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G_Backup\Susana\Aulas\2020-2021_ForestModels\Homework\HW-3\"/>
    </mc:Choice>
  </mc:AlternateContent>
  <bookViews>
    <workbookView xWindow="0" yWindow="0" windowWidth="23040" windowHeight="8616"/>
  </bookViews>
  <sheets>
    <sheet name="3.7" sheetId="3" r:id="rId1"/>
    <sheet name="Data_analysis" sheetId="1" r:id="rId2"/>
    <sheet name="1" sheetId="4" r:id="rId3"/>
    <sheet name="2a)" sheetId="8" r:id="rId4"/>
    <sheet name="2b)" sheetId="9" r:id="rId5"/>
    <sheet name="2c)" sheetId="10" r:id="rId6"/>
    <sheet name="3&amp;4" sheetId="12" r:id="rId7"/>
  </sheets>
  <definedNames>
    <definedName name="_xlnm._FilterDatabase" localSheetId="3" hidden="1">'2a)'!$B$15:$Q$118</definedName>
    <definedName name="_xlnm._FilterDatabase" localSheetId="4" hidden="1">'2b)'!$B$16:$Q$119</definedName>
    <definedName name="_xlnm._FilterDatabase" localSheetId="5" hidden="1">'2c)'!$B$16:$Q$119</definedName>
    <definedName name="solver_adj" localSheetId="2" hidden="1">'1'!$X$16:$X$17</definedName>
    <definedName name="solver_adj" localSheetId="3" hidden="1">'2a)'!$Y$19:$Y$21</definedName>
    <definedName name="solver_adj" localSheetId="4" hidden="1">'2b)'!$Y$20:$Y$22</definedName>
    <definedName name="solver_adj" localSheetId="5" hidden="1">'2c)'!$Y$19:$Y$22</definedName>
    <definedName name="solver_cvg" localSheetId="2" hidden="1">0.0001</definedName>
    <definedName name="solver_cvg" localSheetId="3" hidden="1">0.0001</definedName>
    <definedName name="solver_cvg" localSheetId="4" hidden="1">0.0001</definedName>
    <definedName name="solver_cvg" localSheetId="5" hidden="1">0.0001</definedName>
    <definedName name="solver_drv" localSheetId="2" hidden="1">1</definedName>
    <definedName name="solver_drv" localSheetId="3" hidden="1">1</definedName>
    <definedName name="solver_drv" localSheetId="4" hidden="1">1</definedName>
    <definedName name="solver_drv" localSheetId="5" hidden="1">1</definedName>
    <definedName name="solver_eng" localSheetId="2" hidden="1">1</definedName>
    <definedName name="solver_eng" localSheetId="3" hidden="1">1</definedName>
    <definedName name="solver_eng" localSheetId="4" hidden="1">1</definedName>
    <definedName name="solver_eng" localSheetId="5" hidden="1">1</definedName>
    <definedName name="solver_est" localSheetId="2" hidden="1">1</definedName>
    <definedName name="solver_est" localSheetId="3" hidden="1">1</definedName>
    <definedName name="solver_est" localSheetId="4" hidden="1">1</definedName>
    <definedName name="solver_est" localSheetId="5" hidden="1">1</definedName>
    <definedName name="solver_itr" localSheetId="2" hidden="1">2147483647</definedName>
    <definedName name="solver_itr" localSheetId="3" hidden="1">2147483647</definedName>
    <definedName name="solver_itr" localSheetId="4" hidden="1">2147483647</definedName>
    <definedName name="solver_itr" localSheetId="5" hidden="1">2147483647</definedName>
    <definedName name="solver_lhs1" localSheetId="2" hidden="1">'1'!$X$16</definedName>
    <definedName name="solver_lhs1" localSheetId="3" hidden="1">'2a)'!$Y$20</definedName>
    <definedName name="solver_lhs1" localSheetId="4" hidden="1">'2b)'!$Y$21</definedName>
    <definedName name="solver_lhs1" localSheetId="5" hidden="1">'2c)'!$Y$19</definedName>
    <definedName name="solver_lhs2" localSheetId="3" hidden="1">'2a)'!$Y$20</definedName>
    <definedName name="solver_lhs2" localSheetId="4" hidden="1">'2b)'!$Y$21</definedName>
    <definedName name="solver_lhs2" localSheetId="5" hidden="1">'2c)'!$Y$21</definedName>
    <definedName name="solver_mip" localSheetId="2" hidden="1">2147483647</definedName>
    <definedName name="solver_mip" localSheetId="3" hidden="1">2147483647</definedName>
    <definedName name="solver_mip" localSheetId="4" hidden="1">2147483647</definedName>
    <definedName name="solver_mip" localSheetId="5" hidden="1">2147483647</definedName>
    <definedName name="solver_mni" localSheetId="2" hidden="1">30</definedName>
    <definedName name="solver_mni" localSheetId="3" hidden="1">30</definedName>
    <definedName name="solver_mni" localSheetId="4" hidden="1">30</definedName>
    <definedName name="solver_mni" localSheetId="5" hidden="1">30</definedName>
    <definedName name="solver_mrt" localSheetId="2" hidden="1">0.075</definedName>
    <definedName name="solver_mrt" localSheetId="3" hidden="1">0.075</definedName>
    <definedName name="solver_mrt" localSheetId="4" hidden="1">0.075</definedName>
    <definedName name="solver_mrt" localSheetId="5" hidden="1">0.075</definedName>
    <definedName name="solver_msl" localSheetId="2" hidden="1">2</definedName>
    <definedName name="solver_msl" localSheetId="3" hidden="1">2</definedName>
    <definedName name="solver_msl" localSheetId="4" hidden="1">2</definedName>
    <definedName name="solver_msl" localSheetId="5" hidden="1">2</definedName>
    <definedName name="solver_neg" localSheetId="2" hidden="1">1</definedName>
    <definedName name="solver_neg" localSheetId="3" hidden="1">1</definedName>
    <definedName name="solver_neg" localSheetId="4" hidden="1">1</definedName>
    <definedName name="solver_neg" localSheetId="5" hidden="1">1</definedName>
    <definedName name="solver_nod" localSheetId="2" hidden="1">2147483647</definedName>
    <definedName name="solver_nod" localSheetId="3" hidden="1">2147483647</definedName>
    <definedName name="solver_nod" localSheetId="4" hidden="1">2147483647</definedName>
    <definedName name="solver_nod" localSheetId="5" hidden="1">2147483647</definedName>
    <definedName name="solver_num" localSheetId="2" hidden="1">1</definedName>
    <definedName name="solver_num" localSheetId="3" hidden="1">1</definedName>
    <definedName name="solver_num" localSheetId="4" hidden="1">0</definedName>
    <definedName name="solver_num" localSheetId="5" hidden="1">0</definedName>
    <definedName name="solver_nwt" localSheetId="2" hidden="1">1</definedName>
    <definedName name="solver_nwt" localSheetId="3" hidden="1">1</definedName>
    <definedName name="solver_nwt" localSheetId="4" hidden="1">1</definedName>
    <definedName name="solver_nwt" localSheetId="5" hidden="1">1</definedName>
    <definedName name="solver_opt" localSheetId="2" hidden="1">'1'!$U$14</definedName>
    <definedName name="solver_opt" localSheetId="3" hidden="1">'2a)'!$U$16</definedName>
    <definedName name="solver_opt" localSheetId="4" hidden="1">'2b)'!$U$17</definedName>
    <definedName name="solver_opt" localSheetId="5" hidden="1">'2c)'!$U$17</definedName>
    <definedName name="solver_pre" localSheetId="2" hidden="1">0.000001</definedName>
    <definedName name="solver_pre" localSheetId="3" hidden="1">0.000001</definedName>
    <definedName name="solver_pre" localSheetId="4" hidden="1">0.000001</definedName>
    <definedName name="solver_pre" localSheetId="5" hidden="1">0.000001</definedName>
    <definedName name="solver_rbv" localSheetId="2" hidden="1">1</definedName>
    <definedName name="solver_rbv" localSheetId="3" hidden="1">1</definedName>
    <definedName name="solver_rbv" localSheetId="4" hidden="1">1</definedName>
    <definedName name="solver_rbv" localSheetId="5" hidden="1">1</definedName>
    <definedName name="solver_rel1" localSheetId="2" hidden="1">1</definedName>
    <definedName name="solver_rel1" localSheetId="3" hidden="1">1</definedName>
    <definedName name="solver_rel1" localSheetId="4" hidden="1">1</definedName>
    <definedName name="solver_rel1" localSheetId="5" hidden="1">1</definedName>
    <definedName name="solver_rel2" localSheetId="3" hidden="1">1</definedName>
    <definedName name="solver_rel2" localSheetId="4" hidden="1">1</definedName>
    <definedName name="solver_rel2" localSheetId="5" hidden="1">1</definedName>
    <definedName name="solver_rhs1" localSheetId="2" hidden="1">50</definedName>
    <definedName name="solver_rhs1" localSheetId="3" hidden="1">2</definedName>
    <definedName name="solver_rhs1" localSheetId="4" hidden="1">2</definedName>
    <definedName name="solver_rhs1" localSheetId="5" hidden="1">2</definedName>
    <definedName name="solver_rhs2" localSheetId="3" hidden="1">2</definedName>
    <definedName name="solver_rhs2" localSheetId="4" hidden="1">2</definedName>
    <definedName name="solver_rhs2" localSheetId="5" hidden="1">2</definedName>
    <definedName name="solver_rlx" localSheetId="2" hidden="1">2</definedName>
    <definedName name="solver_rlx" localSheetId="3" hidden="1">2</definedName>
    <definedName name="solver_rlx" localSheetId="4" hidden="1">2</definedName>
    <definedName name="solver_rlx" localSheetId="5" hidden="1">2</definedName>
    <definedName name="solver_rsd" localSheetId="2" hidden="1">0</definedName>
    <definedName name="solver_rsd" localSheetId="3" hidden="1">0</definedName>
    <definedName name="solver_rsd" localSheetId="4" hidden="1">0</definedName>
    <definedName name="solver_rsd" localSheetId="5" hidden="1">0</definedName>
    <definedName name="solver_scl" localSheetId="2" hidden="1">1</definedName>
    <definedName name="solver_scl" localSheetId="3" hidden="1">1</definedName>
    <definedName name="solver_scl" localSheetId="4" hidden="1">1</definedName>
    <definedName name="solver_scl" localSheetId="5" hidden="1">1</definedName>
    <definedName name="solver_sho" localSheetId="2" hidden="1">2</definedName>
    <definedName name="solver_sho" localSheetId="3" hidden="1">2</definedName>
    <definedName name="solver_sho" localSheetId="4" hidden="1">2</definedName>
    <definedName name="solver_sho" localSheetId="5" hidden="1">2</definedName>
    <definedName name="solver_ssz" localSheetId="2" hidden="1">100</definedName>
    <definedName name="solver_ssz" localSheetId="3" hidden="1">100</definedName>
    <definedName name="solver_ssz" localSheetId="4" hidden="1">100</definedName>
    <definedName name="solver_ssz" localSheetId="5" hidden="1">100</definedName>
    <definedName name="solver_tim" localSheetId="2" hidden="1">2147483647</definedName>
    <definedName name="solver_tim" localSheetId="3" hidden="1">2147483647</definedName>
    <definedName name="solver_tim" localSheetId="4" hidden="1">2147483647</definedName>
    <definedName name="solver_tim" localSheetId="5" hidden="1">2147483647</definedName>
    <definedName name="solver_tol" localSheetId="2" hidden="1">0.01</definedName>
    <definedName name="solver_tol" localSheetId="3" hidden="1">0.01</definedName>
    <definedName name="solver_tol" localSheetId="4" hidden="1">0.01</definedName>
    <definedName name="solver_tol" localSheetId="5" hidden="1">0.01</definedName>
    <definedName name="solver_typ" localSheetId="2" hidden="1">2</definedName>
    <definedName name="solver_typ" localSheetId="3" hidden="1">2</definedName>
    <definedName name="solver_typ" localSheetId="4" hidden="1">2</definedName>
    <definedName name="solver_typ" localSheetId="5" hidden="1">2</definedName>
    <definedName name="solver_val" localSheetId="2" hidden="1">0</definedName>
    <definedName name="solver_val" localSheetId="3" hidden="1">0</definedName>
    <definedName name="solver_val" localSheetId="4" hidden="1">0</definedName>
    <definedName name="solver_val" localSheetId="5" hidden="1">0</definedName>
    <definedName name="solver_ver" localSheetId="2" hidden="1">3</definedName>
    <definedName name="solver_ver" localSheetId="3" hidden="1">3</definedName>
    <definedName name="solver_ver" localSheetId="4" hidden="1">3</definedName>
    <definedName name="solver_ver" localSheetId="5" hidden="1">3</definedName>
  </definedNames>
  <calcPr calcId="162913"/>
  <pivotCaches>
    <pivotCache cacheId="4" r:id="rId8"/>
    <pivotCache cacheId="5"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10" l="1"/>
  <c r="S17" i="9" l="1"/>
  <c r="V17" i="9" l="1"/>
  <c r="BT31" i="10" l="1"/>
  <c r="BX89" i="10"/>
  <c r="BX88" i="10"/>
  <c r="BX87" i="10"/>
  <c r="BX86" i="10"/>
  <c r="BX85" i="10"/>
  <c r="BX84" i="10"/>
  <c r="BX83" i="10"/>
  <c r="BX82" i="10"/>
  <c r="BX81" i="10"/>
  <c r="BX80" i="10"/>
  <c r="BV89" i="10"/>
  <c r="BV88" i="10"/>
  <c r="BV87" i="10"/>
  <c r="BV86" i="10"/>
  <c r="BV85" i="10"/>
  <c r="BV84" i="10"/>
  <c r="BV83" i="10"/>
  <c r="BV82" i="10"/>
  <c r="BV81" i="10"/>
  <c r="BV80" i="10"/>
  <c r="BT89" i="10"/>
  <c r="BT88" i="10"/>
  <c r="BT87" i="10"/>
  <c r="BT86" i="10"/>
  <c r="BT85" i="10"/>
  <c r="BT84" i="10"/>
  <c r="BT83" i="10"/>
  <c r="BT82" i="10"/>
  <c r="BT81" i="10"/>
  <c r="BT80" i="10"/>
  <c r="BR89" i="10"/>
  <c r="BR88" i="10"/>
  <c r="BR87" i="10"/>
  <c r="BR86" i="10"/>
  <c r="BR85" i="10"/>
  <c r="BR84" i="10"/>
  <c r="BR83" i="10"/>
  <c r="BR82" i="10"/>
  <c r="BR81" i="10"/>
  <c r="BR80" i="10"/>
  <c r="BP89" i="10"/>
  <c r="BP81" i="10"/>
  <c r="BP82" i="10"/>
  <c r="BP83" i="10"/>
  <c r="BP84" i="10"/>
  <c r="BP85" i="10"/>
  <c r="BP86" i="10"/>
  <c r="BP87" i="10"/>
  <c r="BP88" i="10"/>
  <c r="BP80" i="10"/>
  <c r="BL80" i="10"/>
  <c r="BL81" i="10"/>
  <c r="BL82" i="10"/>
  <c r="BL83" i="10"/>
  <c r="BL84" i="10"/>
  <c r="BL85" i="10"/>
  <c r="BL92" i="10" s="1"/>
  <c r="BL86" i="10"/>
  <c r="BL87" i="10"/>
  <c r="BL88" i="10"/>
  <c r="BL89" i="10"/>
  <c r="BL90" i="10"/>
  <c r="BJ90" i="10"/>
  <c r="BH80" i="10"/>
  <c r="BJ81" i="10"/>
  <c r="BJ82" i="10"/>
  <c r="BJ83" i="10"/>
  <c r="BJ84" i="10"/>
  <c r="BJ85" i="10"/>
  <c r="BJ86" i="10"/>
  <c r="BJ87" i="10"/>
  <c r="BJ88" i="10"/>
  <c r="BJ89" i="10"/>
  <c r="BJ80" i="10"/>
  <c r="BJ92" i="10" s="1"/>
  <c r="BH81" i="10"/>
  <c r="BH82" i="10"/>
  <c r="BH83" i="10"/>
  <c r="BH84" i="10"/>
  <c r="BH85" i="10"/>
  <c r="BH86" i="10"/>
  <c r="BH87" i="10"/>
  <c r="BH88" i="10"/>
  <c r="BH89" i="10"/>
  <c r="BH90" i="10"/>
  <c r="BF90" i="10"/>
  <c r="BF80" i="10"/>
  <c r="BF81" i="10"/>
  <c r="BF82" i="10"/>
  <c r="BF83" i="10"/>
  <c r="BF84" i="10"/>
  <c r="BF85" i="10"/>
  <c r="BF86" i="10"/>
  <c r="BF87" i="10"/>
  <c r="BF88" i="10"/>
  <c r="BF89" i="10"/>
  <c r="BH39" i="10"/>
  <c r="BH29" i="10"/>
  <c r="BX29" i="10"/>
  <c r="BX30" i="10"/>
  <c r="BX31" i="10"/>
  <c r="BX32" i="10"/>
  <c r="BX33" i="10"/>
  <c r="BX34" i="10"/>
  <c r="BX35" i="10"/>
  <c r="BX36" i="10"/>
  <c r="BX37" i="10"/>
  <c r="BX38" i="10"/>
  <c r="BV30" i="10"/>
  <c r="BV31" i="10"/>
  <c r="BV32" i="10"/>
  <c r="BV33" i="10"/>
  <c r="BV34" i="10"/>
  <c r="BV35" i="10"/>
  <c r="BV36" i="10"/>
  <c r="BV37" i="10"/>
  <c r="BV38" i="10"/>
  <c r="BV29" i="10"/>
  <c r="BT30" i="10"/>
  <c r="BT32" i="10"/>
  <c r="BT33" i="10"/>
  <c r="BT34" i="10"/>
  <c r="BT35" i="10"/>
  <c r="BT36" i="10"/>
  <c r="BT37" i="10"/>
  <c r="BT38" i="10"/>
  <c r="BT29" i="10"/>
  <c r="BR30" i="10"/>
  <c r="BR31" i="10"/>
  <c r="BR32" i="10"/>
  <c r="BR33" i="10"/>
  <c r="BR34" i="10"/>
  <c r="BR35" i="10"/>
  <c r="BR36" i="10"/>
  <c r="BR37" i="10"/>
  <c r="BR38" i="10"/>
  <c r="BR29" i="10"/>
  <c r="BP30" i="10"/>
  <c r="BP31" i="10"/>
  <c r="BP32" i="10"/>
  <c r="BP33" i="10"/>
  <c r="BP34" i="10"/>
  <c r="BP35" i="10"/>
  <c r="BP41" i="10" s="1"/>
  <c r="BP36" i="10"/>
  <c r="BP37" i="10"/>
  <c r="BP38" i="10"/>
  <c r="BP29" i="10"/>
  <c r="BF30" i="10"/>
  <c r="BF31" i="10"/>
  <c r="BF32" i="10"/>
  <c r="BF33" i="10"/>
  <c r="BF34" i="10"/>
  <c r="BF35" i="10"/>
  <c r="BF36" i="10"/>
  <c r="BF37" i="10"/>
  <c r="BF38" i="10"/>
  <c r="BF39" i="10"/>
  <c r="BF29" i="10"/>
  <c r="BL41" i="10"/>
  <c r="BL30" i="10"/>
  <c r="BL31" i="10"/>
  <c r="BL32" i="10"/>
  <c r="BL33" i="10"/>
  <c r="BL34" i="10"/>
  <c r="BL35" i="10"/>
  <c r="BL36" i="10"/>
  <c r="BL37" i="10"/>
  <c r="BL38" i="10"/>
  <c r="BL39" i="10"/>
  <c r="BL29" i="10"/>
  <c r="BJ30" i="10"/>
  <c r="BJ31" i="10"/>
  <c r="BJ32" i="10"/>
  <c r="BJ33" i="10"/>
  <c r="BJ34" i="10"/>
  <c r="BJ35" i="10"/>
  <c r="BJ36" i="10"/>
  <c r="BJ37" i="10"/>
  <c r="BJ38" i="10"/>
  <c r="BJ39" i="10"/>
  <c r="BJ29" i="10"/>
  <c r="BJ41" i="10" s="1"/>
  <c r="BH30" i="10"/>
  <c r="BH41" i="10" s="1"/>
  <c r="BH31" i="10"/>
  <c r="BH32" i="10"/>
  <c r="BH33" i="10"/>
  <c r="BH34" i="10"/>
  <c r="BH35" i="10"/>
  <c r="BH36" i="10"/>
  <c r="BH37" i="10"/>
  <c r="BH38" i="10"/>
  <c r="AH34" i="10"/>
  <c r="AI34" i="10"/>
  <c r="AJ34" i="10"/>
  <c r="AK34" i="10"/>
  <c r="AL34" i="10"/>
  <c r="AM34" i="10"/>
  <c r="AN34" i="10"/>
  <c r="AO34" i="10"/>
  <c r="AP34" i="10"/>
  <c r="AH35" i="10"/>
  <c r="AI35" i="10"/>
  <c r="AJ35" i="10"/>
  <c r="AK35" i="10"/>
  <c r="AL35" i="10"/>
  <c r="AM35" i="10"/>
  <c r="AN35" i="10"/>
  <c r="AO35" i="10"/>
  <c r="AP35" i="10"/>
  <c r="AH36" i="10"/>
  <c r="AI36" i="10"/>
  <c r="AJ36" i="10"/>
  <c r="AK36" i="10"/>
  <c r="AL36" i="10"/>
  <c r="AM36" i="10"/>
  <c r="AN36" i="10"/>
  <c r="AO36" i="10"/>
  <c r="AP36" i="10"/>
  <c r="AH37" i="10"/>
  <c r="AI37" i="10"/>
  <c r="AJ37" i="10"/>
  <c r="AK37" i="10"/>
  <c r="AL37" i="10"/>
  <c r="AM37" i="10"/>
  <c r="AN37" i="10"/>
  <c r="AO37" i="10"/>
  <c r="AP37" i="10"/>
  <c r="AH38" i="10"/>
  <c r="AI38" i="10"/>
  <c r="AJ38" i="10"/>
  <c r="AK38" i="10"/>
  <c r="AL38" i="10"/>
  <c r="AM38" i="10"/>
  <c r="AN38" i="10"/>
  <c r="AO38" i="10"/>
  <c r="AP38" i="10"/>
  <c r="AH39" i="10"/>
  <c r="AI39" i="10"/>
  <c r="AJ39" i="10"/>
  <c r="AK39" i="10"/>
  <c r="AL39" i="10"/>
  <c r="AM39" i="10"/>
  <c r="AN39" i="10"/>
  <c r="AO39" i="10"/>
  <c r="AP39" i="10"/>
  <c r="AH40" i="10"/>
  <c r="AI40" i="10"/>
  <c r="AJ40" i="10"/>
  <c r="AK40" i="10"/>
  <c r="AL40" i="10"/>
  <c r="AM40" i="10"/>
  <c r="AN40" i="10"/>
  <c r="AO40" i="10"/>
  <c r="AP40" i="10"/>
  <c r="AH41" i="10"/>
  <c r="AI41" i="10"/>
  <c r="AJ41" i="10"/>
  <c r="AK41" i="10"/>
  <c r="AL41" i="10"/>
  <c r="AM41" i="10"/>
  <c r="AN41" i="10"/>
  <c r="AO41" i="10"/>
  <c r="AP41" i="10"/>
  <c r="AH42" i="10"/>
  <c r="AI42" i="10"/>
  <c r="AJ42" i="10"/>
  <c r="AK42" i="10"/>
  <c r="AL42" i="10"/>
  <c r="AM42" i="10"/>
  <c r="AN42" i="10"/>
  <c r="AO42" i="10"/>
  <c r="AP42" i="10"/>
  <c r="AH43" i="10"/>
  <c r="AI43" i="10"/>
  <c r="AJ43" i="10"/>
  <c r="AK43" i="10"/>
  <c r="AL43" i="10"/>
  <c r="AM43" i="10"/>
  <c r="AN43" i="10"/>
  <c r="AO43" i="10"/>
  <c r="AP43" i="10"/>
  <c r="AH44" i="10"/>
  <c r="AI44" i="10"/>
  <c r="AJ44" i="10"/>
  <c r="AK44" i="10"/>
  <c r="AL44" i="10"/>
  <c r="AM44" i="10"/>
  <c r="AN44" i="10"/>
  <c r="AO44" i="10"/>
  <c r="AP44" i="10"/>
  <c r="AH23" i="10"/>
  <c r="V18" i="10"/>
  <c r="V19" i="10"/>
  <c r="V20" i="10"/>
  <c r="V21" i="10"/>
  <c r="V22" i="10"/>
  <c r="V23" i="10"/>
  <c r="V24" i="10"/>
  <c r="V25" i="10"/>
  <c r="V26" i="10"/>
  <c r="V27" i="10"/>
  <c r="V28" i="10"/>
  <c r="V29"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58" i="10"/>
  <c r="V59" i="10"/>
  <c r="V60" i="10"/>
  <c r="V61" i="10"/>
  <c r="V62" i="10"/>
  <c r="V63" i="10"/>
  <c r="V64" i="10"/>
  <c r="V65" i="10"/>
  <c r="V66" i="10"/>
  <c r="V67" i="10"/>
  <c r="V68" i="10"/>
  <c r="V69" i="10"/>
  <c r="V70" i="10"/>
  <c r="V71" i="10"/>
  <c r="V72" i="10"/>
  <c r="V73" i="10"/>
  <c r="V74" i="10"/>
  <c r="V75" i="10"/>
  <c r="V76" i="10"/>
  <c r="V77" i="10"/>
  <c r="V78" i="10"/>
  <c r="V79" i="10"/>
  <c r="V80" i="10"/>
  <c r="V81" i="10"/>
  <c r="V82" i="10"/>
  <c r="V83" i="10"/>
  <c r="V84" i="10"/>
  <c r="V85" i="10"/>
  <c r="V86" i="10"/>
  <c r="V87" i="10"/>
  <c r="V88" i="10"/>
  <c r="V89" i="10"/>
  <c r="V90" i="10"/>
  <c r="V91" i="10"/>
  <c r="V92" i="10"/>
  <c r="V93" i="10"/>
  <c r="V94" i="10"/>
  <c r="V95" i="10"/>
  <c r="V96" i="10"/>
  <c r="V97" i="10"/>
  <c r="V98" i="10"/>
  <c r="V99" i="10"/>
  <c r="V100" i="10"/>
  <c r="V101" i="10"/>
  <c r="V102" i="10"/>
  <c r="V103" i="10"/>
  <c r="V104" i="10"/>
  <c r="V105" i="10"/>
  <c r="V106" i="10"/>
  <c r="V107" i="10"/>
  <c r="V108" i="10"/>
  <c r="V109" i="10"/>
  <c r="V110" i="10"/>
  <c r="V111" i="10"/>
  <c r="V112" i="10"/>
  <c r="V113" i="10"/>
  <c r="V114" i="10"/>
  <c r="V115" i="10"/>
  <c r="V116" i="10"/>
  <c r="V117" i="10"/>
  <c r="V118" i="10"/>
  <c r="V119" i="10"/>
  <c r="V17" i="10"/>
  <c r="S18" i="10"/>
  <c r="S19" i="10"/>
  <c r="S20" i="10"/>
  <c r="S21" i="10"/>
  <c r="S22" i="10"/>
  <c r="S23" i="10"/>
  <c r="S24" i="10"/>
  <c r="S25" i="10"/>
  <c r="S26" i="10"/>
  <c r="S27" i="10"/>
  <c r="S28" i="10"/>
  <c r="S29" i="10"/>
  <c r="S30" i="10"/>
  <c r="S31" i="10"/>
  <c r="S32" i="10"/>
  <c r="S33" i="10"/>
  <c r="S34" i="10"/>
  <c r="S35" i="10"/>
  <c r="S36" i="10"/>
  <c r="S37" i="10"/>
  <c r="S38" i="10"/>
  <c r="S39" i="10"/>
  <c r="S40" i="10"/>
  <c r="S41" i="10"/>
  <c r="S42" i="10"/>
  <c r="S43" i="10"/>
  <c r="S44" i="10"/>
  <c r="S45" i="10"/>
  <c r="S46" i="10"/>
  <c r="S47" i="10"/>
  <c r="S48" i="10"/>
  <c r="S49" i="10"/>
  <c r="S50" i="10"/>
  <c r="S51" i="10"/>
  <c r="S52" i="10"/>
  <c r="S53" i="10"/>
  <c r="S54" i="10"/>
  <c r="S55" i="10"/>
  <c r="S56" i="10"/>
  <c r="S57" i="10"/>
  <c r="S58" i="10"/>
  <c r="S59" i="10"/>
  <c r="S60" i="10"/>
  <c r="S61" i="10"/>
  <c r="S62" i="10"/>
  <c r="S63" i="10"/>
  <c r="S64" i="10"/>
  <c r="S65" i="10"/>
  <c r="S66" i="10"/>
  <c r="S67" i="10"/>
  <c r="S68" i="10"/>
  <c r="S69" i="10"/>
  <c r="S70" i="10"/>
  <c r="S71" i="10"/>
  <c r="S72" i="10"/>
  <c r="S73" i="10"/>
  <c r="S74" i="10"/>
  <c r="S75" i="10"/>
  <c r="S76" i="10"/>
  <c r="S77" i="10"/>
  <c r="S78" i="10"/>
  <c r="S79" i="10"/>
  <c r="S80" i="10"/>
  <c r="S81" i="10"/>
  <c r="S82" i="10"/>
  <c r="S83" i="10"/>
  <c r="S84" i="10"/>
  <c r="S85" i="10"/>
  <c r="S86" i="10"/>
  <c r="S87" i="10"/>
  <c r="S88" i="10"/>
  <c r="S89" i="10"/>
  <c r="S90" i="10"/>
  <c r="S91" i="10"/>
  <c r="S92" i="10"/>
  <c r="S93" i="10"/>
  <c r="S94" i="10"/>
  <c r="S95" i="10"/>
  <c r="S96" i="10"/>
  <c r="S97" i="10"/>
  <c r="S98" i="10"/>
  <c r="S99" i="10"/>
  <c r="S100" i="10"/>
  <c r="S101" i="10"/>
  <c r="S102" i="10"/>
  <c r="S103" i="10"/>
  <c r="S104" i="10"/>
  <c r="S105" i="10"/>
  <c r="S106" i="10"/>
  <c r="S107" i="10"/>
  <c r="S108" i="10"/>
  <c r="S109" i="10"/>
  <c r="S110" i="10"/>
  <c r="S111" i="10"/>
  <c r="S112" i="10"/>
  <c r="S113" i="10"/>
  <c r="S114" i="10"/>
  <c r="S115" i="10"/>
  <c r="S116" i="10"/>
  <c r="S117" i="10"/>
  <c r="S118" i="10"/>
  <c r="S119" i="10"/>
  <c r="T17" i="10"/>
  <c r="AH24" i="10"/>
  <c r="AI24" i="10"/>
  <c r="AJ24" i="10"/>
  <c r="AK24" i="10"/>
  <c r="AL24" i="10"/>
  <c r="AM24" i="10"/>
  <c r="AN24" i="10"/>
  <c r="AO24" i="10"/>
  <c r="AP24" i="10"/>
  <c r="AH25" i="10"/>
  <c r="AI25" i="10"/>
  <c r="AJ25" i="10"/>
  <c r="AK25" i="10"/>
  <c r="AL25" i="10"/>
  <c r="AM25" i="10"/>
  <c r="AN25" i="10"/>
  <c r="AO25" i="10"/>
  <c r="AP25" i="10"/>
  <c r="AH26" i="10"/>
  <c r="AI26" i="10"/>
  <c r="AJ26" i="10"/>
  <c r="AK26" i="10"/>
  <c r="AL26" i="10"/>
  <c r="AM26" i="10"/>
  <c r="AN26" i="10"/>
  <c r="AO26" i="10"/>
  <c r="AP26" i="10"/>
  <c r="AH27" i="10"/>
  <c r="AI27" i="10"/>
  <c r="AJ27" i="10"/>
  <c r="AK27" i="10"/>
  <c r="AL27" i="10"/>
  <c r="AM27" i="10"/>
  <c r="AN27" i="10"/>
  <c r="AO27" i="10"/>
  <c r="AP27" i="10"/>
  <c r="AH28" i="10"/>
  <c r="AI28" i="10"/>
  <c r="AJ28" i="10"/>
  <c r="AK28" i="10"/>
  <c r="AL28" i="10"/>
  <c r="AM28" i="10"/>
  <c r="AN28" i="10"/>
  <c r="AO28" i="10"/>
  <c r="AP28" i="10"/>
  <c r="AH29" i="10"/>
  <c r="AI29" i="10"/>
  <c r="AJ29" i="10"/>
  <c r="AK29" i="10"/>
  <c r="AL29" i="10"/>
  <c r="AM29" i="10"/>
  <c r="AN29" i="10"/>
  <c r="AO29" i="10"/>
  <c r="AP29" i="10"/>
  <c r="AH30" i="10"/>
  <c r="AI30" i="10"/>
  <c r="AJ30" i="10"/>
  <c r="AK30" i="10"/>
  <c r="AL30" i="10"/>
  <c r="AM30" i="10"/>
  <c r="AN30" i="10"/>
  <c r="AO30" i="10"/>
  <c r="AP30" i="10"/>
  <c r="AH31" i="10"/>
  <c r="AI31" i="10"/>
  <c r="AJ31" i="10"/>
  <c r="AK31" i="10"/>
  <c r="AL31" i="10"/>
  <c r="AM31" i="10"/>
  <c r="AN31" i="10"/>
  <c r="AO31" i="10"/>
  <c r="AP31" i="10"/>
  <c r="AH32" i="10"/>
  <c r="AI32" i="10"/>
  <c r="AJ32" i="10"/>
  <c r="AK32" i="10"/>
  <c r="AL32" i="10"/>
  <c r="AM32" i="10"/>
  <c r="AN32" i="10"/>
  <c r="AO32" i="10"/>
  <c r="AP32" i="10"/>
  <c r="AH33" i="10"/>
  <c r="AI33" i="10"/>
  <c r="AJ33" i="10"/>
  <c r="AK33" i="10"/>
  <c r="AL33" i="10"/>
  <c r="AM33" i="10"/>
  <c r="AN33" i="10"/>
  <c r="AO33" i="10"/>
  <c r="AP33" i="10"/>
  <c r="AI23" i="10"/>
  <c r="AJ23" i="10"/>
  <c r="AK23" i="10"/>
  <c r="AL23" i="10"/>
  <c r="AM23" i="10"/>
  <c r="AN23" i="10"/>
  <c r="AO23" i="10"/>
  <c r="AP23" i="10"/>
  <c r="AH52" i="10"/>
  <c r="AI52" i="10"/>
  <c r="AJ52" i="10"/>
  <c r="AK52" i="10"/>
  <c r="AL52" i="10"/>
  <c r="AM52" i="10"/>
  <c r="AN52" i="10"/>
  <c r="AO52" i="10"/>
  <c r="AP52" i="10"/>
  <c r="AH53" i="10"/>
  <c r="AI53" i="10"/>
  <c r="AJ53" i="10"/>
  <c r="AK53" i="10"/>
  <c r="AL53" i="10"/>
  <c r="AM53" i="10"/>
  <c r="AN53" i="10"/>
  <c r="AO53" i="10"/>
  <c r="AP53" i="10"/>
  <c r="AH54" i="10"/>
  <c r="AI54" i="10"/>
  <c r="AJ54" i="10"/>
  <c r="AK54" i="10"/>
  <c r="AL54" i="10"/>
  <c r="AM54" i="10"/>
  <c r="AN54" i="10"/>
  <c r="AO54" i="10"/>
  <c r="AP54" i="10"/>
  <c r="AH55" i="10"/>
  <c r="AI55" i="10"/>
  <c r="AJ55" i="10"/>
  <c r="AK55" i="10"/>
  <c r="AL55" i="10"/>
  <c r="AM55" i="10"/>
  <c r="AN55" i="10"/>
  <c r="AO55" i="10"/>
  <c r="AP55" i="10"/>
  <c r="AH56" i="10"/>
  <c r="AI56" i="10"/>
  <c r="AJ56" i="10"/>
  <c r="AK56" i="10"/>
  <c r="AL56" i="10"/>
  <c r="AM56" i="10"/>
  <c r="AN56" i="10"/>
  <c r="AO56" i="10"/>
  <c r="AP56" i="10"/>
  <c r="AH57" i="10"/>
  <c r="AI57" i="10"/>
  <c r="AJ57" i="10"/>
  <c r="AK57" i="10"/>
  <c r="AL57" i="10"/>
  <c r="AM57" i="10"/>
  <c r="AN57" i="10"/>
  <c r="AO57" i="10"/>
  <c r="AP57" i="10"/>
  <c r="AH58" i="10"/>
  <c r="AI58" i="10"/>
  <c r="AJ58" i="10"/>
  <c r="AK58" i="10"/>
  <c r="AL58" i="10"/>
  <c r="AM58" i="10"/>
  <c r="AN58" i="10"/>
  <c r="AO58" i="10"/>
  <c r="AP58" i="10"/>
  <c r="AH59" i="10"/>
  <c r="AI59" i="10"/>
  <c r="AJ59" i="10"/>
  <c r="AK59" i="10"/>
  <c r="AL59" i="10"/>
  <c r="AM59" i="10"/>
  <c r="AN59" i="10"/>
  <c r="AO59" i="10"/>
  <c r="AP59" i="10"/>
  <c r="AH60" i="10"/>
  <c r="AI60" i="10"/>
  <c r="AJ60" i="10"/>
  <c r="AK60" i="10"/>
  <c r="AL60" i="10"/>
  <c r="AM60" i="10"/>
  <c r="AN60" i="10"/>
  <c r="AO60" i="10"/>
  <c r="AP60" i="10"/>
  <c r="AH61" i="10"/>
  <c r="AI61" i="10"/>
  <c r="AJ61" i="10"/>
  <c r="AK61" i="10"/>
  <c r="AL61" i="10"/>
  <c r="AM61" i="10"/>
  <c r="AN61" i="10"/>
  <c r="AO61" i="10"/>
  <c r="AP61" i="10"/>
  <c r="AH62" i="10"/>
  <c r="AI62" i="10"/>
  <c r="AJ62" i="10"/>
  <c r="AK62" i="10"/>
  <c r="AL62" i="10"/>
  <c r="AM62" i="10"/>
  <c r="AN62" i="10"/>
  <c r="AO62" i="10"/>
  <c r="AP62" i="10"/>
  <c r="AH63" i="10"/>
  <c r="AI63" i="10"/>
  <c r="AJ63" i="10"/>
  <c r="AK63" i="10"/>
  <c r="AL63" i="10"/>
  <c r="AM63" i="10"/>
  <c r="AN63" i="10"/>
  <c r="AO63" i="10"/>
  <c r="AP63" i="10"/>
  <c r="AH64" i="10"/>
  <c r="AI64" i="10"/>
  <c r="AJ64" i="10"/>
  <c r="AK64" i="10"/>
  <c r="AL64" i="10"/>
  <c r="AM64" i="10"/>
  <c r="AN64" i="10"/>
  <c r="AO64" i="10"/>
  <c r="AP64" i="10"/>
  <c r="AH65" i="10"/>
  <c r="AI65" i="10"/>
  <c r="AJ65" i="10"/>
  <c r="AK65" i="10"/>
  <c r="AL65" i="10"/>
  <c r="AM65" i="10"/>
  <c r="AN65" i="10"/>
  <c r="AO65" i="10"/>
  <c r="AP65" i="10"/>
  <c r="AH66" i="10"/>
  <c r="AI66" i="10"/>
  <c r="AJ66" i="10"/>
  <c r="AK66" i="10"/>
  <c r="AL66" i="10"/>
  <c r="AM66" i="10"/>
  <c r="AN66" i="10"/>
  <c r="AO66" i="10"/>
  <c r="AP66" i="10"/>
  <c r="AH67" i="10"/>
  <c r="AI67" i="10"/>
  <c r="AJ67" i="10"/>
  <c r="AK67" i="10"/>
  <c r="AL67" i="10"/>
  <c r="AM67" i="10"/>
  <c r="AN67" i="10"/>
  <c r="AO67" i="10"/>
  <c r="AP67" i="10"/>
  <c r="AH68" i="10"/>
  <c r="AI68" i="10"/>
  <c r="AJ68" i="10"/>
  <c r="AK68" i="10"/>
  <c r="AL68" i="10"/>
  <c r="AM68" i="10"/>
  <c r="AN68" i="10"/>
  <c r="AO68" i="10"/>
  <c r="AP68" i="10"/>
  <c r="AH69" i="10"/>
  <c r="AI69" i="10"/>
  <c r="AJ69" i="10"/>
  <c r="AK69" i="10"/>
  <c r="AL69" i="10"/>
  <c r="AM69" i="10"/>
  <c r="AN69" i="10"/>
  <c r="AO69" i="10"/>
  <c r="AP69" i="10"/>
  <c r="AH70" i="10"/>
  <c r="AI70" i="10"/>
  <c r="AJ70" i="10"/>
  <c r="AK70" i="10"/>
  <c r="AL70" i="10"/>
  <c r="AM70" i="10"/>
  <c r="AN70" i="10"/>
  <c r="AO70" i="10"/>
  <c r="AP70" i="10"/>
  <c r="AH71" i="10"/>
  <c r="AI71" i="10"/>
  <c r="AJ71" i="10"/>
  <c r="AK71" i="10"/>
  <c r="AL71" i="10"/>
  <c r="AM71" i="10"/>
  <c r="AN71" i="10"/>
  <c r="AO71" i="10"/>
  <c r="AP71" i="10"/>
  <c r="AH72" i="10"/>
  <c r="AI72" i="10"/>
  <c r="AJ72" i="10"/>
  <c r="AK72" i="10"/>
  <c r="AL72" i="10"/>
  <c r="AM72" i="10"/>
  <c r="AN72" i="10"/>
  <c r="AO72" i="10"/>
  <c r="AP72" i="10"/>
  <c r="AI51" i="10"/>
  <c r="AJ51" i="10"/>
  <c r="AK51" i="10"/>
  <c r="AL51" i="10"/>
  <c r="AM51" i="10"/>
  <c r="AN51" i="10"/>
  <c r="AO51" i="10"/>
  <c r="AP51" i="10"/>
  <c r="AH51" i="10"/>
  <c r="BF41" i="10" l="1"/>
  <c r="BR92" i="10"/>
  <c r="BX41" i="10"/>
  <c r="BT92" i="10"/>
  <c r="BV92" i="10"/>
  <c r="BP92" i="10"/>
  <c r="BX92" i="10"/>
  <c r="BH92" i="10"/>
  <c r="BF92" i="10"/>
  <c r="BV41" i="10"/>
  <c r="BT41" i="10"/>
  <c r="BR41" i="10"/>
  <c r="T119" i="10" l="1"/>
  <c r="T118" i="10"/>
  <c r="T117" i="10"/>
  <c r="T116" i="10"/>
  <c r="T115" i="10"/>
  <c r="T114" i="10"/>
  <c r="T113" i="10"/>
  <c r="T112" i="10"/>
  <c r="T111" i="10"/>
  <c r="T110" i="10"/>
  <c r="T109" i="10"/>
  <c r="T108" i="10"/>
  <c r="T107" i="10"/>
  <c r="T106" i="10"/>
  <c r="T105" i="10"/>
  <c r="T104" i="10"/>
  <c r="T103" i="10"/>
  <c r="T102" i="10"/>
  <c r="T101" i="10"/>
  <c r="T100" i="10"/>
  <c r="T99" i="10"/>
  <c r="AP127" i="10"/>
  <c r="AO127" i="10"/>
  <c r="AN127" i="10"/>
  <c r="AM127" i="10"/>
  <c r="AL127" i="10"/>
  <c r="AK127" i="10"/>
  <c r="AJ127" i="10"/>
  <c r="AI127" i="10"/>
  <c r="AH127" i="10"/>
  <c r="T98" i="10"/>
  <c r="AP126" i="10"/>
  <c r="AO126" i="10"/>
  <c r="AN126" i="10"/>
  <c r="AM126" i="10"/>
  <c r="AL126" i="10"/>
  <c r="AK126" i="10"/>
  <c r="AJ126" i="10"/>
  <c r="AI126" i="10"/>
  <c r="AH126" i="10"/>
  <c r="T97" i="10"/>
  <c r="AP125" i="10"/>
  <c r="AO125" i="10"/>
  <c r="AN125" i="10"/>
  <c r="AM125" i="10"/>
  <c r="AL125" i="10"/>
  <c r="AK125" i="10"/>
  <c r="AJ125" i="10"/>
  <c r="AI125" i="10"/>
  <c r="AH125" i="10"/>
  <c r="T96" i="10"/>
  <c r="AP124" i="10"/>
  <c r="AO124" i="10"/>
  <c r="AN124" i="10"/>
  <c r="AM124" i="10"/>
  <c r="AL124" i="10"/>
  <c r="AK124" i="10"/>
  <c r="AJ124" i="10"/>
  <c r="AI124" i="10"/>
  <c r="AH124" i="10"/>
  <c r="T95" i="10"/>
  <c r="AP123" i="10"/>
  <c r="AO123" i="10"/>
  <c r="AN123" i="10"/>
  <c r="AM123" i="10"/>
  <c r="AL123" i="10"/>
  <c r="AK123" i="10"/>
  <c r="AJ123" i="10"/>
  <c r="AI123" i="10"/>
  <c r="AH123" i="10"/>
  <c r="T94" i="10"/>
  <c r="AP122" i="10"/>
  <c r="AO122" i="10"/>
  <c r="AN122" i="10"/>
  <c r="AM122" i="10"/>
  <c r="AL122" i="10"/>
  <c r="AK122" i="10"/>
  <c r="AJ122" i="10"/>
  <c r="AI122" i="10"/>
  <c r="AH122" i="10"/>
  <c r="T93" i="10"/>
  <c r="AP121" i="10"/>
  <c r="AO121" i="10"/>
  <c r="AN121" i="10"/>
  <c r="AM121" i="10"/>
  <c r="AL121" i="10"/>
  <c r="AK121" i="10"/>
  <c r="AJ121" i="10"/>
  <c r="AI121" i="10"/>
  <c r="AH121" i="10"/>
  <c r="T92" i="10"/>
  <c r="AP120" i="10"/>
  <c r="AO120" i="10"/>
  <c r="AN120" i="10"/>
  <c r="AM120" i="10"/>
  <c r="AL120" i="10"/>
  <c r="AK120" i="10"/>
  <c r="AJ120" i="10"/>
  <c r="AI120" i="10"/>
  <c r="AH120" i="10"/>
  <c r="T91" i="10"/>
  <c r="AP119" i="10"/>
  <c r="AO119" i="10"/>
  <c r="AN119" i="10"/>
  <c r="AM119" i="10"/>
  <c r="AL119" i="10"/>
  <c r="AK119" i="10"/>
  <c r="AJ119" i="10"/>
  <c r="AI119" i="10"/>
  <c r="AH119" i="10"/>
  <c r="T90" i="10"/>
  <c r="AP118" i="10"/>
  <c r="AO118" i="10"/>
  <c r="AN118" i="10"/>
  <c r="AM118" i="10"/>
  <c r="AL118" i="10"/>
  <c r="AK118" i="10"/>
  <c r="AJ118" i="10"/>
  <c r="AI118" i="10"/>
  <c r="AH118" i="10"/>
  <c r="T89" i="10"/>
  <c r="AP117" i="10"/>
  <c r="AO117" i="10"/>
  <c r="AN117" i="10"/>
  <c r="AM117" i="10"/>
  <c r="AL117" i="10"/>
  <c r="AK117" i="10"/>
  <c r="AJ117" i="10"/>
  <c r="AI117" i="10"/>
  <c r="AH117" i="10"/>
  <c r="T88" i="10"/>
  <c r="AP116" i="10"/>
  <c r="AO116" i="10"/>
  <c r="AN116" i="10"/>
  <c r="AM116" i="10"/>
  <c r="AL116" i="10"/>
  <c r="AK116" i="10"/>
  <c r="AJ116" i="10"/>
  <c r="AI116" i="10"/>
  <c r="AH116" i="10"/>
  <c r="T87" i="10"/>
  <c r="AP115" i="10"/>
  <c r="AO115" i="10"/>
  <c r="AN115" i="10"/>
  <c r="AM115" i="10"/>
  <c r="AL115" i="10"/>
  <c r="AK115" i="10"/>
  <c r="AJ115" i="10"/>
  <c r="AI115" i="10"/>
  <c r="AH115" i="10"/>
  <c r="T86" i="10"/>
  <c r="AP114" i="10"/>
  <c r="AO114" i="10"/>
  <c r="AN114" i="10"/>
  <c r="AM114" i="10"/>
  <c r="AL114" i="10"/>
  <c r="AK114" i="10"/>
  <c r="AJ114" i="10"/>
  <c r="AI114" i="10"/>
  <c r="AH114" i="10"/>
  <c r="T85" i="10"/>
  <c r="AP113" i="10"/>
  <c r="AO113" i="10"/>
  <c r="AN113" i="10"/>
  <c r="AM113" i="10"/>
  <c r="AL113" i="10"/>
  <c r="AK113" i="10"/>
  <c r="AJ113" i="10"/>
  <c r="AI113" i="10"/>
  <c r="AH113" i="10"/>
  <c r="T84" i="10"/>
  <c r="AP112" i="10"/>
  <c r="AO112" i="10"/>
  <c r="AN112" i="10"/>
  <c r="AM112" i="10"/>
  <c r="AL112" i="10"/>
  <c r="AK112" i="10"/>
  <c r="AJ112" i="10"/>
  <c r="AI112" i="10"/>
  <c r="AH112" i="10"/>
  <c r="T83" i="10"/>
  <c r="AP111" i="10"/>
  <c r="AO111" i="10"/>
  <c r="AN111" i="10"/>
  <c r="AM111" i="10"/>
  <c r="AL111" i="10"/>
  <c r="AK111" i="10"/>
  <c r="AJ111" i="10"/>
  <c r="AI111" i="10"/>
  <c r="AH111" i="10"/>
  <c r="T82" i="10"/>
  <c r="AP110" i="10"/>
  <c r="AO110" i="10"/>
  <c r="AN110" i="10"/>
  <c r="AM110" i="10"/>
  <c r="AL110" i="10"/>
  <c r="AK110" i="10"/>
  <c r="AJ110" i="10"/>
  <c r="AI110" i="10"/>
  <c r="AH110" i="10"/>
  <c r="T81" i="10"/>
  <c r="AP109" i="10"/>
  <c r="AO109" i="10"/>
  <c r="AN109" i="10"/>
  <c r="AM109" i="10"/>
  <c r="AL109" i="10"/>
  <c r="AK109" i="10"/>
  <c r="AJ109" i="10"/>
  <c r="AI109" i="10"/>
  <c r="AH109" i="10"/>
  <c r="T80" i="10"/>
  <c r="AP108" i="10"/>
  <c r="AO108" i="10"/>
  <c r="AN108" i="10"/>
  <c r="AM108" i="10"/>
  <c r="AL108" i="10"/>
  <c r="AK108" i="10"/>
  <c r="AJ108" i="10"/>
  <c r="AI108" i="10"/>
  <c r="AH108" i="10"/>
  <c r="T79" i="10"/>
  <c r="AP107" i="10"/>
  <c r="AO107" i="10"/>
  <c r="AN107" i="10"/>
  <c r="AM107" i="10"/>
  <c r="AL107" i="10"/>
  <c r="AK107" i="10"/>
  <c r="AJ107" i="10"/>
  <c r="AI107" i="10"/>
  <c r="AH107" i="10"/>
  <c r="T78" i="10"/>
  <c r="AP106" i="10"/>
  <c r="AO106" i="10"/>
  <c r="AN106" i="10"/>
  <c r="AM106" i="10"/>
  <c r="AL106" i="10"/>
  <c r="AK106" i="10"/>
  <c r="AJ106" i="10"/>
  <c r="AI106" i="10"/>
  <c r="AH106" i="10"/>
  <c r="T77" i="10"/>
  <c r="T76" i="10"/>
  <c r="T75" i="10"/>
  <c r="T74" i="10"/>
  <c r="T73" i="10"/>
  <c r="T72" i="10"/>
  <c r="T71" i="10"/>
  <c r="AP99" i="10"/>
  <c r="AO99" i="10"/>
  <c r="AN99" i="10"/>
  <c r="AM99" i="10"/>
  <c r="AL99" i="10"/>
  <c r="AK99" i="10"/>
  <c r="AJ99" i="10"/>
  <c r="AI99" i="10"/>
  <c r="AH99" i="10"/>
  <c r="T70" i="10"/>
  <c r="AP98" i="10"/>
  <c r="AO98" i="10"/>
  <c r="AN98" i="10"/>
  <c r="AM98" i="10"/>
  <c r="AL98" i="10"/>
  <c r="AK98" i="10"/>
  <c r="AJ98" i="10"/>
  <c r="AI98" i="10"/>
  <c r="AH98" i="10"/>
  <c r="T69" i="10"/>
  <c r="AP97" i="10"/>
  <c r="AO97" i="10"/>
  <c r="AN97" i="10"/>
  <c r="AM97" i="10"/>
  <c r="AL97" i="10"/>
  <c r="AK97" i="10"/>
  <c r="AJ97" i="10"/>
  <c r="AI97" i="10"/>
  <c r="AH97" i="10"/>
  <c r="T68" i="10"/>
  <c r="AP96" i="10"/>
  <c r="AO96" i="10"/>
  <c r="AN96" i="10"/>
  <c r="AM96" i="10"/>
  <c r="AL96" i="10"/>
  <c r="AK96" i="10"/>
  <c r="AJ96" i="10"/>
  <c r="AI96" i="10"/>
  <c r="AH96" i="10"/>
  <c r="T67" i="10"/>
  <c r="AP95" i="10"/>
  <c r="AO95" i="10"/>
  <c r="AN95" i="10"/>
  <c r="AM95" i="10"/>
  <c r="AL95" i="10"/>
  <c r="AK95" i="10"/>
  <c r="AJ95" i="10"/>
  <c r="AI95" i="10"/>
  <c r="AH95" i="10"/>
  <c r="T66" i="10"/>
  <c r="AP94" i="10"/>
  <c r="AO94" i="10"/>
  <c r="AN94" i="10"/>
  <c r="AM94" i="10"/>
  <c r="AL94" i="10"/>
  <c r="AK94" i="10"/>
  <c r="AJ94" i="10"/>
  <c r="AI94" i="10"/>
  <c r="AH94" i="10"/>
  <c r="T65" i="10"/>
  <c r="AP93" i="10"/>
  <c r="AO93" i="10"/>
  <c r="AN93" i="10"/>
  <c r="AM93" i="10"/>
  <c r="AL93" i="10"/>
  <c r="AK93" i="10"/>
  <c r="AJ93" i="10"/>
  <c r="AI93" i="10"/>
  <c r="AH93" i="10"/>
  <c r="T64" i="10"/>
  <c r="AP92" i="10"/>
  <c r="AO92" i="10"/>
  <c r="AN92" i="10"/>
  <c r="AM92" i="10"/>
  <c r="AL92" i="10"/>
  <c r="AK92" i="10"/>
  <c r="AJ92" i="10"/>
  <c r="AI92" i="10"/>
  <c r="AH92" i="10"/>
  <c r="T63" i="10"/>
  <c r="AP91" i="10"/>
  <c r="AO91" i="10"/>
  <c r="AN91" i="10"/>
  <c r="AM91" i="10"/>
  <c r="AL91" i="10"/>
  <c r="AK91" i="10"/>
  <c r="AJ91" i="10"/>
  <c r="AI91" i="10"/>
  <c r="AH91" i="10"/>
  <c r="T62" i="10"/>
  <c r="AP90" i="10"/>
  <c r="AO90" i="10"/>
  <c r="AN90" i="10"/>
  <c r="AM90" i="10"/>
  <c r="AL90" i="10"/>
  <c r="AK90" i="10"/>
  <c r="AJ90" i="10"/>
  <c r="AI90" i="10"/>
  <c r="AH90" i="10"/>
  <c r="T61" i="10"/>
  <c r="AP89" i="10"/>
  <c r="AO89" i="10"/>
  <c r="AN89" i="10"/>
  <c r="AM89" i="10"/>
  <c r="AL89" i="10"/>
  <c r="AK89" i="10"/>
  <c r="AJ89" i="10"/>
  <c r="AI89" i="10"/>
  <c r="AH89" i="10"/>
  <c r="T60" i="10"/>
  <c r="AP88" i="10"/>
  <c r="AO88" i="10"/>
  <c r="AN88" i="10"/>
  <c r="AM88" i="10"/>
  <c r="AL88" i="10"/>
  <c r="AK88" i="10"/>
  <c r="AJ88" i="10"/>
  <c r="AI88" i="10"/>
  <c r="AH88" i="10"/>
  <c r="T59" i="10"/>
  <c r="AP87" i="10"/>
  <c r="AO87" i="10"/>
  <c r="AN87" i="10"/>
  <c r="AM87" i="10"/>
  <c r="AL87" i="10"/>
  <c r="AK87" i="10"/>
  <c r="AJ87" i="10"/>
  <c r="AI87" i="10"/>
  <c r="AH87" i="10"/>
  <c r="T58" i="10"/>
  <c r="AP86" i="10"/>
  <c r="AO86" i="10"/>
  <c r="AN86" i="10"/>
  <c r="AM86" i="10"/>
  <c r="AL86" i="10"/>
  <c r="AK86" i="10"/>
  <c r="AJ86" i="10"/>
  <c r="AI86" i="10"/>
  <c r="AH86" i="10"/>
  <c r="T57" i="10"/>
  <c r="AP85" i="10"/>
  <c r="AO85" i="10"/>
  <c r="AN85" i="10"/>
  <c r="AM85" i="10"/>
  <c r="AL85" i="10"/>
  <c r="AK85" i="10"/>
  <c r="AJ85" i="10"/>
  <c r="AI85" i="10"/>
  <c r="AH85" i="10"/>
  <c r="T56" i="10"/>
  <c r="AP84" i="10"/>
  <c r="AO84" i="10"/>
  <c r="AN84" i="10"/>
  <c r="AM84" i="10"/>
  <c r="AL84" i="10"/>
  <c r="AK84" i="10"/>
  <c r="AJ84" i="10"/>
  <c r="AI84" i="10"/>
  <c r="AH84" i="10"/>
  <c r="T55" i="10"/>
  <c r="AP83" i="10"/>
  <c r="AO83" i="10"/>
  <c r="AN83" i="10"/>
  <c r="AM83" i="10"/>
  <c r="AL83" i="10"/>
  <c r="AK83" i="10"/>
  <c r="AJ83" i="10"/>
  <c r="AI83" i="10"/>
  <c r="AH83" i="10"/>
  <c r="T54" i="10"/>
  <c r="AP82" i="10"/>
  <c r="AO82" i="10"/>
  <c r="AN82" i="10"/>
  <c r="AM82" i="10"/>
  <c r="AL82" i="10"/>
  <c r="AK82" i="10"/>
  <c r="AJ82" i="10"/>
  <c r="AI82" i="10"/>
  <c r="AH82" i="10"/>
  <c r="T53" i="10"/>
  <c r="AP81" i="10"/>
  <c r="AO81" i="10"/>
  <c r="AN81" i="10"/>
  <c r="AM81" i="10"/>
  <c r="AL81" i="10"/>
  <c r="AK81" i="10"/>
  <c r="AJ81" i="10"/>
  <c r="AI81" i="10"/>
  <c r="AH81" i="10"/>
  <c r="T52" i="10"/>
  <c r="AP80" i="10"/>
  <c r="AO80" i="10"/>
  <c r="AN80" i="10"/>
  <c r="AM80" i="10"/>
  <c r="AL80" i="10"/>
  <c r="AK80" i="10"/>
  <c r="AJ80" i="10"/>
  <c r="AI80" i="10"/>
  <c r="AH80" i="10"/>
  <c r="T51" i="10"/>
  <c r="AP79" i="10"/>
  <c r="AO79" i="10"/>
  <c r="AN79" i="10"/>
  <c r="AM79" i="10"/>
  <c r="AL79" i="10"/>
  <c r="AK79" i="10"/>
  <c r="AJ79" i="10"/>
  <c r="AI79" i="10"/>
  <c r="AH79" i="10"/>
  <c r="T50" i="10"/>
  <c r="AP78" i="10"/>
  <c r="AO78" i="10"/>
  <c r="AN78" i="10"/>
  <c r="AM78" i="10"/>
  <c r="AL78" i="10"/>
  <c r="AK78" i="10"/>
  <c r="AJ78" i="10"/>
  <c r="AI78" i="10"/>
  <c r="AH78" i="10"/>
  <c r="T49" i="10"/>
  <c r="T48" i="10"/>
  <c r="T47" i="10"/>
  <c r="T46" i="10"/>
  <c r="T45" i="10"/>
  <c r="T44" i="10"/>
  <c r="T43" i="10"/>
  <c r="T42" i="10"/>
  <c r="T41" i="10"/>
  <c r="T40" i="10"/>
  <c r="T39" i="10"/>
  <c r="T38" i="10"/>
  <c r="T37" i="10"/>
  <c r="T36" i="10"/>
  <c r="T35" i="10"/>
  <c r="T34" i="10"/>
  <c r="T33" i="10"/>
  <c r="T32" i="10"/>
  <c r="T31" i="10"/>
  <c r="T30" i="10"/>
  <c r="T29" i="10"/>
  <c r="T28" i="10"/>
  <c r="T27" i="10"/>
  <c r="T26" i="10"/>
  <c r="T25" i="10"/>
  <c r="T24" i="10"/>
  <c r="T23" i="10"/>
  <c r="T22" i="10"/>
  <c r="T21" i="10"/>
  <c r="T20" i="10"/>
  <c r="T19" i="10"/>
  <c r="T18" i="10"/>
  <c r="AF22" i="9"/>
  <c r="AF50" i="9"/>
  <c r="AF23" i="9"/>
  <c r="AG23" i="9"/>
  <c r="AH23" i="9"/>
  <c r="AI23" i="9"/>
  <c r="AJ23" i="9"/>
  <c r="AK23" i="9"/>
  <c r="AL23" i="9"/>
  <c r="AM23" i="9"/>
  <c r="AN23" i="9"/>
  <c r="AF24" i="9"/>
  <c r="AG24" i="9"/>
  <c r="AH24" i="9"/>
  <c r="AI24" i="9"/>
  <c r="AJ24" i="9"/>
  <c r="AK24" i="9"/>
  <c r="AL24" i="9"/>
  <c r="AM24" i="9"/>
  <c r="AN24" i="9"/>
  <c r="AF25" i="9"/>
  <c r="AG25" i="9"/>
  <c r="AH25" i="9"/>
  <c r="AI25" i="9"/>
  <c r="AJ25" i="9"/>
  <c r="AK25" i="9"/>
  <c r="AL25" i="9"/>
  <c r="AM25" i="9"/>
  <c r="AN25" i="9"/>
  <c r="AF26" i="9"/>
  <c r="AG26" i="9"/>
  <c r="AH26" i="9"/>
  <c r="AI26" i="9"/>
  <c r="AJ26" i="9"/>
  <c r="AK26" i="9"/>
  <c r="AL26" i="9"/>
  <c r="AM26" i="9"/>
  <c r="AN26" i="9"/>
  <c r="AF27" i="9"/>
  <c r="AG27" i="9"/>
  <c r="AH27" i="9"/>
  <c r="AI27" i="9"/>
  <c r="AJ27" i="9"/>
  <c r="AK27" i="9"/>
  <c r="AL27" i="9"/>
  <c r="AM27" i="9"/>
  <c r="AN27" i="9"/>
  <c r="AF28" i="9"/>
  <c r="AG28" i="9"/>
  <c r="AH28" i="9"/>
  <c r="AI28" i="9"/>
  <c r="AJ28" i="9"/>
  <c r="AK28" i="9"/>
  <c r="AL28" i="9"/>
  <c r="AM28" i="9"/>
  <c r="AN28" i="9"/>
  <c r="AF29" i="9"/>
  <c r="AG29" i="9"/>
  <c r="AH29" i="9"/>
  <c r="AI29" i="9"/>
  <c r="AJ29" i="9"/>
  <c r="AK29" i="9"/>
  <c r="AL29" i="9"/>
  <c r="AM29" i="9"/>
  <c r="AN29" i="9"/>
  <c r="AF30" i="9"/>
  <c r="AG30" i="9"/>
  <c r="AH30" i="9"/>
  <c r="AI30" i="9"/>
  <c r="AJ30" i="9"/>
  <c r="AK30" i="9"/>
  <c r="AL30" i="9"/>
  <c r="AM30" i="9"/>
  <c r="AN30" i="9"/>
  <c r="AF31" i="9"/>
  <c r="AG31" i="9"/>
  <c r="AH31" i="9"/>
  <c r="AI31" i="9"/>
  <c r="AJ31" i="9"/>
  <c r="AK31" i="9"/>
  <c r="AL31" i="9"/>
  <c r="AM31" i="9"/>
  <c r="AN31" i="9"/>
  <c r="AF32" i="9"/>
  <c r="AG32" i="9"/>
  <c r="AH32" i="9"/>
  <c r="AI32" i="9"/>
  <c r="AJ32" i="9"/>
  <c r="AK32" i="9"/>
  <c r="AL32" i="9"/>
  <c r="AM32" i="9"/>
  <c r="AN32" i="9"/>
  <c r="AF33" i="9"/>
  <c r="AG33" i="9"/>
  <c r="AH33" i="9"/>
  <c r="AI33" i="9"/>
  <c r="AJ33" i="9"/>
  <c r="AK33" i="9"/>
  <c r="AL33" i="9"/>
  <c r="AM33" i="9"/>
  <c r="AN33" i="9"/>
  <c r="AF34" i="9"/>
  <c r="AG34" i="9"/>
  <c r="AH34" i="9"/>
  <c r="AI34" i="9"/>
  <c r="AJ34" i="9"/>
  <c r="AK34" i="9"/>
  <c r="AL34" i="9"/>
  <c r="AM34" i="9"/>
  <c r="AN34" i="9"/>
  <c r="AF35" i="9"/>
  <c r="AG35" i="9"/>
  <c r="AH35" i="9"/>
  <c r="AI35" i="9"/>
  <c r="AJ35" i="9"/>
  <c r="AK35" i="9"/>
  <c r="AL35" i="9"/>
  <c r="AM35" i="9"/>
  <c r="AN35" i="9"/>
  <c r="AF36" i="9"/>
  <c r="AG36" i="9"/>
  <c r="AH36" i="9"/>
  <c r="AI36" i="9"/>
  <c r="AJ36" i="9"/>
  <c r="AK36" i="9"/>
  <c r="AL36" i="9"/>
  <c r="AM36" i="9"/>
  <c r="AN36" i="9"/>
  <c r="AF37" i="9"/>
  <c r="AG37" i="9"/>
  <c r="AH37" i="9"/>
  <c r="AI37" i="9"/>
  <c r="AJ37" i="9"/>
  <c r="AK37" i="9"/>
  <c r="AL37" i="9"/>
  <c r="AM37" i="9"/>
  <c r="AN37" i="9"/>
  <c r="AF38" i="9"/>
  <c r="AG38" i="9"/>
  <c r="AH38" i="9"/>
  <c r="AI38" i="9"/>
  <c r="AJ38" i="9"/>
  <c r="AK38" i="9"/>
  <c r="AL38" i="9"/>
  <c r="AM38" i="9"/>
  <c r="AN38" i="9"/>
  <c r="AF39" i="9"/>
  <c r="AG39" i="9"/>
  <c r="AH39" i="9"/>
  <c r="AI39" i="9"/>
  <c r="AJ39" i="9"/>
  <c r="AK39" i="9"/>
  <c r="AL39" i="9"/>
  <c r="AM39" i="9"/>
  <c r="AN39" i="9"/>
  <c r="AF40" i="9"/>
  <c r="AG40" i="9"/>
  <c r="AH40" i="9"/>
  <c r="AI40" i="9"/>
  <c r="AJ40" i="9"/>
  <c r="AK40" i="9"/>
  <c r="AL40" i="9"/>
  <c r="AM40" i="9"/>
  <c r="AN40" i="9"/>
  <c r="AF41" i="9"/>
  <c r="AG41" i="9"/>
  <c r="AH41" i="9"/>
  <c r="AI41" i="9"/>
  <c r="AJ41" i="9"/>
  <c r="AK41" i="9"/>
  <c r="AL41" i="9"/>
  <c r="AM41" i="9"/>
  <c r="AN41" i="9"/>
  <c r="AF42" i="9"/>
  <c r="AG42" i="9"/>
  <c r="AH42" i="9"/>
  <c r="AI42" i="9"/>
  <c r="AJ42" i="9"/>
  <c r="AK42" i="9"/>
  <c r="AL42" i="9"/>
  <c r="AM42" i="9"/>
  <c r="AN42" i="9"/>
  <c r="AF43" i="9"/>
  <c r="AG43" i="9"/>
  <c r="AH43" i="9"/>
  <c r="AI43" i="9"/>
  <c r="AJ43" i="9"/>
  <c r="AK43" i="9"/>
  <c r="AL43" i="9"/>
  <c r="AM43" i="9"/>
  <c r="AN43" i="9"/>
  <c r="AG22" i="9"/>
  <c r="AH22" i="9"/>
  <c r="AI22" i="9"/>
  <c r="AJ22" i="9"/>
  <c r="AK22" i="9"/>
  <c r="AL22" i="9"/>
  <c r="AM22" i="9"/>
  <c r="AN22" i="9"/>
  <c r="AG49" i="9"/>
  <c r="AH49" i="9"/>
  <c r="AI49" i="9"/>
  <c r="AJ49" i="9"/>
  <c r="AK49" i="9"/>
  <c r="AL49" i="9"/>
  <c r="AM49" i="9"/>
  <c r="AN49" i="9"/>
  <c r="AG50" i="9"/>
  <c r="AH50" i="9"/>
  <c r="AI50" i="9"/>
  <c r="AJ50" i="9"/>
  <c r="AK50" i="9"/>
  <c r="AL50" i="9"/>
  <c r="AM50" i="9"/>
  <c r="AN50" i="9"/>
  <c r="AG51" i="9"/>
  <c r="AH51" i="9"/>
  <c r="AI51" i="9"/>
  <c r="AJ51" i="9"/>
  <c r="AK51" i="9"/>
  <c r="AL51" i="9"/>
  <c r="AM51" i="9"/>
  <c r="AN51" i="9"/>
  <c r="AG52" i="9"/>
  <c r="AH52" i="9"/>
  <c r="AI52" i="9"/>
  <c r="AJ52" i="9"/>
  <c r="AK52" i="9"/>
  <c r="AL52" i="9"/>
  <c r="AM52" i="9"/>
  <c r="AN52" i="9"/>
  <c r="AG53" i="9"/>
  <c r="AH53" i="9"/>
  <c r="AI53" i="9"/>
  <c r="AJ53" i="9"/>
  <c r="AK53" i="9"/>
  <c r="AL53" i="9"/>
  <c r="AM53" i="9"/>
  <c r="AN53" i="9"/>
  <c r="AG54" i="9"/>
  <c r="AH54" i="9"/>
  <c r="AI54" i="9"/>
  <c r="AJ54" i="9"/>
  <c r="AK54" i="9"/>
  <c r="AL54" i="9"/>
  <c r="AM54" i="9"/>
  <c r="AN54" i="9"/>
  <c r="AG55" i="9"/>
  <c r="AH55" i="9"/>
  <c r="AI55" i="9"/>
  <c r="AJ55" i="9"/>
  <c r="AK55" i="9"/>
  <c r="AL55" i="9"/>
  <c r="AM55" i="9"/>
  <c r="AN55" i="9"/>
  <c r="AG56" i="9"/>
  <c r="AH56" i="9"/>
  <c r="AI56" i="9"/>
  <c r="AJ56" i="9"/>
  <c r="AK56" i="9"/>
  <c r="AL56" i="9"/>
  <c r="AM56" i="9"/>
  <c r="AN56" i="9"/>
  <c r="AG57" i="9"/>
  <c r="AH57" i="9"/>
  <c r="AI57" i="9"/>
  <c r="AJ57" i="9"/>
  <c r="AK57" i="9"/>
  <c r="AL57" i="9"/>
  <c r="AM57" i="9"/>
  <c r="AN57" i="9"/>
  <c r="AG58" i="9"/>
  <c r="AH58" i="9"/>
  <c r="AI58" i="9"/>
  <c r="AJ58" i="9"/>
  <c r="AK58" i="9"/>
  <c r="AL58" i="9"/>
  <c r="AM58" i="9"/>
  <c r="AN58" i="9"/>
  <c r="AG59" i="9"/>
  <c r="AH59" i="9"/>
  <c r="AI59" i="9"/>
  <c r="AJ59" i="9"/>
  <c r="AK59" i="9"/>
  <c r="AL59" i="9"/>
  <c r="AM59" i="9"/>
  <c r="AN59" i="9"/>
  <c r="AG60" i="9"/>
  <c r="AH60" i="9"/>
  <c r="AI60" i="9"/>
  <c r="AJ60" i="9"/>
  <c r="AK60" i="9"/>
  <c r="AL60" i="9"/>
  <c r="AM60" i="9"/>
  <c r="AN60" i="9"/>
  <c r="AG61" i="9"/>
  <c r="AH61" i="9"/>
  <c r="AI61" i="9"/>
  <c r="AJ61" i="9"/>
  <c r="AK61" i="9"/>
  <c r="AL61" i="9"/>
  <c r="AM61" i="9"/>
  <c r="AN61" i="9"/>
  <c r="AG62" i="9"/>
  <c r="AH62" i="9"/>
  <c r="AI62" i="9"/>
  <c r="AJ62" i="9"/>
  <c r="AK62" i="9"/>
  <c r="AL62" i="9"/>
  <c r="AM62" i="9"/>
  <c r="AN62" i="9"/>
  <c r="AG63" i="9"/>
  <c r="AH63" i="9"/>
  <c r="AI63" i="9"/>
  <c r="AJ63" i="9"/>
  <c r="AK63" i="9"/>
  <c r="AL63" i="9"/>
  <c r="AM63" i="9"/>
  <c r="AN63" i="9"/>
  <c r="AG64" i="9"/>
  <c r="AH64" i="9"/>
  <c r="AI64" i="9"/>
  <c r="AJ64" i="9"/>
  <c r="AK64" i="9"/>
  <c r="AL64" i="9"/>
  <c r="AM64" i="9"/>
  <c r="AN64" i="9"/>
  <c r="AG65" i="9"/>
  <c r="AH65" i="9"/>
  <c r="AI65" i="9"/>
  <c r="AJ65" i="9"/>
  <c r="AK65" i="9"/>
  <c r="AL65" i="9"/>
  <c r="AM65" i="9"/>
  <c r="AN65" i="9"/>
  <c r="AG66" i="9"/>
  <c r="AH66" i="9"/>
  <c r="AI66" i="9"/>
  <c r="AJ66" i="9"/>
  <c r="AK66" i="9"/>
  <c r="AL66" i="9"/>
  <c r="AM66" i="9"/>
  <c r="AN66" i="9"/>
  <c r="AG67" i="9"/>
  <c r="AH67" i="9"/>
  <c r="AI67" i="9"/>
  <c r="AJ67" i="9"/>
  <c r="AK67" i="9"/>
  <c r="AL67" i="9"/>
  <c r="AM67" i="9"/>
  <c r="AN67" i="9"/>
  <c r="AG68" i="9"/>
  <c r="AH68" i="9"/>
  <c r="AI68" i="9"/>
  <c r="AJ68" i="9"/>
  <c r="AK68" i="9"/>
  <c r="AL68" i="9"/>
  <c r="AM68" i="9"/>
  <c r="AN68" i="9"/>
  <c r="AG69" i="9"/>
  <c r="AH69" i="9"/>
  <c r="AI69" i="9"/>
  <c r="AJ69" i="9"/>
  <c r="AK69" i="9"/>
  <c r="AL69" i="9"/>
  <c r="AM69" i="9"/>
  <c r="AN69" i="9"/>
  <c r="AG70" i="9"/>
  <c r="AH70" i="9"/>
  <c r="AI70" i="9"/>
  <c r="AJ70" i="9"/>
  <c r="AK70" i="9"/>
  <c r="AL70" i="9"/>
  <c r="AM70" i="9"/>
  <c r="AN70" i="9"/>
  <c r="AF51" i="9"/>
  <c r="AF52" i="9"/>
  <c r="AF53" i="9"/>
  <c r="AF54" i="9"/>
  <c r="AF55" i="9"/>
  <c r="AF56" i="9"/>
  <c r="AF57" i="9"/>
  <c r="AF58" i="9"/>
  <c r="AF59" i="9"/>
  <c r="AF60" i="9"/>
  <c r="AF61" i="9"/>
  <c r="AF62" i="9"/>
  <c r="AF63" i="9"/>
  <c r="AF64" i="9"/>
  <c r="AF65" i="9"/>
  <c r="AF66" i="9"/>
  <c r="AF67" i="9"/>
  <c r="AF68" i="9"/>
  <c r="AF69" i="9"/>
  <c r="AF70" i="9"/>
  <c r="AF49" i="9"/>
  <c r="W18" i="9"/>
  <c r="W19" i="9"/>
  <c r="W20" i="9"/>
  <c r="W21" i="9"/>
  <c r="W22" i="9"/>
  <c r="W23" i="9"/>
  <c r="W24" i="9"/>
  <c r="W25" i="9"/>
  <c r="W26" i="9"/>
  <c r="W27" i="9"/>
  <c r="W28" i="9"/>
  <c r="W29" i="9"/>
  <c r="W30" i="9"/>
  <c r="W31" i="9"/>
  <c r="W32" i="9"/>
  <c r="W33" i="9"/>
  <c r="W34"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W67" i="9"/>
  <c r="W68" i="9"/>
  <c r="W69" i="9"/>
  <c r="W70" i="9"/>
  <c r="W71" i="9"/>
  <c r="W72" i="9"/>
  <c r="W73" i="9"/>
  <c r="W74" i="9"/>
  <c r="W75" i="9"/>
  <c r="W76" i="9"/>
  <c r="W77" i="9"/>
  <c r="W78" i="9"/>
  <c r="W79" i="9"/>
  <c r="W80" i="9"/>
  <c r="W81" i="9"/>
  <c r="W82" i="9"/>
  <c r="W83" i="9"/>
  <c r="W84" i="9"/>
  <c r="W85" i="9"/>
  <c r="W86" i="9"/>
  <c r="W87" i="9"/>
  <c r="W88" i="9"/>
  <c r="W89" i="9"/>
  <c r="W90" i="9"/>
  <c r="W91" i="9"/>
  <c r="W92" i="9"/>
  <c r="W93" i="9"/>
  <c r="W94" i="9"/>
  <c r="W95" i="9"/>
  <c r="W96" i="9"/>
  <c r="W97" i="9"/>
  <c r="W98" i="9"/>
  <c r="W99" i="9"/>
  <c r="W100" i="9"/>
  <c r="W101" i="9"/>
  <c r="W102" i="9"/>
  <c r="W103" i="9"/>
  <c r="W104" i="9"/>
  <c r="W105" i="9"/>
  <c r="W106" i="9"/>
  <c r="W107" i="9"/>
  <c r="W108" i="9"/>
  <c r="W109" i="9"/>
  <c r="W110" i="9"/>
  <c r="W111" i="9"/>
  <c r="W112" i="9"/>
  <c r="W113" i="9"/>
  <c r="W114" i="9"/>
  <c r="W115" i="9"/>
  <c r="W116" i="9"/>
  <c r="W117" i="9"/>
  <c r="W118" i="9"/>
  <c r="W119" i="9"/>
  <c r="W17" i="9"/>
  <c r="V18" i="9"/>
  <c r="V19" i="9"/>
  <c r="V20" i="9"/>
  <c r="V21" i="9"/>
  <c r="V22" i="9"/>
  <c r="V23" i="9"/>
  <c r="V24" i="9"/>
  <c r="V25" i="9"/>
  <c r="V26" i="9"/>
  <c r="V27" i="9"/>
  <c r="V28"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V67" i="9"/>
  <c r="V68" i="9"/>
  <c r="V69" i="9"/>
  <c r="V70" i="9"/>
  <c r="V71" i="9"/>
  <c r="V72" i="9"/>
  <c r="V73" i="9"/>
  <c r="V74" i="9"/>
  <c r="V75" i="9"/>
  <c r="V76" i="9"/>
  <c r="V77" i="9"/>
  <c r="V78" i="9"/>
  <c r="V79" i="9"/>
  <c r="V80" i="9"/>
  <c r="V81" i="9"/>
  <c r="V82" i="9"/>
  <c r="V83" i="9"/>
  <c r="V84" i="9"/>
  <c r="V85" i="9"/>
  <c r="V86" i="9"/>
  <c r="V87" i="9"/>
  <c r="V88" i="9"/>
  <c r="V89" i="9"/>
  <c r="V90" i="9"/>
  <c r="V91" i="9"/>
  <c r="V92" i="9"/>
  <c r="V93" i="9"/>
  <c r="V94" i="9"/>
  <c r="V95" i="9"/>
  <c r="V96" i="9"/>
  <c r="V97" i="9"/>
  <c r="V98" i="9"/>
  <c r="V99" i="9"/>
  <c r="V100" i="9"/>
  <c r="V101" i="9"/>
  <c r="V102" i="9"/>
  <c r="V103" i="9"/>
  <c r="V104" i="9"/>
  <c r="V105" i="9"/>
  <c r="V106" i="9"/>
  <c r="V107" i="9"/>
  <c r="V108" i="9"/>
  <c r="V109" i="9"/>
  <c r="V110" i="9"/>
  <c r="V111" i="9"/>
  <c r="V112" i="9"/>
  <c r="V113" i="9"/>
  <c r="V114" i="9"/>
  <c r="V115" i="9"/>
  <c r="V116" i="9"/>
  <c r="V117" i="9"/>
  <c r="V118" i="9"/>
  <c r="V119" i="9"/>
  <c r="V15" i="10" l="1"/>
  <c r="U17" i="10"/>
  <c r="S18" i="9" l="1"/>
  <c r="S19" i="9"/>
  <c r="T19" i="9" s="1"/>
  <c r="S20" i="9"/>
  <c r="T20" i="9" s="1"/>
  <c r="S21" i="9"/>
  <c r="T21" i="9" s="1"/>
  <c r="S22" i="9"/>
  <c r="T22" i="9" s="1"/>
  <c r="S23" i="9"/>
  <c r="T23" i="9" s="1"/>
  <c r="S24" i="9"/>
  <c r="S25" i="9"/>
  <c r="S26" i="9"/>
  <c r="S27" i="9"/>
  <c r="T27" i="9" s="1"/>
  <c r="S28" i="9"/>
  <c r="S29" i="9"/>
  <c r="T29" i="9" s="1"/>
  <c r="S30" i="9"/>
  <c r="T30" i="9" s="1"/>
  <c r="S31" i="9"/>
  <c r="T31" i="9" s="1"/>
  <c r="S32" i="9"/>
  <c r="S33" i="9"/>
  <c r="T33" i="9" s="1"/>
  <c r="S34" i="9"/>
  <c r="S35" i="9"/>
  <c r="S36" i="9"/>
  <c r="T36" i="9" s="1"/>
  <c r="S37" i="9"/>
  <c r="T37" i="9" s="1"/>
  <c r="S38" i="9"/>
  <c r="T38" i="9" s="1"/>
  <c r="S39" i="9"/>
  <c r="T39" i="9" s="1"/>
  <c r="S40" i="9"/>
  <c r="S41" i="9"/>
  <c r="T41" i="9" s="1"/>
  <c r="S42" i="9"/>
  <c r="S43" i="9"/>
  <c r="T43" i="9" s="1"/>
  <c r="S44" i="9"/>
  <c r="T44" i="9" s="1"/>
  <c r="S45" i="9"/>
  <c r="T45" i="9" s="1"/>
  <c r="S46" i="9"/>
  <c r="T46" i="9" s="1"/>
  <c r="S47" i="9"/>
  <c r="T47" i="9" s="1"/>
  <c r="S48" i="9"/>
  <c r="S49" i="9"/>
  <c r="T49" i="9" s="1"/>
  <c r="S50" i="9"/>
  <c r="S51" i="9"/>
  <c r="T51" i="9" s="1"/>
  <c r="S52" i="9"/>
  <c r="T52" i="9" s="1"/>
  <c r="S53" i="9"/>
  <c r="T53" i="9" s="1"/>
  <c r="S54" i="9"/>
  <c r="T54" i="9" s="1"/>
  <c r="S55" i="9"/>
  <c r="T55" i="9" s="1"/>
  <c r="S56" i="9"/>
  <c r="S57" i="9"/>
  <c r="T57" i="9" s="1"/>
  <c r="S58" i="9"/>
  <c r="S59" i="9"/>
  <c r="T59" i="9" s="1"/>
  <c r="S60" i="9"/>
  <c r="T60" i="9" s="1"/>
  <c r="S61" i="9"/>
  <c r="T61" i="9" s="1"/>
  <c r="S62" i="9"/>
  <c r="T62" i="9" s="1"/>
  <c r="S63" i="9"/>
  <c r="T63" i="9" s="1"/>
  <c r="S64" i="9"/>
  <c r="S65" i="9"/>
  <c r="T65" i="9" s="1"/>
  <c r="S66" i="9"/>
  <c r="T66" i="9" s="1"/>
  <c r="S67" i="9"/>
  <c r="T67" i="9" s="1"/>
  <c r="S68" i="9"/>
  <c r="T68" i="9" s="1"/>
  <c r="S69" i="9"/>
  <c r="T69" i="9" s="1"/>
  <c r="S70" i="9"/>
  <c r="T70" i="9" s="1"/>
  <c r="S71" i="9"/>
  <c r="T71" i="9" s="1"/>
  <c r="S72" i="9"/>
  <c r="T72" i="9" s="1"/>
  <c r="S73" i="9"/>
  <c r="T73" i="9" s="1"/>
  <c r="S74" i="9"/>
  <c r="T74" i="9" s="1"/>
  <c r="S75" i="9"/>
  <c r="T75" i="9" s="1"/>
  <c r="S76" i="9"/>
  <c r="T76" i="9" s="1"/>
  <c r="S77" i="9"/>
  <c r="T77" i="9" s="1"/>
  <c r="S78" i="9"/>
  <c r="T78" i="9" s="1"/>
  <c r="S79" i="9"/>
  <c r="T79" i="9" s="1"/>
  <c r="S80" i="9"/>
  <c r="S81" i="9"/>
  <c r="T81" i="9" s="1"/>
  <c r="S82" i="9"/>
  <c r="T82" i="9" s="1"/>
  <c r="S83" i="9"/>
  <c r="T83" i="9" s="1"/>
  <c r="S84" i="9"/>
  <c r="T84" i="9" s="1"/>
  <c r="S85" i="9"/>
  <c r="T85" i="9" s="1"/>
  <c r="S86" i="9"/>
  <c r="T86" i="9" s="1"/>
  <c r="S87" i="9"/>
  <c r="T87" i="9" s="1"/>
  <c r="S88" i="9"/>
  <c r="S89" i="9"/>
  <c r="T89" i="9" s="1"/>
  <c r="S90" i="9"/>
  <c r="T90" i="9" s="1"/>
  <c r="S91" i="9"/>
  <c r="T91" i="9" s="1"/>
  <c r="S92" i="9"/>
  <c r="T92" i="9" s="1"/>
  <c r="S93" i="9"/>
  <c r="T93" i="9" s="1"/>
  <c r="S94" i="9"/>
  <c r="T94" i="9" s="1"/>
  <c r="S95" i="9"/>
  <c r="T95" i="9" s="1"/>
  <c r="S96" i="9"/>
  <c r="S97" i="9"/>
  <c r="T97" i="9" s="1"/>
  <c r="S98" i="9"/>
  <c r="T98" i="9" s="1"/>
  <c r="S99" i="9"/>
  <c r="T99" i="9" s="1"/>
  <c r="S100" i="9"/>
  <c r="T100" i="9" s="1"/>
  <c r="S101" i="9"/>
  <c r="T101" i="9" s="1"/>
  <c r="S102" i="9"/>
  <c r="T102" i="9" s="1"/>
  <c r="S103" i="9"/>
  <c r="T103" i="9" s="1"/>
  <c r="S104" i="9"/>
  <c r="S105" i="9"/>
  <c r="T105" i="9" s="1"/>
  <c r="S106" i="9"/>
  <c r="T106" i="9" s="1"/>
  <c r="S107" i="9"/>
  <c r="T107" i="9" s="1"/>
  <c r="S108" i="9"/>
  <c r="T108" i="9" s="1"/>
  <c r="S109" i="9"/>
  <c r="T109" i="9" s="1"/>
  <c r="S110" i="9"/>
  <c r="T110" i="9" s="1"/>
  <c r="S111" i="9"/>
  <c r="T111" i="9" s="1"/>
  <c r="S112" i="9"/>
  <c r="S113" i="9"/>
  <c r="T113" i="9" s="1"/>
  <c r="S114" i="9"/>
  <c r="T114" i="9" s="1"/>
  <c r="S115" i="9"/>
  <c r="T115" i="9" s="1"/>
  <c r="S116" i="9"/>
  <c r="T116" i="9" s="1"/>
  <c r="S117" i="9"/>
  <c r="T117" i="9" s="1"/>
  <c r="S118" i="9"/>
  <c r="T118" i="9" s="1"/>
  <c r="S119" i="9"/>
  <c r="T119" i="9" s="1"/>
  <c r="T17" i="9"/>
  <c r="U17" i="9" s="1"/>
  <c r="T112" i="9"/>
  <c r="T104" i="9"/>
  <c r="T96" i="9"/>
  <c r="T88" i="9"/>
  <c r="T80" i="9"/>
  <c r="AN98" i="9"/>
  <c r="AM98" i="9"/>
  <c r="AL98" i="9"/>
  <c r="AK98" i="9"/>
  <c r="AJ98" i="9"/>
  <c r="AI98" i="9"/>
  <c r="AH98" i="9"/>
  <c r="AG98" i="9"/>
  <c r="AF98" i="9"/>
  <c r="AN97" i="9"/>
  <c r="AM97" i="9"/>
  <c r="AL97" i="9"/>
  <c r="AK97" i="9"/>
  <c r="AJ97" i="9"/>
  <c r="AI97" i="9"/>
  <c r="AH97" i="9"/>
  <c r="AG97" i="9"/>
  <c r="AF97" i="9"/>
  <c r="AN96" i="9"/>
  <c r="AM96" i="9"/>
  <c r="AL96" i="9"/>
  <c r="AK96" i="9"/>
  <c r="AJ96" i="9"/>
  <c r="AI96" i="9"/>
  <c r="AH96" i="9"/>
  <c r="AG96" i="9"/>
  <c r="AF96" i="9"/>
  <c r="AN95" i="9"/>
  <c r="AM95" i="9"/>
  <c r="AL95" i="9"/>
  <c r="AK95" i="9"/>
  <c r="AJ95" i="9"/>
  <c r="AI95" i="9"/>
  <c r="AH95" i="9"/>
  <c r="AG95" i="9"/>
  <c r="AF95" i="9"/>
  <c r="AN94" i="9"/>
  <c r="AM94" i="9"/>
  <c r="AL94" i="9"/>
  <c r="AK94" i="9"/>
  <c r="AJ94" i="9"/>
  <c r="AI94" i="9"/>
  <c r="AH94" i="9"/>
  <c r="AG94" i="9"/>
  <c r="AF94" i="9"/>
  <c r="AN93" i="9"/>
  <c r="AM93" i="9"/>
  <c r="AL93" i="9"/>
  <c r="AK93" i="9"/>
  <c r="AJ93" i="9"/>
  <c r="AI93" i="9"/>
  <c r="AH93" i="9"/>
  <c r="AG93" i="9"/>
  <c r="AF93" i="9"/>
  <c r="AN92" i="9"/>
  <c r="AM92" i="9"/>
  <c r="AL92" i="9"/>
  <c r="AK92" i="9"/>
  <c r="AJ92" i="9"/>
  <c r="AI92" i="9"/>
  <c r="AH92" i="9"/>
  <c r="AG92" i="9"/>
  <c r="AF92" i="9"/>
  <c r="T64" i="9"/>
  <c r="AN91" i="9"/>
  <c r="AM91" i="9"/>
  <c r="AL91" i="9"/>
  <c r="AK91" i="9"/>
  <c r="AJ91" i="9"/>
  <c r="AI91" i="9"/>
  <c r="AH91" i="9"/>
  <c r="AG91" i="9"/>
  <c r="AF91" i="9"/>
  <c r="AN90" i="9"/>
  <c r="AM90" i="9"/>
  <c r="AL90" i="9"/>
  <c r="AK90" i="9"/>
  <c r="AJ90" i="9"/>
  <c r="AI90" i="9"/>
  <c r="AH90" i="9"/>
  <c r="AG90" i="9"/>
  <c r="AF90" i="9"/>
  <c r="AN89" i="9"/>
  <c r="AM89" i="9"/>
  <c r="AL89" i="9"/>
  <c r="AK89" i="9"/>
  <c r="AJ89" i="9"/>
  <c r="AI89" i="9"/>
  <c r="AH89" i="9"/>
  <c r="AG89" i="9"/>
  <c r="AF89" i="9"/>
  <c r="AN88" i="9"/>
  <c r="AM88" i="9"/>
  <c r="AL88" i="9"/>
  <c r="AK88" i="9"/>
  <c r="AJ88" i="9"/>
  <c r="AI88" i="9"/>
  <c r="AH88" i="9"/>
  <c r="AG88" i="9"/>
  <c r="AF88" i="9"/>
  <c r="AN87" i="9"/>
  <c r="AM87" i="9"/>
  <c r="AL87" i="9"/>
  <c r="AK87" i="9"/>
  <c r="AJ87" i="9"/>
  <c r="AI87" i="9"/>
  <c r="AH87" i="9"/>
  <c r="AG87" i="9"/>
  <c r="AF87" i="9"/>
  <c r="AN86" i="9"/>
  <c r="AM86" i="9"/>
  <c r="AL86" i="9"/>
  <c r="AK86" i="9"/>
  <c r="AJ86" i="9"/>
  <c r="AI86" i="9"/>
  <c r="AH86" i="9"/>
  <c r="AG86" i="9"/>
  <c r="AF86" i="9"/>
  <c r="T58" i="9"/>
  <c r="AN85" i="9"/>
  <c r="AM85" i="9"/>
  <c r="AL85" i="9"/>
  <c r="AK85" i="9"/>
  <c r="AJ85" i="9"/>
  <c r="AI85" i="9"/>
  <c r="AH85" i="9"/>
  <c r="AG85" i="9"/>
  <c r="AF85" i="9"/>
  <c r="AN84" i="9"/>
  <c r="AM84" i="9"/>
  <c r="AL84" i="9"/>
  <c r="AK84" i="9"/>
  <c r="AJ84" i="9"/>
  <c r="AI84" i="9"/>
  <c r="AH84" i="9"/>
  <c r="AG84" i="9"/>
  <c r="AF84" i="9"/>
  <c r="T56" i="9"/>
  <c r="AN83" i="9"/>
  <c r="AM83" i="9"/>
  <c r="AL83" i="9"/>
  <c r="AK83" i="9"/>
  <c r="AJ83" i="9"/>
  <c r="AI83" i="9"/>
  <c r="AH83" i="9"/>
  <c r="AG83" i="9"/>
  <c r="AF83" i="9"/>
  <c r="AN82" i="9"/>
  <c r="AM82" i="9"/>
  <c r="AL82" i="9"/>
  <c r="AK82" i="9"/>
  <c r="AJ82" i="9"/>
  <c r="AI82" i="9"/>
  <c r="AH82" i="9"/>
  <c r="AG82" i="9"/>
  <c r="AF82" i="9"/>
  <c r="AN81" i="9"/>
  <c r="AM81" i="9"/>
  <c r="AL81" i="9"/>
  <c r="AK81" i="9"/>
  <c r="AJ81" i="9"/>
  <c r="AI81" i="9"/>
  <c r="AH81" i="9"/>
  <c r="AG81" i="9"/>
  <c r="AF81" i="9"/>
  <c r="AN80" i="9"/>
  <c r="AM80" i="9"/>
  <c r="AL80" i="9"/>
  <c r="AK80" i="9"/>
  <c r="AJ80" i="9"/>
  <c r="AI80" i="9"/>
  <c r="AH80" i="9"/>
  <c r="AG80" i="9"/>
  <c r="AF80" i="9"/>
  <c r="AN79" i="9"/>
  <c r="AM79" i="9"/>
  <c r="AL79" i="9"/>
  <c r="AK79" i="9"/>
  <c r="AJ79" i="9"/>
  <c r="AI79" i="9"/>
  <c r="AH79" i="9"/>
  <c r="AG79" i="9"/>
  <c r="AF79" i="9"/>
  <c r="AN78" i="9"/>
  <c r="AM78" i="9"/>
  <c r="AL78" i="9"/>
  <c r="AK78" i="9"/>
  <c r="AJ78" i="9"/>
  <c r="AI78" i="9"/>
  <c r="AH78" i="9"/>
  <c r="AG78" i="9"/>
  <c r="AF78" i="9"/>
  <c r="T50" i="9"/>
  <c r="AN77" i="9"/>
  <c r="AM77" i="9"/>
  <c r="AL77" i="9"/>
  <c r="AK77" i="9"/>
  <c r="AJ77" i="9"/>
  <c r="AI77" i="9"/>
  <c r="AH77" i="9"/>
  <c r="AG77" i="9"/>
  <c r="AF77" i="9"/>
  <c r="T48" i="9"/>
  <c r="T42" i="9"/>
  <c r="T40" i="9"/>
  <c r="T35" i="9"/>
  <c r="T34" i="9"/>
  <c r="T32" i="9"/>
  <c r="T28" i="9"/>
  <c r="T26" i="9"/>
  <c r="T25" i="9"/>
  <c r="T24" i="9"/>
  <c r="T18" i="9"/>
  <c r="W15" i="9"/>
  <c r="AN69" i="8"/>
  <c r="AG48" i="8"/>
  <c r="AH48" i="8"/>
  <c r="AI48" i="8"/>
  <c r="AJ48" i="8"/>
  <c r="AK48" i="8"/>
  <c r="AL48" i="8"/>
  <c r="AM48" i="8"/>
  <c r="AN48" i="8"/>
  <c r="AG49" i="8"/>
  <c r="AH49" i="8"/>
  <c r="AI49" i="8"/>
  <c r="AJ49" i="8"/>
  <c r="AK49" i="8"/>
  <c r="AL49" i="8"/>
  <c r="AM49" i="8"/>
  <c r="AN49" i="8"/>
  <c r="AG50" i="8"/>
  <c r="AH50" i="8"/>
  <c r="AI50" i="8"/>
  <c r="AJ50" i="8"/>
  <c r="AK50" i="8"/>
  <c r="AL50" i="8"/>
  <c r="AM50" i="8"/>
  <c r="AN50" i="8"/>
  <c r="AG51" i="8"/>
  <c r="AH51" i="8"/>
  <c r="AI51" i="8"/>
  <c r="AJ51" i="8"/>
  <c r="AK51" i="8"/>
  <c r="AL51" i="8"/>
  <c r="AM51" i="8"/>
  <c r="AN51" i="8"/>
  <c r="AG52" i="8"/>
  <c r="AH52" i="8"/>
  <c r="AI52" i="8"/>
  <c r="AJ52" i="8"/>
  <c r="AK52" i="8"/>
  <c r="AL52" i="8"/>
  <c r="AM52" i="8"/>
  <c r="AN52" i="8"/>
  <c r="AG53" i="8"/>
  <c r="AH53" i="8"/>
  <c r="AI53" i="8"/>
  <c r="AJ53" i="8"/>
  <c r="AK53" i="8"/>
  <c r="AL53" i="8"/>
  <c r="AM53" i="8"/>
  <c r="AN53" i="8"/>
  <c r="AG54" i="8"/>
  <c r="AH54" i="8"/>
  <c r="AI54" i="8"/>
  <c r="AJ54" i="8"/>
  <c r="AK54" i="8"/>
  <c r="AL54" i="8"/>
  <c r="AM54" i="8"/>
  <c r="AN54" i="8"/>
  <c r="AG55" i="8"/>
  <c r="AH55" i="8"/>
  <c r="AI55" i="8"/>
  <c r="AJ55" i="8"/>
  <c r="AK55" i="8"/>
  <c r="AL55" i="8"/>
  <c r="AM55" i="8"/>
  <c r="AN55" i="8"/>
  <c r="AG56" i="8"/>
  <c r="AH56" i="8"/>
  <c r="AI56" i="8"/>
  <c r="AJ56" i="8"/>
  <c r="AK56" i="8"/>
  <c r="AL56" i="8"/>
  <c r="AM56" i="8"/>
  <c r="AN56" i="8"/>
  <c r="AG57" i="8"/>
  <c r="AH57" i="8"/>
  <c r="AI57" i="8"/>
  <c r="AJ57" i="8"/>
  <c r="AK57" i="8"/>
  <c r="AL57" i="8"/>
  <c r="AM57" i="8"/>
  <c r="AN57" i="8"/>
  <c r="AG58" i="8"/>
  <c r="AH58" i="8"/>
  <c r="AI58" i="8"/>
  <c r="AJ58" i="8"/>
  <c r="AK58" i="8"/>
  <c r="AL58" i="8"/>
  <c r="AM58" i="8"/>
  <c r="AN58" i="8"/>
  <c r="AG59" i="8"/>
  <c r="AH59" i="8"/>
  <c r="AI59" i="8"/>
  <c r="AJ59" i="8"/>
  <c r="AK59" i="8"/>
  <c r="AL59" i="8"/>
  <c r="AM59" i="8"/>
  <c r="AN59" i="8"/>
  <c r="AG60" i="8"/>
  <c r="AH60" i="8"/>
  <c r="AI60" i="8"/>
  <c r="AJ60" i="8"/>
  <c r="AK60" i="8"/>
  <c r="AL60" i="8"/>
  <c r="AM60" i="8"/>
  <c r="AN60" i="8"/>
  <c r="AG61" i="8"/>
  <c r="AH61" i="8"/>
  <c r="AI61" i="8"/>
  <c r="AJ61" i="8"/>
  <c r="AK61" i="8"/>
  <c r="AL61" i="8"/>
  <c r="AM61" i="8"/>
  <c r="AN61" i="8"/>
  <c r="AG62" i="8"/>
  <c r="AH62" i="8"/>
  <c r="AI62" i="8"/>
  <c r="AJ62" i="8"/>
  <c r="AK62" i="8"/>
  <c r="AL62" i="8"/>
  <c r="AM62" i="8"/>
  <c r="AN62" i="8"/>
  <c r="AG63" i="8"/>
  <c r="AH63" i="8"/>
  <c r="AI63" i="8"/>
  <c r="AJ63" i="8"/>
  <c r="AK63" i="8"/>
  <c r="AL63" i="8"/>
  <c r="AM63" i="8"/>
  <c r="AN63" i="8"/>
  <c r="AG64" i="8"/>
  <c r="AH64" i="8"/>
  <c r="AI64" i="8"/>
  <c r="AJ64" i="8"/>
  <c r="AK64" i="8"/>
  <c r="AL64" i="8"/>
  <c r="AM64" i="8"/>
  <c r="AN64" i="8"/>
  <c r="AG65" i="8"/>
  <c r="AH65" i="8"/>
  <c r="AI65" i="8"/>
  <c r="AJ65" i="8"/>
  <c r="AK65" i="8"/>
  <c r="AL65" i="8"/>
  <c r="AM65" i="8"/>
  <c r="AN65" i="8"/>
  <c r="AG66" i="8"/>
  <c r="AH66" i="8"/>
  <c r="AI66" i="8"/>
  <c r="AJ66" i="8"/>
  <c r="AK66" i="8"/>
  <c r="AL66" i="8"/>
  <c r="AM66" i="8"/>
  <c r="AN66" i="8"/>
  <c r="AG67" i="8"/>
  <c r="AH67" i="8"/>
  <c r="AI67" i="8"/>
  <c r="AJ67" i="8"/>
  <c r="AK67" i="8"/>
  <c r="AL67" i="8"/>
  <c r="AM67" i="8"/>
  <c r="AN67" i="8"/>
  <c r="AG68" i="8"/>
  <c r="AH68" i="8"/>
  <c r="AI68" i="8"/>
  <c r="AJ68" i="8"/>
  <c r="AK68" i="8"/>
  <c r="AL68" i="8"/>
  <c r="AM68" i="8"/>
  <c r="AN68" i="8"/>
  <c r="AG69" i="8"/>
  <c r="AH69" i="8"/>
  <c r="AI69" i="8"/>
  <c r="AJ69" i="8"/>
  <c r="AK69" i="8"/>
  <c r="AL69" i="8"/>
  <c r="AM69" i="8"/>
  <c r="AF49" i="8"/>
  <c r="AF50" i="8"/>
  <c r="AF51" i="8"/>
  <c r="AF52" i="8"/>
  <c r="AF53" i="8"/>
  <c r="AF54" i="8"/>
  <c r="AF55" i="8"/>
  <c r="AF56" i="8"/>
  <c r="AF57" i="8"/>
  <c r="AF58" i="8"/>
  <c r="AF59" i="8"/>
  <c r="AF60" i="8"/>
  <c r="AF61" i="8"/>
  <c r="AF62" i="8"/>
  <c r="AF63" i="8"/>
  <c r="AF64" i="8"/>
  <c r="AF65" i="8"/>
  <c r="AF66" i="8"/>
  <c r="AF67" i="8"/>
  <c r="AF68" i="8"/>
  <c r="AF69" i="8"/>
  <c r="AF48" i="8"/>
  <c r="AF20"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79" i="8"/>
  <c r="V80" i="8"/>
  <c r="V81" i="8"/>
  <c r="V82" i="8"/>
  <c r="V83" i="8"/>
  <c r="V84" i="8"/>
  <c r="V85" i="8"/>
  <c r="V86" i="8"/>
  <c r="V87" i="8"/>
  <c r="V88" i="8"/>
  <c r="V89" i="8"/>
  <c r="V90" i="8"/>
  <c r="V91" i="8"/>
  <c r="V92" i="8"/>
  <c r="V93" i="8"/>
  <c r="V94" i="8"/>
  <c r="V95" i="8"/>
  <c r="V96" i="8"/>
  <c r="V97" i="8"/>
  <c r="V98" i="8"/>
  <c r="V99" i="8"/>
  <c r="V100" i="8"/>
  <c r="V101" i="8"/>
  <c r="V102" i="8"/>
  <c r="V103" i="8"/>
  <c r="V104" i="8"/>
  <c r="V105" i="8"/>
  <c r="V106" i="8"/>
  <c r="V107" i="8"/>
  <c r="V108" i="8"/>
  <c r="V109" i="8"/>
  <c r="V110" i="8"/>
  <c r="V111" i="8"/>
  <c r="V112" i="8"/>
  <c r="V113" i="8"/>
  <c r="V114" i="8"/>
  <c r="V115" i="8"/>
  <c r="V116" i="8"/>
  <c r="V117" i="8"/>
  <c r="V118" i="8"/>
  <c r="W17" i="8"/>
  <c r="W18" i="8"/>
  <c r="W19" i="8"/>
  <c r="W20" i="8"/>
  <c r="W21" i="8"/>
  <c r="W22" i="8"/>
  <c r="W23" i="8"/>
  <c r="W24" i="8"/>
  <c r="W25" i="8"/>
  <c r="W26" i="8"/>
  <c r="W27" i="8"/>
  <c r="W28" i="8"/>
  <c r="W29" i="8"/>
  <c r="W30" i="8"/>
  <c r="W31" i="8"/>
  <c r="W32" i="8"/>
  <c r="W33" i="8"/>
  <c r="W34" i="8"/>
  <c r="W35" i="8"/>
  <c r="W36" i="8"/>
  <c r="W37" i="8"/>
  <c r="W38" i="8"/>
  <c r="W39" i="8"/>
  <c r="W40" i="8"/>
  <c r="W41" i="8"/>
  <c r="W42" i="8"/>
  <c r="W43" i="8"/>
  <c r="W44" i="8"/>
  <c r="W45" i="8"/>
  <c r="W46" i="8"/>
  <c r="W47" i="8"/>
  <c r="W48" i="8"/>
  <c r="W49" i="8"/>
  <c r="W50" i="8"/>
  <c r="W51" i="8"/>
  <c r="W52" i="8"/>
  <c r="W53" i="8"/>
  <c r="W54" i="8"/>
  <c r="W55" i="8"/>
  <c r="W56" i="8"/>
  <c r="W57" i="8"/>
  <c r="W58" i="8"/>
  <c r="W59" i="8"/>
  <c r="W60" i="8"/>
  <c r="W61" i="8"/>
  <c r="W62" i="8"/>
  <c r="W63" i="8"/>
  <c r="W64" i="8"/>
  <c r="W65" i="8"/>
  <c r="W66" i="8"/>
  <c r="W67" i="8"/>
  <c r="W68" i="8"/>
  <c r="W69" i="8"/>
  <c r="W70" i="8"/>
  <c r="W71" i="8"/>
  <c r="W72" i="8"/>
  <c r="W73" i="8"/>
  <c r="W74" i="8"/>
  <c r="W75" i="8"/>
  <c r="W76" i="8"/>
  <c r="W77" i="8"/>
  <c r="W78" i="8"/>
  <c r="W79" i="8"/>
  <c r="W80" i="8"/>
  <c r="W81" i="8"/>
  <c r="W82" i="8"/>
  <c r="W83" i="8"/>
  <c r="W84" i="8"/>
  <c r="W85" i="8"/>
  <c r="W86" i="8"/>
  <c r="W87" i="8"/>
  <c r="W88" i="8"/>
  <c r="W89" i="8"/>
  <c r="W90" i="8"/>
  <c r="W91" i="8"/>
  <c r="W92" i="8"/>
  <c r="W93" i="8"/>
  <c r="W94" i="8"/>
  <c r="W95" i="8"/>
  <c r="W96" i="8"/>
  <c r="W97" i="8"/>
  <c r="W98" i="8"/>
  <c r="W99" i="8"/>
  <c r="W100" i="8"/>
  <c r="W101" i="8"/>
  <c r="W102" i="8"/>
  <c r="W103" i="8"/>
  <c r="W104" i="8"/>
  <c r="W105" i="8"/>
  <c r="W106" i="8"/>
  <c r="W107" i="8"/>
  <c r="W108" i="8"/>
  <c r="W109" i="8"/>
  <c r="W110" i="8"/>
  <c r="W111" i="8"/>
  <c r="W112" i="8"/>
  <c r="W113" i="8"/>
  <c r="W114" i="8"/>
  <c r="W115" i="8"/>
  <c r="W116" i="8"/>
  <c r="W117" i="8"/>
  <c r="W118" i="8"/>
  <c r="W16" i="8"/>
  <c r="W14" i="8" s="1"/>
  <c r="V15" i="9" l="1"/>
  <c r="AG20" i="8"/>
  <c r="AH20" i="8"/>
  <c r="AI20" i="8"/>
  <c r="AJ20" i="8"/>
  <c r="AK20" i="8"/>
  <c r="AL20" i="8"/>
  <c r="AM20" i="8"/>
  <c r="AN20" i="8"/>
  <c r="AG21" i="8"/>
  <c r="AH21" i="8"/>
  <c r="AI21" i="8"/>
  <c r="AJ21" i="8"/>
  <c r="AK21" i="8"/>
  <c r="AL21" i="8"/>
  <c r="AM21" i="8"/>
  <c r="AN21" i="8"/>
  <c r="AG22" i="8"/>
  <c r="AH22" i="8"/>
  <c r="AI22" i="8"/>
  <c r="AJ22" i="8"/>
  <c r="AK22" i="8"/>
  <c r="AL22" i="8"/>
  <c r="AM22" i="8"/>
  <c r="AN22" i="8"/>
  <c r="AG23" i="8"/>
  <c r="AH23" i="8"/>
  <c r="AI23" i="8"/>
  <c r="AJ23" i="8"/>
  <c r="AK23" i="8"/>
  <c r="AL23" i="8"/>
  <c r="AM23" i="8"/>
  <c r="AN23" i="8"/>
  <c r="AG24" i="8"/>
  <c r="AH24" i="8"/>
  <c r="AI24" i="8"/>
  <c r="AJ24" i="8"/>
  <c r="AK24" i="8"/>
  <c r="AL24" i="8"/>
  <c r="AM24" i="8"/>
  <c r="AN24" i="8"/>
  <c r="AG25" i="8"/>
  <c r="AH25" i="8"/>
  <c r="AI25" i="8"/>
  <c r="AJ25" i="8"/>
  <c r="AK25" i="8"/>
  <c r="AL25" i="8"/>
  <c r="AM25" i="8"/>
  <c r="AN25" i="8"/>
  <c r="AG26" i="8"/>
  <c r="AH26" i="8"/>
  <c r="AI26" i="8"/>
  <c r="AJ26" i="8"/>
  <c r="AK26" i="8"/>
  <c r="AL26" i="8"/>
  <c r="AM26" i="8"/>
  <c r="AN26" i="8"/>
  <c r="AG27" i="8"/>
  <c r="AH27" i="8"/>
  <c r="AI27" i="8"/>
  <c r="AJ27" i="8"/>
  <c r="AK27" i="8"/>
  <c r="AL27" i="8"/>
  <c r="AM27" i="8"/>
  <c r="AN27" i="8"/>
  <c r="AG28" i="8"/>
  <c r="AH28" i="8"/>
  <c r="AI28" i="8"/>
  <c r="AJ28" i="8"/>
  <c r="AK28" i="8"/>
  <c r="AL28" i="8"/>
  <c r="AM28" i="8"/>
  <c r="AN28" i="8"/>
  <c r="AG29" i="8"/>
  <c r="AH29" i="8"/>
  <c r="AI29" i="8"/>
  <c r="AJ29" i="8"/>
  <c r="AK29" i="8"/>
  <c r="AL29" i="8"/>
  <c r="AM29" i="8"/>
  <c r="AN29" i="8"/>
  <c r="AG30" i="8"/>
  <c r="AH30" i="8"/>
  <c r="AI30" i="8"/>
  <c r="AJ30" i="8"/>
  <c r="AK30" i="8"/>
  <c r="AL30" i="8"/>
  <c r="AM30" i="8"/>
  <c r="AN30" i="8"/>
  <c r="AG31" i="8"/>
  <c r="AH31" i="8"/>
  <c r="AI31" i="8"/>
  <c r="AJ31" i="8"/>
  <c r="AK31" i="8"/>
  <c r="AL31" i="8"/>
  <c r="AM31" i="8"/>
  <c r="AN31" i="8"/>
  <c r="AG32" i="8"/>
  <c r="AH32" i="8"/>
  <c r="AI32" i="8"/>
  <c r="AJ32" i="8"/>
  <c r="AK32" i="8"/>
  <c r="AL32" i="8"/>
  <c r="AM32" i="8"/>
  <c r="AN32" i="8"/>
  <c r="AG33" i="8"/>
  <c r="AH33" i="8"/>
  <c r="AI33" i="8"/>
  <c r="AJ33" i="8"/>
  <c r="AK33" i="8"/>
  <c r="AL33" i="8"/>
  <c r="AM33" i="8"/>
  <c r="AN33" i="8"/>
  <c r="AG34" i="8"/>
  <c r="AH34" i="8"/>
  <c r="AI34" i="8"/>
  <c r="AJ34" i="8"/>
  <c r="AK34" i="8"/>
  <c r="AL34" i="8"/>
  <c r="AM34" i="8"/>
  <c r="AN34" i="8"/>
  <c r="AG35" i="8"/>
  <c r="AH35" i="8"/>
  <c r="AI35" i="8"/>
  <c r="AJ35" i="8"/>
  <c r="AK35" i="8"/>
  <c r="AL35" i="8"/>
  <c r="AM35" i="8"/>
  <c r="AN35" i="8"/>
  <c r="AG36" i="8"/>
  <c r="AH36" i="8"/>
  <c r="AI36" i="8"/>
  <c r="AJ36" i="8"/>
  <c r="AK36" i="8"/>
  <c r="AL36" i="8"/>
  <c r="AM36" i="8"/>
  <c r="AN36" i="8"/>
  <c r="AG37" i="8"/>
  <c r="AH37" i="8"/>
  <c r="AI37" i="8"/>
  <c r="AJ37" i="8"/>
  <c r="AK37" i="8"/>
  <c r="AL37" i="8"/>
  <c r="AM37" i="8"/>
  <c r="AN37" i="8"/>
  <c r="AG38" i="8"/>
  <c r="AH38" i="8"/>
  <c r="AI38" i="8"/>
  <c r="AJ38" i="8"/>
  <c r="AK38" i="8"/>
  <c r="AL38" i="8"/>
  <c r="AM38" i="8"/>
  <c r="AN38" i="8"/>
  <c r="AG39" i="8"/>
  <c r="AH39" i="8"/>
  <c r="AI39" i="8"/>
  <c r="AJ39" i="8"/>
  <c r="AK39" i="8"/>
  <c r="AL39" i="8"/>
  <c r="AM39" i="8"/>
  <c r="AN39" i="8"/>
  <c r="AG40" i="8"/>
  <c r="AH40" i="8"/>
  <c r="AI40" i="8"/>
  <c r="AJ40" i="8"/>
  <c r="AK40" i="8"/>
  <c r="AL40" i="8"/>
  <c r="AM40" i="8"/>
  <c r="AN40" i="8"/>
  <c r="AG41" i="8"/>
  <c r="AH41" i="8"/>
  <c r="AI41" i="8"/>
  <c r="AJ41" i="8"/>
  <c r="AK41" i="8"/>
  <c r="AL41" i="8"/>
  <c r="AM41" i="8"/>
  <c r="AN41" i="8"/>
  <c r="AF21" i="8"/>
  <c r="AF22" i="8"/>
  <c r="AF23" i="8"/>
  <c r="AF24" i="8"/>
  <c r="AF25" i="8"/>
  <c r="AF26" i="8"/>
  <c r="AF27" i="8"/>
  <c r="AF28" i="8"/>
  <c r="AF29" i="8"/>
  <c r="AF30" i="8"/>
  <c r="AF31" i="8"/>
  <c r="AF32" i="8"/>
  <c r="AF33" i="8"/>
  <c r="AF34" i="8"/>
  <c r="AF35" i="8"/>
  <c r="AF36" i="8"/>
  <c r="AF37" i="8"/>
  <c r="AF38" i="8"/>
  <c r="AF39" i="8"/>
  <c r="AF40" i="8"/>
  <c r="AF41" i="8"/>
  <c r="S16" i="8" l="1"/>
  <c r="T16" i="8" s="1"/>
  <c r="S27" i="8"/>
  <c r="T27" i="8" s="1"/>
  <c r="S17" i="8"/>
  <c r="T17" i="8" s="1"/>
  <c r="S18" i="8"/>
  <c r="T18" i="8" s="1"/>
  <c r="S19" i="8"/>
  <c r="T19" i="8" s="1"/>
  <c r="S20" i="8"/>
  <c r="T20" i="8" s="1"/>
  <c r="S21" i="8"/>
  <c r="T21" i="8" s="1"/>
  <c r="S22" i="8"/>
  <c r="T22" i="8" s="1"/>
  <c r="S23" i="8"/>
  <c r="T23" i="8" s="1"/>
  <c r="S24" i="8"/>
  <c r="T24" i="8" s="1"/>
  <c r="S25" i="8"/>
  <c r="T25" i="8" s="1"/>
  <c r="S26" i="8"/>
  <c r="T26" i="8" s="1"/>
  <c r="S28" i="8"/>
  <c r="T28" i="8" s="1"/>
  <c r="S29" i="8"/>
  <c r="T29" i="8" s="1"/>
  <c r="S30" i="8"/>
  <c r="T30" i="8" s="1"/>
  <c r="S31" i="8"/>
  <c r="T31" i="8" s="1"/>
  <c r="S32" i="8"/>
  <c r="T32" i="8" s="1"/>
  <c r="S33" i="8"/>
  <c r="T33" i="8" s="1"/>
  <c r="S34" i="8"/>
  <c r="T34" i="8" s="1"/>
  <c r="S35" i="8"/>
  <c r="T35" i="8" s="1"/>
  <c r="S36" i="8"/>
  <c r="T36" i="8" s="1"/>
  <c r="S37" i="8"/>
  <c r="T37" i="8" s="1"/>
  <c r="S38" i="8"/>
  <c r="T38" i="8" s="1"/>
  <c r="S39" i="8"/>
  <c r="T39" i="8" s="1"/>
  <c r="S40" i="8"/>
  <c r="T40" i="8" s="1"/>
  <c r="S41" i="8"/>
  <c r="T41" i="8" s="1"/>
  <c r="S42" i="8"/>
  <c r="T42" i="8" s="1"/>
  <c r="S43" i="8"/>
  <c r="T43" i="8" s="1"/>
  <c r="S44" i="8"/>
  <c r="T44" i="8" s="1"/>
  <c r="S45" i="8"/>
  <c r="T45" i="8" s="1"/>
  <c r="S46" i="8"/>
  <c r="T46" i="8" s="1"/>
  <c r="S47" i="8"/>
  <c r="T47" i="8" s="1"/>
  <c r="S48" i="8"/>
  <c r="T48" i="8" s="1"/>
  <c r="S49" i="8"/>
  <c r="T49" i="8" s="1"/>
  <c r="S50" i="8"/>
  <c r="T50" i="8" s="1"/>
  <c r="S51" i="8"/>
  <c r="T51" i="8" s="1"/>
  <c r="S52" i="8"/>
  <c r="T52" i="8" s="1"/>
  <c r="S53" i="8"/>
  <c r="T53" i="8" s="1"/>
  <c r="S54" i="8"/>
  <c r="T54" i="8" s="1"/>
  <c r="S55" i="8"/>
  <c r="T55" i="8" s="1"/>
  <c r="S56" i="8"/>
  <c r="T56" i="8" s="1"/>
  <c r="S57" i="8"/>
  <c r="T57" i="8" s="1"/>
  <c r="S58" i="8"/>
  <c r="T58" i="8" s="1"/>
  <c r="S59" i="8"/>
  <c r="T59" i="8" s="1"/>
  <c r="S60" i="8"/>
  <c r="T60" i="8" s="1"/>
  <c r="S61" i="8"/>
  <c r="T61" i="8" s="1"/>
  <c r="S62" i="8"/>
  <c r="T62" i="8" s="1"/>
  <c r="S63" i="8"/>
  <c r="T63" i="8" s="1"/>
  <c r="S64" i="8"/>
  <c r="T64" i="8" s="1"/>
  <c r="S65" i="8"/>
  <c r="T65" i="8" s="1"/>
  <c r="S66" i="8"/>
  <c r="T66" i="8" s="1"/>
  <c r="S67" i="8"/>
  <c r="T67" i="8" s="1"/>
  <c r="S68" i="8"/>
  <c r="T68" i="8" s="1"/>
  <c r="S69" i="8"/>
  <c r="T69" i="8" s="1"/>
  <c r="S70" i="8"/>
  <c r="T70" i="8" s="1"/>
  <c r="S71" i="8"/>
  <c r="T71" i="8" s="1"/>
  <c r="S72" i="8"/>
  <c r="T72" i="8" s="1"/>
  <c r="S73" i="8"/>
  <c r="T73" i="8" s="1"/>
  <c r="S74" i="8"/>
  <c r="T74" i="8" s="1"/>
  <c r="S75" i="8"/>
  <c r="T75" i="8" s="1"/>
  <c r="S76" i="8"/>
  <c r="T76" i="8" s="1"/>
  <c r="S77" i="8"/>
  <c r="T77" i="8" s="1"/>
  <c r="S78" i="8"/>
  <c r="T78" i="8" s="1"/>
  <c r="S79" i="8"/>
  <c r="T79" i="8" s="1"/>
  <c r="S80" i="8"/>
  <c r="T80" i="8" s="1"/>
  <c r="S81" i="8"/>
  <c r="T81" i="8" s="1"/>
  <c r="S82" i="8"/>
  <c r="T82" i="8" s="1"/>
  <c r="S83" i="8"/>
  <c r="T83" i="8" s="1"/>
  <c r="S84" i="8"/>
  <c r="T84" i="8" s="1"/>
  <c r="S85" i="8"/>
  <c r="T85" i="8" s="1"/>
  <c r="S86" i="8"/>
  <c r="T86" i="8" s="1"/>
  <c r="S87" i="8"/>
  <c r="T87" i="8" s="1"/>
  <c r="S88" i="8"/>
  <c r="T88" i="8" s="1"/>
  <c r="S89" i="8"/>
  <c r="T89" i="8" s="1"/>
  <c r="S90" i="8"/>
  <c r="T90" i="8" s="1"/>
  <c r="S91" i="8"/>
  <c r="T91" i="8" s="1"/>
  <c r="S92" i="8"/>
  <c r="T92" i="8" s="1"/>
  <c r="S93" i="8"/>
  <c r="T93" i="8" s="1"/>
  <c r="S94" i="8"/>
  <c r="T94" i="8" s="1"/>
  <c r="S95" i="8"/>
  <c r="T95" i="8" s="1"/>
  <c r="S96" i="8"/>
  <c r="T96" i="8" s="1"/>
  <c r="S97" i="8"/>
  <c r="T97" i="8" s="1"/>
  <c r="S98" i="8"/>
  <c r="T98" i="8" s="1"/>
  <c r="S99" i="8"/>
  <c r="T99" i="8" s="1"/>
  <c r="S100" i="8"/>
  <c r="T100" i="8" s="1"/>
  <c r="S101" i="8"/>
  <c r="T101" i="8" s="1"/>
  <c r="S102" i="8"/>
  <c r="T102" i="8" s="1"/>
  <c r="S103" i="8"/>
  <c r="T103" i="8" s="1"/>
  <c r="S104" i="8"/>
  <c r="T104" i="8" s="1"/>
  <c r="S105" i="8"/>
  <c r="T105" i="8" s="1"/>
  <c r="S106" i="8"/>
  <c r="T106" i="8" s="1"/>
  <c r="S107" i="8"/>
  <c r="T107" i="8" s="1"/>
  <c r="S108" i="8"/>
  <c r="T108" i="8" s="1"/>
  <c r="S109" i="8"/>
  <c r="T109" i="8" s="1"/>
  <c r="S110" i="8"/>
  <c r="T110" i="8" s="1"/>
  <c r="S111" i="8"/>
  <c r="T111" i="8" s="1"/>
  <c r="S112" i="8"/>
  <c r="T112" i="8" s="1"/>
  <c r="S113" i="8"/>
  <c r="T113" i="8" s="1"/>
  <c r="S114" i="8"/>
  <c r="T114" i="8" s="1"/>
  <c r="S115" i="8"/>
  <c r="T115" i="8" s="1"/>
  <c r="S116" i="8"/>
  <c r="T116" i="8" s="1"/>
  <c r="S117" i="8"/>
  <c r="T117" i="8" s="1"/>
  <c r="S118" i="8"/>
  <c r="T118" i="8" s="1"/>
  <c r="S14" i="4"/>
  <c r="T14" i="4" s="1"/>
  <c r="S15" i="4"/>
  <c r="T15" i="4" s="1"/>
  <c r="S16" i="4"/>
  <c r="T16" i="4" s="1"/>
  <c r="S17" i="4"/>
  <c r="T17" i="4" s="1"/>
  <c r="S18" i="4"/>
  <c r="T18" i="4" s="1"/>
  <c r="S19" i="4"/>
  <c r="T19" i="4" s="1"/>
  <c r="S20" i="4"/>
  <c r="T20" i="4" s="1"/>
  <c r="S21" i="4"/>
  <c r="T21" i="4" s="1"/>
  <c r="S22" i="4"/>
  <c r="T22" i="4" s="1"/>
  <c r="S23" i="4"/>
  <c r="T23" i="4" s="1"/>
  <c r="S24" i="4"/>
  <c r="T24" i="4" s="1"/>
  <c r="S25" i="4"/>
  <c r="T25" i="4" s="1"/>
  <c r="S26" i="4"/>
  <c r="T26" i="4" s="1"/>
  <c r="S27" i="4"/>
  <c r="T27" i="4" s="1"/>
  <c r="S28" i="4"/>
  <c r="T28" i="4" s="1"/>
  <c r="S29" i="4"/>
  <c r="T29" i="4" s="1"/>
  <c r="S30" i="4"/>
  <c r="T30" i="4" s="1"/>
  <c r="S31" i="4"/>
  <c r="T31" i="4" s="1"/>
  <c r="S32" i="4"/>
  <c r="T32" i="4" s="1"/>
  <c r="S33" i="4"/>
  <c r="T33" i="4" s="1"/>
  <c r="S34" i="4"/>
  <c r="T34" i="4" s="1"/>
  <c r="S35" i="4"/>
  <c r="T35" i="4" s="1"/>
  <c r="S36" i="4"/>
  <c r="T36" i="4" s="1"/>
  <c r="S37" i="4"/>
  <c r="T37" i="4" s="1"/>
  <c r="S38" i="4"/>
  <c r="T38" i="4" s="1"/>
  <c r="S39" i="4"/>
  <c r="T39" i="4" s="1"/>
  <c r="S40" i="4"/>
  <c r="T40" i="4" s="1"/>
  <c r="S41" i="4"/>
  <c r="T41" i="4" s="1"/>
  <c r="S42" i="4"/>
  <c r="T42" i="4" s="1"/>
  <c r="S43" i="4"/>
  <c r="T43" i="4" s="1"/>
  <c r="S44" i="4"/>
  <c r="T44" i="4" s="1"/>
  <c r="S45" i="4"/>
  <c r="T45" i="4" s="1"/>
  <c r="S46" i="4"/>
  <c r="T46" i="4" s="1"/>
  <c r="S47" i="4"/>
  <c r="T47" i="4" s="1"/>
  <c r="S48" i="4"/>
  <c r="T48" i="4" s="1"/>
  <c r="S49" i="4"/>
  <c r="T49" i="4" s="1"/>
  <c r="S50" i="4"/>
  <c r="T50" i="4" s="1"/>
  <c r="S51" i="4"/>
  <c r="T51" i="4" s="1"/>
  <c r="S52" i="4"/>
  <c r="T52" i="4" s="1"/>
  <c r="S53" i="4"/>
  <c r="T53" i="4" s="1"/>
  <c r="S54" i="4"/>
  <c r="T54" i="4" s="1"/>
  <c r="S55" i="4"/>
  <c r="T55" i="4" s="1"/>
  <c r="S56" i="4"/>
  <c r="T56" i="4" s="1"/>
  <c r="S57" i="4"/>
  <c r="T57" i="4" s="1"/>
  <c r="S58" i="4"/>
  <c r="T58" i="4" s="1"/>
  <c r="S59" i="4"/>
  <c r="T59" i="4" s="1"/>
  <c r="S60" i="4"/>
  <c r="T60" i="4" s="1"/>
  <c r="S61" i="4"/>
  <c r="T61" i="4" s="1"/>
  <c r="S62" i="4"/>
  <c r="T62" i="4" s="1"/>
  <c r="S63" i="4"/>
  <c r="T63" i="4" s="1"/>
  <c r="S64" i="4"/>
  <c r="T64" i="4" s="1"/>
  <c r="S65" i="4"/>
  <c r="T65" i="4" s="1"/>
  <c r="S66" i="4"/>
  <c r="T66" i="4" s="1"/>
  <c r="S67" i="4"/>
  <c r="T67" i="4" s="1"/>
  <c r="S68" i="4"/>
  <c r="T68" i="4" s="1"/>
  <c r="S69" i="4"/>
  <c r="T69" i="4" s="1"/>
  <c r="S70" i="4"/>
  <c r="T70" i="4" s="1"/>
  <c r="S71" i="4"/>
  <c r="T71" i="4" s="1"/>
  <c r="S72" i="4"/>
  <c r="T72" i="4" s="1"/>
  <c r="S73" i="4"/>
  <c r="T73" i="4" s="1"/>
  <c r="S74" i="4"/>
  <c r="T74" i="4" s="1"/>
  <c r="S75" i="4"/>
  <c r="T75" i="4" s="1"/>
  <c r="S76" i="4"/>
  <c r="T76" i="4" s="1"/>
  <c r="S77" i="4"/>
  <c r="T77" i="4" s="1"/>
  <c r="S78" i="4"/>
  <c r="T78" i="4" s="1"/>
  <c r="S79" i="4"/>
  <c r="T79" i="4" s="1"/>
  <c r="S80" i="4"/>
  <c r="T80" i="4" s="1"/>
  <c r="S81" i="4"/>
  <c r="T81" i="4" s="1"/>
  <c r="S82" i="4"/>
  <c r="T82" i="4" s="1"/>
  <c r="S83" i="4"/>
  <c r="T83" i="4" s="1"/>
  <c r="S84" i="4"/>
  <c r="T84" i="4" s="1"/>
  <c r="S85" i="4"/>
  <c r="T85" i="4" s="1"/>
  <c r="S86" i="4"/>
  <c r="T86" i="4" s="1"/>
  <c r="S87" i="4"/>
  <c r="T87" i="4" s="1"/>
  <c r="S88" i="4"/>
  <c r="T88" i="4" s="1"/>
  <c r="S89" i="4"/>
  <c r="T89" i="4" s="1"/>
  <c r="S90" i="4"/>
  <c r="T90" i="4" s="1"/>
  <c r="S91" i="4"/>
  <c r="T91" i="4" s="1"/>
  <c r="S92" i="4"/>
  <c r="T92" i="4" s="1"/>
  <c r="S93" i="4"/>
  <c r="T93" i="4" s="1"/>
  <c r="S94" i="4"/>
  <c r="T94" i="4" s="1"/>
  <c r="S95" i="4"/>
  <c r="T95" i="4" s="1"/>
  <c r="S96" i="4"/>
  <c r="T96" i="4" s="1"/>
  <c r="S97" i="4"/>
  <c r="T97" i="4" s="1"/>
  <c r="S98" i="4"/>
  <c r="T98" i="4" s="1"/>
  <c r="S99" i="4"/>
  <c r="T99" i="4" s="1"/>
  <c r="S100" i="4"/>
  <c r="T100" i="4" s="1"/>
  <c r="S101" i="4"/>
  <c r="T101" i="4" s="1"/>
  <c r="S102" i="4"/>
  <c r="T102" i="4" s="1"/>
  <c r="S103" i="4"/>
  <c r="T103" i="4" s="1"/>
  <c r="S104" i="4"/>
  <c r="T104" i="4" s="1"/>
  <c r="S105" i="4"/>
  <c r="T105" i="4" s="1"/>
  <c r="S106" i="4"/>
  <c r="T106" i="4" s="1"/>
  <c r="S107" i="4"/>
  <c r="T107" i="4" s="1"/>
  <c r="S108" i="4"/>
  <c r="T108" i="4" s="1"/>
  <c r="S109" i="4"/>
  <c r="T109" i="4" s="1"/>
  <c r="S110" i="4"/>
  <c r="T110" i="4" s="1"/>
  <c r="S111" i="4"/>
  <c r="T111" i="4" s="1"/>
  <c r="S112" i="4"/>
  <c r="T112" i="4" s="1"/>
  <c r="S113" i="4"/>
  <c r="T113" i="4" s="1"/>
  <c r="S114" i="4"/>
  <c r="T114" i="4" s="1"/>
  <c r="S115" i="4"/>
  <c r="T115" i="4" s="1"/>
  <c r="S116" i="4"/>
  <c r="T116" i="4" s="1"/>
  <c r="U16" i="8" l="1"/>
  <c r="V14" i="8"/>
  <c r="U14" i="4"/>
</calcChain>
</file>

<file path=xl/sharedStrings.xml><?xml version="1.0" encoding="utf-8"?>
<sst xmlns="http://schemas.openxmlformats.org/spreadsheetml/2006/main" count="893" uniqueCount="93">
  <si>
    <t>Plot</t>
  </si>
  <si>
    <t>t</t>
  </si>
  <si>
    <t>hdom</t>
  </si>
  <si>
    <t>N</t>
  </si>
  <si>
    <t>G</t>
  </si>
  <si>
    <t>ddom</t>
  </si>
  <si>
    <t>dg</t>
  </si>
  <si>
    <t>V</t>
  </si>
  <si>
    <t>P1</t>
  </si>
  <si>
    <t>P2</t>
  </si>
  <si>
    <t>P3</t>
  </si>
  <si>
    <t>P4</t>
  </si>
  <si>
    <t>P5</t>
  </si>
  <si>
    <t>P6</t>
  </si>
  <si>
    <t>P7</t>
  </si>
  <si>
    <t>P8</t>
  </si>
  <si>
    <t>P9</t>
  </si>
  <si>
    <t>A</t>
  </si>
  <si>
    <t>m</t>
  </si>
  <si>
    <t>S</t>
  </si>
  <si>
    <t>2)</t>
  </si>
  <si>
    <t>SQRE</t>
  </si>
  <si>
    <t>3)</t>
  </si>
  <si>
    <t>t2</t>
  </si>
  <si>
    <t>hdom2</t>
  </si>
  <si>
    <t>N2</t>
  </si>
  <si>
    <t>G2</t>
  </si>
  <si>
    <t>ddom2</t>
  </si>
  <si>
    <t>dg2</t>
  </si>
  <si>
    <t>V2</t>
  </si>
  <si>
    <t>4)</t>
  </si>
  <si>
    <t>(O - E)^2</t>
  </si>
  <si>
    <t>a0</t>
  </si>
  <si>
    <t>a1</t>
  </si>
  <si>
    <t>1)</t>
  </si>
  <si>
    <t>t1</t>
  </si>
  <si>
    <t>hdom1</t>
  </si>
  <si>
    <t>N1</t>
  </si>
  <si>
    <t>G1</t>
  </si>
  <si>
    <t>ddom1</t>
  </si>
  <si>
    <t>dg1</t>
  </si>
  <si>
    <t>V1</t>
  </si>
  <si>
    <t>G_est</t>
  </si>
  <si>
    <t>Grand Total</t>
  </si>
  <si>
    <t>Row Labels</t>
  </si>
  <si>
    <t>Min of N</t>
  </si>
  <si>
    <t>Average of N</t>
  </si>
  <si>
    <t>Max of N</t>
  </si>
  <si>
    <t>Min of G</t>
  </si>
  <si>
    <t>Average of G</t>
  </si>
  <si>
    <t>Max of G</t>
  </si>
  <si>
    <r>
      <rPr>
        <sz val="11"/>
        <color rgb="FFFF0000"/>
        <rFont val="Calibri"/>
        <family val="2"/>
        <scheme val="minor"/>
      </rPr>
      <t>1)</t>
    </r>
    <r>
      <rPr>
        <sz val="11"/>
        <color theme="1"/>
        <rFont val="Calibri"/>
        <family val="2"/>
        <scheme val="minor"/>
      </rPr>
      <t xml:space="preserve"> the maximum values for basal area in our dataset is 41 (seaching Globulus database the maximum is set around 45), thus I've decided to set A to 40 and m to .5 (see light grey box below)</t>
    </r>
  </si>
  <si>
    <t>This would be my model (SQRE=59.43)</t>
  </si>
  <si>
    <t>Model 1</t>
  </si>
  <si>
    <t>Model 2</t>
  </si>
  <si>
    <t>Average of S</t>
  </si>
  <si>
    <t>G 1stmeasurement</t>
  </si>
  <si>
    <t>t 1stmeasurement</t>
  </si>
  <si>
    <r>
      <rPr>
        <sz val="11"/>
        <color rgb="FFFF0000"/>
        <rFont val="Calibri"/>
        <family val="2"/>
        <scheme val="minor"/>
      </rPr>
      <t xml:space="preserve">2) </t>
    </r>
    <r>
      <rPr>
        <sz val="11"/>
        <color theme="1"/>
        <rFont val="Calibri"/>
        <family val="2"/>
        <scheme val="minor"/>
      </rPr>
      <t xml:space="preserve">After applying SOLVER to minimize the SQRE value by changing the initial values of the parameters, SOLVER returned the parameters in the </t>
    </r>
    <r>
      <rPr>
        <i/>
        <sz val="11"/>
        <color theme="1"/>
        <rFont val="Calibri"/>
        <family val="2"/>
        <scheme val="minor"/>
      </rPr>
      <t xml:space="preserve">dark grey box below. </t>
    </r>
    <r>
      <rPr>
        <sz val="11"/>
        <color theme="1"/>
        <rFont val="Calibri"/>
        <family val="2"/>
        <scheme val="minor"/>
      </rPr>
      <t>Because I found the asymptote too high, I've decided to refit it setting a limit of 50 to the asymptote</t>
    </r>
  </si>
  <si>
    <r>
      <rPr>
        <sz val="11"/>
        <color rgb="FFFF0000"/>
        <rFont val="Calibri"/>
        <family val="2"/>
        <scheme val="minor"/>
      </rPr>
      <t>3)</t>
    </r>
    <r>
      <rPr>
        <sz val="11"/>
        <color theme="1"/>
        <rFont val="Calibri"/>
        <family val="2"/>
        <scheme val="minor"/>
      </rPr>
      <t xml:space="preserve"> The parameters of the final model are in the black box </t>
    </r>
  </si>
  <si>
    <r>
      <rPr>
        <sz val="11"/>
        <color rgb="FFFF0000"/>
        <rFont val="Calibri"/>
        <family val="2"/>
        <scheme val="minor"/>
      </rPr>
      <t>1)</t>
    </r>
    <r>
      <rPr>
        <sz val="11"/>
        <color theme="1"/>
        <rFont val="Calibri"/>
        <family val="2"/>
        <scheme val="minor"/>
      </rPr>
      <t xml:space="preserve"> the initial parameters should be set igual to the ones obtained for the simplest version of the model fitted without expressing parameters as a function of site or stand variables (previous fitting)</t>
    </r>
  </si>
  <si>
    <t>A_model1</t>
  </si>
  <si>
    <t>A_model2</t>
  </si>
  <si>
    <r>
      <rPr>
        <sz val="11"/>
        <color rgb="FFFF0000"/>
        <rFont val="Calibri"/>
        <family val="2"/>
        <scheme val="minor"/>
      </rPr>
      <t>2)</t>
    </r>
    <r>
      <rPr>
        <sz val="11"/>
        <color theme="1"/>
        <rFont val="Calibri"/>
        <family val="2"/>
        <scheme val="minor"/>
      </rPr>
      <t xml:space="preserve"> With the parameters obtained after applying SOLVER (see light gry box) I decided to check the value of the asymptote (A_model1) and saw it returned values greater than 50 (the limit set previously)</t>
    </r>
  </si>
  <si>
    <r>
      <rPr>
        <sz val="11"/>
        <color rgb="FFFF0000"/>
        <rFont val="Calibri"/>
        <family val="2"/>
        <scheme val="minor"/>
      </rPr>
      <t>3)</t>
    </r>
    <r>
      <rPr>
        <sz val="11"/>
        <color theme="1"/>
        <rFont val="Calibri"/>
        <family val="2"/>
        <scheme val="minor"/>
      </rPr>
      <t xml:space="preserve">  I tried reffiting the model setting a restristion on </t>
    </r>
    <r>
      <rPr>
        <i/>
        <sz val="11"/>
        <color theme="1"/>
        <rFont val="Calibri"/>
        <family val="2"/>
        <scheme val="minor"/>
      </rPr>
      <t>a1</t>
    </r>
    <r>
      <rPr>
        <sz val="11"/>
        <color theme="1"/>
        <rFont val="Calibri"/>
        <family val="2"/>
        <scheme val="minor"/>
      </rPr>
      <t xml:space="preserve"> parameter forcing it to be smaller or equal than 2 (instead of 2.716657). The parameters obtained can be found in the dark grey box. However, I also checked the asymptote values resulting from this fitting and the values didn't improve significantly </t>
    </r>
    <r>
      <rPr>
        <sz val="11"/>
        <color rgb="FFFF0000"/>
        <rFont val="Calibri"/>
        <family val="2"/>
        <scheme val="minor"/>
      </rPr>
      <t>4)</t>
    </r>
    <r>
      <rPr>
        <sz val="11"/>
        <color theme="1"/>
        <rFont val="Calibri"/>
        <family val="2"/>
        <scheme val="minor"/>
      </rPr>
      <t xml:space="preserve"> , but the SQRE was slightly worse</t>
    </r>
  </si>
  <si>
    <t>G_P1</t>
  </si>
  <si>
    <t>G_P2</t>
  </si>
  <si>
    <t>G_P3</t>
  </si>
  <si>
    <t>G_P4</t>
  </si>
  <si>
    <t>G_P5</t>
  </si>
  <si>
    <t>G_P6</t>
  </si>
  <si>
    <t>G_P7</t>
  </si>
  <si>
    <t>G_P8</t>
  </si>
  <si>
    <t>G_P9</t>
  </si>
  <si>
    <t>4) This would be my model (SQRE=48.4)</t>
  </si>
  <si>
    <r>
      <rPr>
        <sz val="11"/>
        <color rgb="FFFF0000"/>
        <rFont val="Calibri"/>
        <family val="2"/>
        <scheme val="minor"/>
      </rPr>
      <t>4)</t>
    </r>
    <r>
      <rPr>
        <sz val="11"/>
        <color theme="1"/>
        <rFont val="Calibri"/>
        <family val="2"/>
        <scheme val="minor"/>
      </rPr>
      <t xml:space="preserve"> Implementing the model to simulate each of the plots using the 1st measurement data to initializa it</t>
    </r>
  </si>
  <si>
    <t>G_prev</t>
  </si>
  <si>
    <t>m0</t>
  </si>
  <si>
    <t>m1</t>
  </si>
  <si>
    <r>
      <rPr>
        <sz val="11"/>
        <color rgb="FFFF0000"/>
        <rFont val="Calibri"/>
        <family val="2"/>
        <scheme val="minor"/>
      </rPr>
      <t>1)</t>
    </r>
    <r>
      <rPr>
        <sz val="11"/>
        <color theme="1"/>
        <rFont val="Calibri"/>
        <family val="2"/>
        <scheme val="minor"/>
      </rPr>
      <t xml:space="preserve"> the initial parameters should be set igual to the ones obtained for the simplest version of the model fitted without expressing parameter m as a function of stand density (previous fitting)</t>
    </r>
  </si>
  <si>
    <t>m (N1)</t>
  </si>
  <si>
    <t>m (N2)</t>
  </si>
  <si>
    <r>
      <rPr>
        <sz val="11"/>
        <color rgb="FFFF0000"/>
        <rFont val="Calibri"/>
        <family val="2"/>
        <scheme val="minor"/>
      </rPr>
      <t>2)</t>
    </r>
    <r>
      <rPr>
        <sz val="11"/>
        <color theme="1"/>
        <rFont val="Calibri"/>
        <family val="2"/>
        <scheme val="minor"/>
      </rPr>
      <t xml:space="preserve"> With the parameters obtained after applying SOLVER (see light gry box) I decided to check the value of  m for both instants in time, m (N1) and m (N2),  and both values are similar to the value of m obtained in the previous fitting</t>
    </r>
  </si>
  <si>
    <r>
      <rPr>
        <sz val="11"/>
        <color rgb="FFFF0000"/>
        <rFont val="Calibri"/>
        <family val="2"/>
        <scheme val="minor"/>
      </rPr>
      <t>3)</t>
    </r>
    <r>
      <rPr>
        <sz val="11"/>
        <color theme="1"/>
        <rFont val="Calibri"/>
        <family val="2"/>
        <scheme val="minor"/>
      </rPr>
      <t xml:space="preserve"> Implementing the model to simulate each of the plots using the 1st measurement data to initializa it</t>
    </r>
  </si>
  <si>
    <t>3) This would be my model (SQRE=52.7)</t>
  </si>
  <si>
    <r>
      <rPr>
        <sz val="11"/>
        <color rgb="FFFF0000"/>
        <rFont val="Calibri"/>
        <family val="2"/>
        <scheme val="minor"/>
      </rPr>
      <t>3)</t>
    </r>
    <r>
      <rPr>
        <sz val="11"/>
        <color rgb="FFC00000"/>
        <rFont val="Calibri"/>
        <family val="2"/>
        <scheme val="minor"/>
      </rPr>
      <t xml:space="preserve"> </t>
    </r>
    <r>
      <rPr>
        <sz val="11"/>
        <color theme="1"/>
        <rFont val="Calibri"/>
        <family val="2"/>
        <scheme val="minor"/>
      </rPr>
      <t>So I decided to implement this model and compare its performance with the basal area of each plot (see graph). In general it does not seem to be able to pick  basal area growth of the upper and lower plot in the graph (P1 and P4 respectively), but if you look at P9 it actually perfomrs better for this plot than the previous model (what distinguished this plot from the others is the high stand density)</t>
    </r>
  </si>
  <si>
    <t>3) This would be my model (SQRE=48.0951)</t>
  </si>
  <si>
    <r>
      <rPr>
        <sz val="11"/>
        <color rgb="FFFF0000"/>
        <rFont val="Calibri"/>
        <family val="2"/>
        <scheme val="minor"/>
      </rPr>
      <t>1)</t>
    </r>
    <r>
      <rPr>
        <sz val="11"/>
        <color theme="1"/>
        <rFont val="Calibri"/>
        <family val="2"/>
        <scheme val="minor"/>
      </rPr>
      <t xml:space="preserve"> the initial parameters should be set igual to the ones obtained for the previous  version of the model fitted with parameter m expressed as a function of stand density </t>
    </r>
  </si>
  <si>
    <r>
      <rPr>
        <sz val="11"/>
        <color rgb="FFFF0000"/>
        <rFont val="Calibri"/>
        <family val="2"/>
        <scheme val="minor"/>
      </rPr>
      <t>2)</t>
    </r>
    <r>
      <rPr>
        <sz val="11"/>
        <color theme="1"/>
        <rFont val="Calibri"/>
        <family val="2"/>
        <scheme val="minor"/>
      </rPr>
      <t xml:space="preserve"> With the parameters obtained after applying SOLVER (see light grey box) I decided to check the value of  A and the maximum asymptote values for the set of plots is 65.88</t>
    </r>
  </si>
  <si>
    <r>
      <rPr>
        <sz val="11"/>
        <color rgb="FFFF0000"/>
        <rFont val="Calibri"/>
        <family val="2"/>
        <scheme val="minor"/>
      </rPr>
      <t>3)</t>
    </r>
    <r>
      <rPr>
        <sz val="11"/>
        <color rgb="FFC00000"/>
        <rFont val="Calibri"/>
        <family val="2"/>
        <scheme val="minor"/>
      </rPr>
      <t xml:space="preserve"> </t>
    </r>
    <r>
      <rPr>
        <sz val="11"/>
        <color theme="1"/>
        <rFont val="Calibri"/>
        <family val="2"/>
        <scheme val="minor"/>
      </rPr>
      <t>So implementing this model and compare its performance with the basal area of each plot (see graph). A slight improve is observed for P9 which reflects the impact of stand density, however the poored estimates are found for the 2 plots with the lowest S values. In the end this model is not that much better than the one that only included S</t>
    </r>
  </si>
  <si>
    <r>
      <rPr>
        <sz val="11"/>
        <color rgb="FFFF0000"/>
        <rFont val="Calibri"/>
        <family val="2"/>
        <scheme val="minor"/>
      </rPr>
      <t>4)</t>
    </r>
    <r>
      <rPr>
        <sz val="11"/>
        <color theme="1"/>
        <rFont val="Calibri"/>
        <family val="2"/>
        <scheme val="minor"/>
      </rPr>
      <t xml:space="preserve"> Using the model including both site index and stand density to simulate basal area growth for the plots</t>
    </r>
  </si>
  <si>
    <r>
      <rPr>
        <sz val="11"/>
        <color rgb="FFFF0000"/>
        <rFont val="Calibri"/>
        <family val="2"/>
        <scheme val="minor"/>
      </rPr>
      <t>5)</t>
    </r>
    <r>
      <rPr>
        <sz val="11"/>
        <color theme="1"/>
        <rFont val="Calibri"/>
        <family val="2"/>
        <scheme val="minor"/>
      </rPr>
      <t xml:space="preserve"> Using the model including just site index to simulate basal area growth for the plots</t>
    </r>
  </si>
  <si>
    <r>
      <rPr>
        <sz val="11"/>
        <color rgb="FFFF0000"/>
        <rFont val="Calibri"/>
        <family val="2"/>
        <scheme val="minor"/>
      </rPr>
      <t>3)</t>
    </r>
    <r>
      <rPr>
        <sz val="11"/>
        <color theme="1"/>
        <rFont val="Calibri"/>
        <family val="2"/>
        <scheme val="minor"/>
      </rPr>
      <t xml:space="preserve"> Implementing each of the models developed to simulate basal area growth using the 1st measurement of each plot to inicialize simulations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</si>
</sst>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
    <numFmt numFmtId="167" formatCode="0.0000000000000"/>
  </numFmts>
  <fonts count="8" x14ac:knownFonts="1">
    <font>
      <sz val="11"/>
      <color theme="1"/>
      <name val="Calibri"/>
      <family val="2"/>
      <scheme val="minor"/>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i/>
      <sz val="11"/>
      <color theme="1"/>
      <name val="Calibri"/>
      <family val="2"/>
      <scheme val="minor"/>
    </font>
    <font>
      <i/>
      <sz val="11"/>
      <color rgb="FFFF0000"/>
      <name val="Calibri"/>
      <family val="2"/>
      <scheme val="minor"/>
    </font>
    <font>
      <sz val="11"/>
      <color rgb="FFC00000"/>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7">
    <xf numFmtId="0" fontId="0" fillId="0" borderId="0" xfId="0"/>
    <xf numFmtId="2" fontId="0" fillId="0" borderId="0" xfId="0" applyNumberFormat="1"/>
    <xf numFmtId="0" fontId="0" fillId="0" borderId="0" xfId="0" applyBorder="1"/>
    <xf numFmtId="0" fontId="0" fillId="0" borderId="0" xfId="0" applyAlignment="1">
      <alignment horizontal="center"/>
    </xf>
    <xf numFmtId="0" fontId="0" fillId="0" borderId="0" xfId="0" applyAlignment="1">
      <alignment horizontal="right"/>
    </xf>
    <xf numFmtId="0" fontId="0" fillId="0" borderId="0" xfId="0" applyFill="1"/>
    <xf numFmtId="0" fontId="3" fillId="0" borderId="0" xfId="0" applyFont="1" applyAlignment="1">
      <alignment horizontal="center"/>
    </xf>
    <xf numFmtId="2" fontId="0" fillId="0" borderId="0" xfId="0" applyNumberFormat="1" applyAlignment="1">
      <alignment horizontal="center"/>
    </xf>
    <xf numFmtId="0" fontId="0" fillId="0" borderId="0" xfId="0" applyFill="1" applyBorder="1"/>
    <xf numFmtId="0" fontId="0" fillId="0" borderId="0" xfId="0" applyAlignment="1">
      <alignment vertical="center" wrapText="1"/>
    </xf>
    <xf numFmtId="0" fontId="0" fillId="0" borderId="0" xfId="0" applyAlignment="1">
      <alignment vertical="center"/>
    </xf>
    <xf numFmtId="0" fontId="0" fillId="0" borderId="1" xfId="0" applyBorder="1"/>
    <xf numFmtId="0" fontId="0" fillId="2" borderId="1" xfId="0" applyFill="1" applyBorder="1"/>
    <xf numFmtId="0" fontId="2" fillId="0" borderId="0" xfId="0" applyFont="1"/>
    <xf numFmtId="0" fontId="0" fillId="0" borderId="1" xfId="0" applyBorder="1" applyAlignment="1">
      <alignment horizontal="center"/>
    </xf>
    <xf numFmtId="0" fontId="0" fillId="0" borderId="0" xfId="0" applyFont="1" applyFill="1" applyBorder="1" applyAlignment="1">
      <alignment horizontal="center"/>
    </xf>
    <xf numFmtId="0" fontId="0" fillId="0" borderId="2" xfId="0" applyBorder="1"/>
    <xf numFmtId="0" fontId="0" fillId="0" borderId="0" xfId="0" applyAlignment="1">
      <alignment horizontal="left"/>
    </xf>
    <xf numFmtId="0" fontId="0" fillId="0" borderId="0" xfId="0" applyFont="1" applyFill="1"/>
    <xf numFmtId="2" fontId="0" fillId="0" borderId="0" xfId="0" applyNumberFormat="1" applyFont="1" applyFill="1" applyBorder="1" applyAlignment="1">
      <alignment horizontal="center"/>
    </xf>
    <xf numFmtId="0" fontId="7" fillId="0" borderId="0" xfId="0" applyFont="1" applyFill="1"/>
    <xf numFmtId="0" fontId="0" fillId="4" borderId="0" xfId="0" applyFont="1" applyFill="1"/>
    <xf numFmtId="0" fontId="7" fillId="4" borderId="0" xfId="0" applyFont="1" applyFill="1"/>
    <xf numFmtId="0" fontId="0" fillId="3" borderId="0" xfId="0" applyFill="1"/>
    <xf numFmtId="0" fontId="0" fillId="3" borderId="0" xfId="0" applyFill="1" applyBorder="1"/>
    <xf numFmtId="0" fontId="0" fillId="3" borderId="2" xfId="0" applyFill="1" applyBorder="1"/>
    <xf numFmtId="164" fontId="0" fillId="5" borderId="0" xfId="0" applyNumberFormat="1" applyFont="1" applyFill="1" applyAlignment="1">
      <alignment horizontal="center"/>
    </xf>
    <xf numFmtId="164" fontId="0" fillId="6" borderId="0" xfId="0" applyNumberFormat="1" applyFont="1" applyFill="1" applyAlignment="1">
      <alignment horizontal="center"/>
    </xf>
    <xf numFmtId="1" fontId="0" fillId="5" borderId="0" xfId="0" applyNumberFormat="1" applyFont="1" applyFill="1" applyAlignment="1">
      <alignment horizontal="center"/>
    </xf>
    <xf numFmtId="1" fontId="0" fillId="6" borderId="0" xfId="0" applyNumberFormat="1" applyFont="1" applyFill="1" applyAlignment="1">
      <alignment horizontal="center"/>
    </xf>
    <xf numFmtId="2" fontId="0" fillId="5" borderId="0" xfId="0" applyNumberFormat="1" applyFont="1" applyFill="1" applyAlignment="1">
      <alignment horizontal="center"/>
    </xf>
    <xf numFmtId="2" fontId="0" fillId="6" borderId="0" xfId="0" applyNumberFormat="1" applyFont="1" applyFill="1" applyAlignment="1">
      <alignment horizontal="center"/>
    </xf>
    <xf numFmtId="0" fontId="0" fillId="7" borderId="0" xfId="0" applyFill="1"/>
    <xf numFmtId="0" fontId="2" fillId="0" borderId="0" xfId="0" applyFont="1" applyAlignment="1">
      <alignment horizontal="center"/>
    </xf>
    <xf numFmtId="0" fontId="0" fillId="0" borderId="2" xfId="0" applyBorder="1" applyAlignment="1">
      <alignment vertical="center" wrapText="1"/>
    </xf>
    <xf numFmtId="0" fontId="0" fillId="8" borderId="1" xfId="0" applyFill="1" applyBorder="1" applyAlignment="1">
      <alignment horizontal="right"/>
    </xf>
    <xf numFmtId="0" fontId="0" fillId="8" borderId="1" xfId="0" applyFill="1" applyBorder="1"/>
    <xf numFmtId="0" fontId="1" fillId="9" borderId="1" xfId="0" applyFont="1" applyFill="1" applyBorder="1" applyAlignment="1">
      <alignment horizontal="right"/>
    </xf>
    <xf numFmtId="0" fontId="1" fillId="9" borderId="1" xfId="0" applyFont="1" applyFill="1" applyBorder="1"/>
    <xf numFmtId="0" fontId="1" fillId="3" borderId="1" xfId="0" applyFont="1" applyFill="1" applyBorder="1" applyAlignment="1">
      <alignment horizontal="right"/>
    </xf>
    <xf numFmtId="0" fontId="1" fillId="3" borderId="1" xfId="0" applyFont="1" applyFill="1" applyBorder="1"/>
    <xf numFmtId="0" fontId="0" fillId="8" borderId="0" xfId="0" applyFill="1"/>
    <xf numFmtId="0" fontId="0" fillId="0" borderId="0" xfId="0" applyFill="1" applyBorder="1" applyAlignment="1">
      <alignment vertical="center" wrapText="1"/>
    </xf>
    <xf numFmtId="0" fontId="0" fillId="0" borderId="0" xfId="0" applyFill="1" applyBorder="1" applyAlignment="1">
      <alignment horizontal="center"/>
    </xf>
    <xf numFmtId="164" fontId="0" fillId="0" borderId="1" xfId="0" applyNumberFormat="1" applyBorder="1" applyAlignment="1">
      <alignment horizontal="center" vertical="center"/>
    </xf>
    <xf numFmtId="1" fontId="0" fillId="0" borderId="1" xfId="0" applyNumberFormat="1" applyBorder="1" applyAlignment="1">
      <alignment horizontal="center" vertical="center"/>
    </xf>
    <xf numFmtId="2" fontId="0" fillId="0" borderId="1" xfId="0" applyNumberFormat="1" applyBorder="1" applyAlignment="1">
      <alignment horizontal="center" vertical="center"/>
    </xf>
    <xf numFmtId="164" fontId="0" fillId="2" borderId="1" xfId="0" applyNumberFormat="1" applyFill="1" applyBorder="1" applyAlignment="1">
      <alignment horizontal="center" vertical="center"/>
    </xf>
    <xf numFmtId="1" fontId="0" fillId="2" borderId="1" xfId="0" applyNumberFormat="1" applyFill="1" applyBorder="1" applyAlignment="1">
      <alignment horizontal="center" vertical="center"/>
    </xf>
    <xf numFmtId="2" fontId="0" fillId="2" borderId="1" xfId="0" applyNumberFormat="1" applyFill="1" applyBorder="1" applyAlignment="1">
      <alignment horizontal="center" vertical="center"/>
    </xf>
    <xf numFmtId="0" fontId="3" fillId="0" borderId="1" xfId="0" applyFont="1" applyBorder="1" applyAlignment="1">
      <alignment vertical="center"/>
    </xf>
    <xf numFmtId="164"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164" fontId="0" fillId="0" borderId="0" xfId="0" applyNumberFormat="1" applyFont="1" applyFill="1" applyAlignment="1">
      <alignment horizontal="center"/>
    </xf>
    <xf numFmtId="164" fontId="7" fillId="0" borderId="0" xfId="0" applyNumberFormat="1" applyFont="1" applyFill="1" applyAlignment="1">
      <alignment horizontal="center"/>
    </xf>
    <xf numFmtId="1" fontId="0" fillId="0" borderId="0" xfId="0" applyNumberFormat="1" applyFont="1" applyFill="1" applyAlignment="1">
      <alignment horizontal="center"/>
    </xf>
    <xf numFmtId="1" fontId="7" fillId="0" borderId="0" xfId="0" applyNumberFormat="1" applyFont="1" applyFill="1" applyAlignment="1">
      <alignment horizontal="center"/>
    </xf>
    <xf numFmtId="2" fontId="0" fillId="0" borderId="0" xfId="0" applyNumberFormat="1" applyFont="1" applyFill="1" applyAlignment="1">
      <alignment horizontal="center"/>
    </xf>
    <xf numFmtId="2" fontId="7" fillId="0" borderId="0" xfId="0" applyNumberFormat="1" applyFont="1" applyFill="1" applyAlignment="1">
      <alignment horizontal="center"/>
    </xf>
    <xf numFmtId="164" fontId="0" fillId="4" borderId="0" xfId="0" applyNumberFormat="1" applyFont="1" applyFill="1" applyAlignment="1">
      <alignment horizontal="center"/>
    </xf>
    <xf numFmtId="164" fontId="7" fillId="4" borderId="0" xfId="0" applyNumberFormat="1" applyFont="1" applyFill="1" applyAlignment="1">
      <alignment horizontal="center"/>
    </xf>
    <xf numFmtId="1" fontId="0" fillId="4" borderId="0" xfId="0" applyNumberFormat="1" applyFont="1" applyFill="1" applyAlignment="1">
      <alignment horizontal="center"/>
    </xf>
    <xf numFmtId="1" fontId="7" fillId="4" borderId="0" xfId="0" applyNumberFormat="1" applyFont="1" applyFill="1" applyAlignment="1">
      <alignment horizontal="center"/>
    </xf>
    <xf numFmtId="2" fontId="0" fillId="4" borderId="0" xfId="0" applyNumberFormat="1" applyFont="1" applyFill="1" applyAlignment="1">
      <alignment horizontal="center"/>
    </xf>
    <xf numFmtId="2" fontId="7" fillId="4" borderId="0" xfId="0" applyNumberFormat="1" applyFont="1" applyFill="1" applyAlignment="1">
      <alignment horizontal="center"/>
    </xf>
    <xf numFmtId="0" fontId="0" fillId="0" borderId="0" xfId="0" applyBorder="1" applyAlignment="1">
      <alignment horizontal="center"/>
    </xf>
    <xf numFmtId="0" fontId="0" fillId="0" borderId="2" xfId="0" applyBorder="1" applyAlignment="1">
      <alignment horizontal="center"/>
    </xf>
    <xf numFmtId="0" fontId="7" fillId="0" borderId="0" xfId="0" applyFont="1" applyFill="1" applyBorder="1" applyAlignment="1">
      <alignment horizontal="center"/>
    </xf>
    <xf numFmtId="0" fontId="0" fillId="4" borderId="0" xfId="0" applyFont="1" applyFill="1" applyBorder="1" applyAlignment="1">
      <alignment horizontal="center"/>
    </xf>
    <xf numFmtId="0" fontId="7" fillId="4" borderId="0" xfId="0" applyFont="1" applyFill="1" applyBorder="1" applyAlignment="1">
      <alignment horizontal="center"/>
    </xf>
    <xf numFmtId="0" fontId="0" fillId="0" borderId="0" xfId="0" applyAlignment="1">
      <alignment horizontal="center" wrapText="1"/>
    </xf>
    <xf numFmtId="0" fontId="6" fillId="0" borderId="0" xfId="0" applyFont="1" applyAlignment="1">
      <alignment horizontal="center"/>
    </xf>
    <xf numFmtId="0" fontId="0" fillId="7" borderId="0" xfId="0" applyFill="1" applyAlignment="1">
      <alignment horizontal="center"/>
    </xf>
    <xf numFmtId="0" fontId="0" fillId="7" borderId="0" xfId="0" applyFill="1" applyBorder="1" applyAlignment="1">
      <alignment horizontal="center"/>
    </xf>
    <xf numFmtId="0" fontId="0" fillId="0" borderId="0" xfId="0" pivotButton="1"/>
    <xf numFmtId="0" fontId="0" fillId="0" borderId="0" xfId="0" applyNumberFormat="1"/>
    <xf numFmtId="0" fontId="0" fillId="8" borderId="0" xfId="0" applyFill="1" applyBorder="1" applyAlignment="1">
      <alignment horizontal="right"/>
    </xf>
    <xf numFmtId="0" fontId="1" fillId="3" borderId="0" xfId="0" applyFont="1" applyFill="1" applyBorder="1" applyAlignment="1">
      <alignment horizontal="right"/>
    </xf>
    <xf numFmtId="0" fontId="1" fillId="3" borderId="0" xfId="0" applyFont="1" applyFill="1"/>
    <xf numFmtId="0" fontId="4" fillId="8" borderId="1" xfId="0" applyFont="1" applyFill="1" applyBorder="1"/>
    <xf numFmtId="0" fontId="4" fillId="8" borderId="0" xfId="0" applyFont="1" applyFill="1"/>
    <xf numFmtId="0" fontId="4" fillId="8" borderId="1" xfId="0" applyFont="1" applyFill="1" applyBorder="1" applyAlignment="1">
      <alignment horizontal="right"/>
    </xf>
    <xf numFmtId="0" fontId="4" fillId="10" borderId="1" xfId="0" applyFont="1" applyFill="1" applyBorder="1" applyAlignment="1">
      <alignment horizontal="right"/>
    </xf>
    <xf numFmtId="0" fontId="0" fillId="10" borderId="1" xfId="0" applyFill="1" applyBorder="1" applyAlignment="1">
      <alignment horizontal="right"/>
    </xf>
    <xf numFmtId="0" fontId="4" fillId="10" borderId="1" xfId="0" applyFont="1" applyFill="1" applyBorder="1"/>
    <xf numFmtId="0" fontId="4" fillId="10" borderId="0" xfId="0" applyFont="1" applyFill="1"/>
    <xf numFmtId="0" fontId="0" fillId="0" borderId="0" xfId="0" applyFill="1" applyAlignment="1">
      <alignment vertical="center" wrapText="1"/>
    </xf>
    <xf numFmtId="0" fontId="2" fillId="0" borderId="0" xfId="0" applyFont="1" applyFill="1" applyBorder="1" applyAlignment="1">
      <alignment horizontal="left"/>
    </xf>
    <xf numFmtId="0" fontId="2" fillId="0" borderId="0" xfId="0" applyFont="1" applyBorder="1" applyAlignment="1">
      <alignment horizontal="center"/>
    </xf>
    <xf numFmtId="164" fontId="3" fillId="10" borderId="1" xfId="0" applyNumberFormat="1" applyFont="1" applyFill="1" applyBorder="1"/>
    <xf numFmtId="164" fontId="3" fillId="8" borderId="1" xfId="0" applyNumberFormat="1" applyFont="1" applyFill="1" applyBorder="1"/>
    <xf numFmtId="0" fontId="0" fillId="8" borderId="1"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164" fontId="3" fillId="0" borderId="0" xfId="0" applyNumberFormat="1" applyFont="1" applyFill="1" applyBorder="1"/>
    <xf numFmtId="0" fontId="0" fillId="0" borderId="0" xfId="0" applyFont="1" applyFill="1" applyBorder="1" applyAlignment="1">
      <alignment horizontal="right"/>
    </xf>
    <xf numFmtId="0" fontId="4" fillId="0" borderId="0" xfId="0" applyFont="1" applyFill="1" applyBorder="1"/>
    <xf numFmtId="165" fontId="4" fillId="8" borderId="1" xfId="0" applyNumberFormat="1" applyFont="1" applyFill="1" applyBorder="1" applyAlignment="1">
      <alignment horizontal="right"/>
    </xf>
    <xf numFmtId="166" fontId="0" fillId="0" borderId="0" xfId="0" applyNumberFormat="1" applyAlignment="1">
      <alignment horizontal="center"/>
    </xf>
    <xf numFmtId="165" fontId="0" fillId="8" borderId="1" xfId="0" applyNumberFormat="1" applyFill="1" applyBorder="1"/>
    <xf numFmtId="165" fontId="3" fillId="8" borderId="1" xfId="0" applyNumberFormat="1" applyFont="1" applyFill="1" applyBorder="1"/>
    <xf numFmtId="1" fontId="4" fillId="8" borderId="1" xfId="0" applyNumberFormat="1" applyFont="1" applyFill="1" applyBorder="1" applyAlignment="1">
      <alignment horizontal="right"/>
    </xf>
    <xf numFmtId="0" fontId="0" fillId="0" borderId="3" xfId="0" applyBorder="1" applyAlignment="1">
      <alignment horizontal="right"/>
    </xf>
    <xf numFmtId="0" fontId="0" fillId="0" borderId="3" xfId="0" applyBorder="1" applyAlignment="1">
      <alignment horizontal="center"/>
    </xf>
    <xf numFmtId="0" fontId="3" fillId="8" borderId="4" xfId="0" applyFont="1" applyFill="1" applyBorder="1" applyAlignment="1">
      <alignment horizontal="center"/>
    </xf>
    <xf numFmtId="0" fontId="3" fillId="8" borderId="0" xfId="0" applyFont="1" applyFill="1" applyAlignment="1">
      <alignment horizontal="center"/>
    </xf>
    <xf numFmtId="0" fontId="3" fillId="8" borderId="3" xfId="0" applyFont="1" applyFill="1" applyBorder="1" applyAlignment="1">
      <alignment horizontal="center"/>
    </xf>
    <xf numFmtId="1" fontId="4" fillId="0" borderId="0" xfId="0" applyNumberFormat="1" applyFont="1" applyFill="1" applyBorder="1" applyAlignment="1">
      <alignment horizontal="right"/>
    </xf>
    <xf numFmtId="165" fontId="0" fillId="0" borderId="0" xfId="0" applyNumberFormat="1" applyFill="1" applyBorder="1"/>
    <xf numFmtId="165" fontId="4" fillId="0" borderId="0" xfId="0" applyNumberFormat="1" applyFont="1" applyFill="1" applyBorder="1" applyAlignment="1">
      <alignment horizontal="right"/>
    </xf>
    <xf numFmtId="0" fontId="0" fillId="0" borderId="2" xfId="0" applyFill="1" applyBorder="1"/>
    <xf numFmtId="2" fontId="0" fillId="0" borderId="0" xfId="0" applyNumberFormat="1" applyFill="1" applyAlignment="1">
      <alignment horizontal="center"/>
    </xf>
    <xf numFmtId="0" fontId="3" fillId="0" borderId="4" xfId="0" applyFont="1" applyFill="1" applyBorder="1" applyAlignment="1">
      <alignment horizontal="center"/>
    </xf>
    <xf numFmtId="166" fontId="0" fillId="0" borderId="0" xfId="0" applyNumberFormat="1" applyFill="1" applyAlignment="1">
      <alignment horizontal="center"/>
    </xf>
    <xf numFmtId="0" fontId="0" fillId="0" borderId="3" xfId="0" applyBorder="1"/>
    <xf numFmtId="0" fontId="0" fillId="8" borderId="3" xfId="0" applyFill="1" applyBorder="1" applyAlignment="1">
      <alignment horizontal="center"/>
    </xf>
    <xf numFmtId="164" fontId="0" fillId="0" borderId="0" xfId="0" applyNumberFormat="1" applyAlignment="1">
      <alignment horizontal="center"/>
    </xf>
    <xf numFmtId="167" fontId="0" fillId="0" borderId="0" xfId="0" applyNumberFormat="1"/>
    <xf numFmtId="0" fontId="0" fillId="8" borderId="4" xfId="0" applyFill="1" applyBorder="1" applyAlignment="1">
      <alignment horizontal="center"/>
    </xf>
    <xf numFmtId="166" fontId="0" fillId="0" borderId="0" xfId="0" applyNumberFormat="1" applyFont="1" applyFill="1" applyAlignment="1">
      <alignment horizontal="center"/>
    </xf>
    <xf numFmtId="166" fontId="0" fillId="8" borderId="0" xfId="0" applyNumberFormat="1" applyFont="1" applyFill="1" applyAlignment="1">
      <alignment horizontal="center"/>
    </xf>
    <xf numFmtId="0" fontId="3" fillId="0" borderId="0" xfId="0" applyFont="1" applyFill="1" applyBorder="1" applyAlignment="1">
      <alignment horizontal="center"/>
    </xf>
    <xf numFmtId="166" fontId="0" fillId="0" borderId="0" xfId="0" applyNumberFormat="1" applyFill="1" applyBorder="1" applyAlignment="1">
      <alignment horizontal="center"/>
    </xf>
    <xf numFmtId="2" fontId="0" fillId="8" borderId="0" xfId="0" applyNumberFormat="1" applyFill="1" applyAlignment="1">
      <alignment horizontal="center"/>
    </xf>
    <xf numFmtId="167" fontId="0" fillId="8" borderId="0" xfId="0" applyNumberFormat="1" applyFill="1"/>
    <xf numFmtId="166" fontId="0" fillId="8" borderId="0" xfId="0" applyNumberFormat="1" applyFill="1" applyAlignment="1">
      <alignment horizontal="center"/>
    </xf>
    <xf numFmtId="166" fontId="0" fillId="7" borderId="0" xfId="0" applyNumberFormat="1" applyFill="1" applyAlignment="1">
      <alignment horizontal="center"/>
    </xf>
    <xf numFmtId="0" fontId="0" fillId="7" borderId="0" xfId="0" applyFill="1" applyAlignment="1">
      <alignment horizontal="right"/>
    </xf>
    <xf numFmtId="1" fontId="0" fillId="7" borderId="0" xfId="0" applyNumberFormat="1" applyFont="1" applyFill="1" applyAlignment="1">
      <alignment horizontal="center"/>
    </xf>
    <xf numFmtId="0" fontId="0" fillId="0" borderId="0" xfId="0" applyFont="1" applyAlignment="1">
      <alignment horizontal="right"/>
    </xf>
    <xf numFmtId="0" fontId="0" fillId="0" borderId="0" xfId="0" applyFont="1"/>
    <xf numFmtId="2" fontId="0" fillId="0" borderId="0" xfId="0" applyNumberFormat="1" applyFont="1" applyAlignment="1">
      <alignment horizontal="center"/>
    </xf>
    <xf numFmtId="0" fontId="0" fillId="0" borderId="5" xfId="0" applyBorder="1" applyAlignment="1">
      <alignment horizontal="right"/>
    </xf>
    <xf numFmtId="2" fontId="0" fillId="0" borderId="6" xfId="0" applyNumberFormat="1" applyFont="1" applyFill="1" applyBorder="1" applyAlignment="1">
      <alignment horizontal="center"/>
    </xf>
    <xf numFmtId="2" fontId="0" fillId="4" borderId="6" xfId="0" applyNumberFormat="1" applyFont="1" applyFill="1" applyBorder="1" applyAlignment="1">
      <alignment horizontal="center"/>
    </xf>
    <xf numFmtId="2" fontId="0" fillId="0" borderId="7" xfId="0" applyNumberFormat="1" applyFont="1" applyFill="1" applyBorder="1" applyAlignment="1">
      <alignment horizontal="center"/>
    </xf>
    <xf numFmtId="0" fontId="0" fillId="0" borderId="8" xfId="0" applyBorder="1" applyAlignment="1">
      <alignment horizontal="right"/>
    </xf>
    <xf numFmtId="0" fontId="0" fillId="0" borderId="9" xfId="0" applyBorder="1" applyAlignment="1">
      <alignment horizontal="center"/>
    </xf>
    <xf numFmtId="0" fontId="0" fillId="0" borderId="10" xfId="0" applyBorder="1" applyAlignment="1">
      <alignment horizontal="right"/>
    </xf>
    <xf numFmtId="0" fontId="3" fillId="0" borderId="3" xfId="0" applyFont="1" applyBorder="1" applyAlignment="1">
      <alignment horizontal="center"/>
    </xf>
    <xf numFmtId="0" fontId="3" fillId="0" borderId="11" xfId="0" applyFon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2" fontId="0" fillId="4" borderId="0" xfId="0" applyNumberFormat="1" applyFont="1" applyFill="1" applyBorder="1" applyAlignment="1">
      <alignment horizontal="center"/>
    </xf>
    <xf numFmtId="2" fontId="0" fillId="0" borderId="9" xfId="0" applyNumberFormat="1" applyFont="1" applyFill="1" applyBorder="1" applyAlignment="1">
      <alignment horizontal="center"/>
    </xf>
    <xf numFmtId="1" fontId="0" fillId="0" borderId="6" xfId="0" applyNumberFormat="1" applyFont="1" applyFill="1" applyBorder="1" applyAlignment="1">
      <alignment horizontal="center"/>
    </xf>
    <xf numFmtId="1" fontId="0" fillId="4" borderId="6" xfId="0" applyNumberFormat="1" applyFont="1" applyFill="1" applyBorder="1" applyAlignment="1">
      <alignment horizontal="center"/>
    </xf>
    <xf numFmtId="1" fontId="0" fillId="0" borderId="7" xfId="0" applyNumberFormat="1" applyFont="1" applyFill="1" applyBorder="1" applyAlignment="1">
      <alignment horizontal="center"/>
    </xf>
    <xf numFmtId="1" fontId="7" fillId="0" borderId="0" xfId="0" applyNumberFormat="1" applyFont="1" applyFill="1" applyBorder="1" applyAlignment="1">
      <alignment horizontal="center"/>
    </xf>
    <xf numFmtId="1" fontId="7" fillId="4" borderId="0" xfId="0" applyNumberFormat="1" applyFont="1" applyFill="1" applyBorder="1" applyAlignment="1">
      <alignment horizontal="center"/>
    </xf>
    <xf numFmtId="2" fontId="0" fillId="0" borderId="9" xfId="0" applyNumberFormat="1" applyBorder="1" applyAlignment="1">
      <alignment horizontal="center"/>
    </xf>
    <xf numFmtId="1" fontId="0" fillId="0" borderId="0" xfId="0" applyNumberFormat="1" applyFont="1" applyFill="1" applyBorder="1" applyAlignment="1">
      <alignment horizontal="center"/>
    </xf>
    <xf numFmtId="1" fontId="0" fillId="4" borderId="0" xfId="0" applyNumberFormat="1" applyFont="1" applyFill="1" applyBorder="1" applyAlignment="1">
      <alignment horizontal="center"/>
    </xf>
    <xf numFmtId="1" fontId="0" fillId="0" borderId="9" xfId="0" applyNumberFormat="1" applyFont="1" applyFill="1" applyBorder="1" applyAlignment="1">
      <alignment horizontal="center"/>
    </xf>
    <xf numFmtId="0" fontId="0" fillId="0" borderId="11" xfId="0" applyBorder="1" applyAlignment="1">
      <alignment horizontal="center"/>
    </xf>
    <xf numFmtId="0" fontId="0" fillId="8" borderId="12" xfId="0" applyFill="1" applyBorder="1" applyAlignment="1">
      <alignment horizontal="right"/>
    </xf>
    <xf numFmtId="0" fontId="3" fillId="8" borderId="13" xfId="0" applyFont="1" applyFill="1" applyBorder="1" applyAlignment="1">
      <alignment horizontal="center"/>
    </xf>
    <xf numFmtId="0" fontId="0" fillId="8" borderId="10" xfId="0" applyFill="1" applyBorder="1" applyAlignment="1">
      <alignment horizontal="right"/>
    </xf>
    <xf numFmtId="0" fontId="3" fillId="8" borderId="11" xfId="0" applyFont="1" applyFill="1" applyBorder="1" applyAlignment="1">
      <alignment horizontal="center"/>
    </xf>
    <xf numFmtId="0" fontId="0" fillId="0" borderId="0" xfId="0" applyAlignment="1">
      <alignment horizontal="left" vertical="center"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center" wrapText="1"/>
    </xf>
    <xf numFmtId="0" fontId="6" fillId="7" borderId="0" xfId="0" applyFont="1" applyFill="1" applyAlignment="1">
      <alignment horizontal="center" vertical="center"/>
    </xf>
    <xf numFmtId="0" fontId="0" fillId="0" borderId="0"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 of permanent plots</a:t>
            </a:r>
          </a:p>
        </c:rich>
      </c:tx>
      <c:overlay val="0"/>
      <c:spPr>
        <a:noFill/>
        <a:ln>
          <a:noFill/>
        </a:ln>
        <a:effectLst/>
      </c:spPr>
    </c:title>
    <c:autoTitleDeleted val="0"/>
    <c:plotArea>
      <c:layout>
        <c:manualLayout>
          <c:layoutTarget val="inner"/>
          <c:xMode val="edge"/>
          <c:yMode val="edge"/>
          <c:x val="0.1994420384951881"/>
          <c:y val="0.16708333333333336"/>
          <c:w val="0.75618307086614178"/>
          <c:h val="0.65144320501603969"/>
        </c:manualLayout>
      </c:layout>
      <c:scatterChart>
        <c:scatterStyle val="lineMarker"/>
        <c:varyColors val="0"/>
        <c:ser>
          <c:idx val="0"/>
          <c:order val="0"/>
          <c:spPr>
            <a:ln w="19050">
              <a:noFill/>
            </a:ln>
          </c:spPr>
          <c:xVal>
            <c:numRef>
              <c:f>Data_analysis!$B$16:$B$28</c:f>
              <c:numCache>
                <c:formatCode>0.0</c:formatCode>
                <c:ptCount val="13"/>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13.666666666666666</c:v>
                </c:pt>
                <c:pt idx="11">
                  <c:v>14.75</c:v>
                </c:pt>
                <c:pt idx="12">
                  <c:v>15.583333333333334</c:v>
                </c:pt>
              </c:numCache>
            </c:numRef>
          </c:xVal>
          <c:yVal>
            <c:numRef>
              <c:f>Data_analysis!$E$16:$E$28</c:f>
              <c:numCache>
                <c:formatCode>0.00</c:formatCode>
                <c:ptCount val="13"/>
                <c:pt idx="0">
                  <c:v>5.2</c:v>
                </c:pt>
                <c:pt idx="1">
                  <c:v>7.45</c:v>
                </c:pt>
                <c:pt idx="2">
                  <c:v>10.41</c:v>
                </c:pt>
                <c:pt idx="3">
                  <c:v>14.03</c:v>
                </c:pt>
                <c:pt idx="4">
                  <c:v>16.260000000000002</c:v>
                </c:pt>
                <c:pt idx="5">
                  <c:v>19.079999999999998</c:v>
                </c:pt>
                <c:pt idx="6">
                  <c:v>21.24</c:v>
                </c:pt>
                <c:pt idx="7">
                  <c:v>22.87</c:v>
                </c:pt>
                <c:pt idx="8">
                  <c:v>25.43</c:v>
                </c:pt>
                <c:pt idx="9">
                  <c:v>24.5</c:v>
                </c:pt>
                <c:pt idx="10">
                  <c:v>29.2</c:v>
                </c:pt>
                <c:pt idx="11">
                  <c:v>30.65</c:v>
                </c:pt>
                <c:pt idx="12">
                  <c:v>32.4</c:v>
                </c:pt>
              </c:numCache>
            </c:numRef>
          </c:yVal>
          <c:smooth val="0"/>
          <c:extLst>
            <c:ext xmlns:c16="http://schemas.microsoft.com/office/drawing/2014/chart" uri="{C3380CC4-5D6E-409C-BE32-E72D297353CC}">
              <c16:uniqueId val="{0000002D-BD6F-40F9-BF29-876D1A6FB779}"/>
            </c:ext>
          </c:extLst>
        </c:ser>
        <c:ser>
          <c:idx val="2"/>
          <c:order val="1"/>
          <c:spPr>
            <a:ln w="19050">
              <a:noFill/>
            </a:ln>
          </c:spPr>
          <c:xVal>
            <c:numRef>
              <c:f>Data_analysis!$B$3:$B$15</c:f>
              <c:numCache>
                <c:formatCode>0.0</c:formatCode>
                <c:ptCount val="13"/>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pt idx="12">
                  <c:v>15.583333333333334</c:v>
                </c:pt>
              </c:numCache>
            </c:numRef>
          </c:xVal>
          <c:yVal>
            <c:numRef>
              <c:f>Data_analysis!$E$3:$E$15</c:f>
              <c:numCache>
                <c:formatCode>0.00</c:formatCode>
                <c:ptCount val="13"/>
                <c:pt idx="0">
                  <c:v>13.3</c:v>
                </c:pt>
                <c:pt idx="1">
                  <c:v>17.11</c:v>
                </c:pt>
                <c:pt idx="2">
                  <c:v>21.1</c:v>
                </c:pt>
                <c:pt idx="3">
                  <c:v>25.08</c:v>
                </c:pt>
                <c:pt idx="4">
                  <c:v>27.06</c:v>
                </c:pt>
                <c:pt idx="5">
                  <c:v>29.34</c:v>
                </c:pt>
                <c:pt idx="6">
                  <c:v>31.04</c:v>
                </c:pt>
                <c:pt idx="7">
                  <c:v>32.31</c:v>
                </c:pt>
                <c:pt idx="8">
                  <c:v>34.770000000000003</c:v>
                </c:pt>
                <c:pt idx="9">
                  <c:v>36.85</c:v>
                </c:pt>
                <c:pt idx="10">
                  <c:v>38.42</c:v>
                </c:pt>
                <c:pt idx="11">
                  <c:v>39.46</c:v>
                </c:pt>
                <c:pt idx="12">
                  <c:v>41.18</c:v>
                </c:pt>
              </c:numCache>
            </c:numRef>
          </c:yVal>
          <c:smooth val="0"/>
          <c:extLst>
            <c:ext xmlns:c16="http://schemas.microsoft.com/office/drawing/2014/chart" uri="{C3380CC4-5D6E-409C-BE32-E72D297353CC}">
              <c16:uniqueId val="{0000002E-BD6F-40F9-BF29-876D1A6FB779}"/>
            </c:ext>
          </c:extLst>
        </c:ser>
        <c:ser>
          <c:idx val="3"/>
          <c:order val="2"/>
          <c:spPr>
            <a:ln w="19050">
              <a:noFill/>
            </a:ln>
          </c:spPr>
          <c:xVal>
            <c:numRef>
              <c:f>Data_analysis!$B$29:$B$41</c:f>
              <c:numCache>
                <c:formatCode>0.0</c:formatCode>
                <c:ptCount val="13"/>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pt idx="12">
                  <c:v>15.5</c:v>
                </c:pt>
              </c:numCache>
            </c:numRef>
          </c:xVal>
          <c:yVal>
            <c:numRef>
              <c:f>Data_analysis!$E$29:$E$41</c:f>
              <c:numCache>
                <c:formatCode>0.00</c:formatCode>
                <c:ptCount val="13"/>
                <c:pt idx="0">
                  <c:v>4.32</c:v>
                </c:pt>
                <c:pt idx="1">
                  <c:v>5.84</c:v>
                </c:pt>
                <c:pt idx="2">
                  <c:v>7.47</c:v>
                </c:pt>
                <c:pt idx="3">
                  <c:v>9.2100000000000009</c:v>
                </c:pt>
                <c:pt idx="4">
                  <c:v>10.73</c:v>
                </c:pt>
                <c:pt idx="5">
                  <c:v>12.25</c:v>
                </c:pt>
                <c:pt idx="6">
                  <c:v>13.24</c:v>
                </c:pt>
                <c:pt idx="7">
                  <c:v>14.18</c:v>
                </c:pt>
                <c:pt idx="8">
                  <c:v>16.45</c:v>
                </c:pt>
                <c:pt idx="9">
                  <c:v>15.6</c:v>
                </c:pt>
                <c:pt idx="10">
                  <c:v>19.23</c:v>
                </c:pt>
                <c:pt idx="11">
                  <c:v>19.88</c:v>
                </c:pt>
                <c:pt idx="12">
                  <c:v>21.09</c:v>
                </c:pt>
              </c:numCache>
            </c:numRef>
          </c:yVal>
          <c:smooth val="0"/>
          <c:extLst>
            <c:ext xmlns:c16="http://schemas.microsoft.com/office/drawing/2014/chart" uri="{C3380CC4-5D6E-409C-BE32-E72D297353CC}">
              <c16:uniqueId val="{0000002F-BD6F-40F9-BF29-876D1A6FB779}"/>
            </c:ext>
          </c:extLst>
        </c:ser>
        <c:ser>
          <c:idx val="4"/>
          <c:order val="3"/>
          <c:spPr>
            <a:ln w="19050">
              <a:noFill/>
            </a:ln>
          </c:spPr>
          <c:xVal>
            <c:numRef>
              <c:f>Data_analysis!$B$42:$B$54</c:f>
              <c:numCache>
                <c:formatCode>0.0</c:formatCode>
                <c:ptCount val="13"/>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pt idx="12">
                  <c:v>15.5</c:v>
                </c:pt>
              </c:numCache>
            </c:numRef>
          </c:xVal>
          <c:yVal>
            <c:numRef>
              <c:f>Data_analysis!$E$42:$E$54</c:f>
              <c:numCache>
                <c:formatCode>0.00</c:formatCode>
                <c:ptCount val="13"/>
                <c:pt idx="0">
                  <c:v>2.74</c:v>
                </c:pt>
                <c:pt idx="1">
                  <c:v>3.92</c:v>
                </c:pt>
                <c:pt idx="2">
                  <c:v>5.2</c:v>
                </c:pt>
                <c:pt idx="3">
                  <c:v>7.03</c:v>
                </c:pt>
                <c:pt idx="4">
                  <c:v>8.44</c:v>
                </c:pt>
                <c:pt idx="5">
                  <c:v>10.11</c:v>
                </c:pt>
                <c:pt idx="6">
                  <c:v>11.07</c:v>
                </c:pt>
                <c:pt idx="7">
                  <c:v>12.1</c:v>
                </c:pt>
                <c:pt idx="8">
                  <c:v>13.88</c:v>
                </c:pt>
                <c:pt idx="9">
                  <c:v>13.45</c:v>
                </c:pt>
                <c:pt idx="10">
                  <c:v>15.53</c:v>
                </c:pt>
                <c:pt idx="11">
                  <c:v>15.94</c:v>
                </c:pt>
                <c:pt idx="12">
                  <c:v>16.46</c:v>
                </c:pt>
              </c:numCache>
            </c:numRef>
          </c:yVal>
          <c:smooth val="0"/>
          <c:extLst>
            <c:ext xmlns:c16="http://schemas.microsoft.com/office/drawing/2014/chart" uri="{C3380CC4-5D6E-409C-BE32-E72D297353CC}">
              <c16:uniqueId val="{00000030-BD6F-40F9-BF29-876D1A6FB779}"/>
            </c:ext>
          </c:extLst>
        </c:ser>
        <c:ser>
          <c:idx val="5"/>
          <c:order val="4"/>
          <c:spPr>
            <a:ln w="19050">
              <a:noFill/>
            </a:ln>
          </c:spPr>
          <c:xVal>
            <c:numRef>
              <c:f>Data_analysis!$B$55:$B$66</c:f>
              <c:numCache>
                <c:formatCode>0.0</c:formatCode>
                <c:ptCount val="12"/>
                <c:pt idx="0">
                  <c:v>6</c:v>
                </c:pt>
                <c:pt idx="1">
                  <c:v>7.8</c:v>
                </c:pt>
                <c:pt idx="2">
                  <c:v>9</c:v>
                </c:pt>
                <c:pt idx="3">
                  <c:v>9.9</c:v>
                </c:pt>
                <c:pt idx="4">
                  <c:v>10.8</c:v>
                </c:pt>
                <c:pt idx="5">
                  <c:v>12</c:v>
                </c:pt>
                <c:pt idx="6">
                  <c:v>13</c:v>
                </c:pt>
                <c:pt idx="7">
                  <c:v>14</c:v>
                </c:pt>
                <c:pt idx="8">
                  <c:v>15</c:v>
                </c:pt>
                <c:pt idx="9">
                  <c:v>15.8</c:v>
                </c:pt>
                <c:pt idx="10">
                  <c:v>16.899999999999999</c:v>
                </c:pt>
                <c:pt idx="11">
                  <c:v>17.899999999999999</c:v>
                </c:pt>
              </c:numCache>
            </c:numRef>
          </c:xVal>
          <c:yVal>
            <c:numRef>
              <c:f>Data_analysis!$E$55:$E$66</c:f>
              <c:numCache>
                <c:formatCode>0.00</c:formatCode>
                <c:ptCount val="12"/>
                <c:pt idx="0">
                  <c:v>8.2799999999999994</c:v>
                </c:pt>
                <c:pt idx="1">
                  <c:v>11.7525</c:v>
                </c:pt>
                <c:pt idx="2">
                  <c:v>13.738099999999999</c:v>
                </c:pt>
                <c:pt idx="3">
                  <c:v>15.285</c:v>
                </c:pt>
                <c:pt idx="4">
                  <c:v>16.896899999999999</c:v>
                </c:pt>
                <c:pt idx="5">
                  <c:v>18.758099999999999</c:v>
                </c:pt>
                <c:pt idx="6">
                  <c:v>20.496300000000002</c:v>
                </c:pt>
                <c:pt idx="7">
                  <c:v>22.3812</c:v>
                </c:pt>
                <c:pt idx="8">
                  <c:v>22.6313</c:v>
                </c:pt>
                <c:pt idx="9">
                  <c:v>23.5381</c:v>
                </c:pt>
                <c:pt idx="10">
                  <c:v>24.203099999999999</c:v>
                </c:pt>
                <c:pt idx="11">
                  <c:v>24.570599999999999</c:v>
                </c:pt>
              </c:numCache>
            </c:numRef>
          </c:yVal>
          <c:smooth val="0"/>
          <c:extLst>
            <c:ext xmlns:c16="http://schemas.microsoft.com/office/drawing/2014/chart" uri="{C3380CC4-5D6E-409C-BE32-E72D297353CC}">
              <c16:uniqueId val="{00000031-BD6F-40F9-BF29-876D1A6FB779}"/>
            </c:ext>
          </c:extLst>
        </c:ser>
        <c:ser>
          <c:idx val="6"/>
          <c:order val="5"/>
          <c:spPr>
            <a:ln w="19050">
              <a:noFill/>
            </a:ln>
          </c:spPr>
          <c:xVal>
            <c:numRef>
              <c:f>Data_analysis!$B$67:$B$78</c:f>
              <c:numCache>
                <c:formatCode>0.0</c:formatCode>
                <c:ptCount val="12"/>
                <c:pt idx="0">
                  <c:v>6</c:v>
                </c:pt>
                <c:pt idx="1">
                  <c:v>7.8</c:v>
                </c:pt>
                <c:pt idx="2">
                  <c:v>9</c:v>
                </c:pt>
                <c:pt idx="3">
                  <c:v>9.9</c:v>
                </c:pt>
                <c:pt idx="4">
                  <c:v>10.8</c:v>
                </c:pt>
                <c:pt idx="5">
                  <c:v>12</c:v>
                </c:pt>
                <c:pt idx="6">
                  <c:v>13</c:v>
                </c:pt>
                <c:pt idx="7">
                  <c:v>14</c:v>
                </c:pt>
                <c:pt idx="8">
                  <c:v>15</c:v>
                </c:pt>
                <c:pt idx="9">
                  <c:v>15.8</c:v>
                </c:pt>
                <c:pt idx="10">
                  <c:v>16.899999999999999</c:v>
                </c:pt>
                <c:pt idx="11">
                  <c:v>17.899999999999999</c:v>
                </c:pt>
              </c:numCache>
            </c:numRef>
          </c:xVal>
          <c:yVal>
            <c:numRef>
              <c:f>Data_analysis!$E$67:$E$78</c:f>
              <c:numCache>
                <c:formatCode>0.00</c:formatCode>
                <c:ptCount val="12"/>
                <c:pt idx="0">
                  <c:v>8.9291</c:v>
                </c:pt>
                <c:pt idx="1">
                  <c:v>12.5739</c:v>
                </c:pt>
                <c:pt idx="2">
                  <c:v>14.510899999999999</c:v>
                </c:pt>
                <c:pt idx="3">
                  <c:v>16.036200000000001</c:v>
                </c:pt>
                <c:pt idx="4">
                  <c:v>17.773299999999999</c:v>
                </c:pt>
                <c:pt idx="5">
                  <c:v>19.691500000000001</c:v>
                </c:pt>
                <c:pt idx="6">
                  <c:v>21.9648</c:v>
                </c:pt>
                <c:pt idx="7">
                  <c:v>23.6493</c:v>
                </c:pt>
                <c:pt idx="8">
                  <c:v>23.768799999999999</c:v>
                </c:pt>
                <c:pt idx="9">
                  <c:v>24.261399999999998</c:v>
                </c:pt>
                <c:pt idx="10">
                  <c:v>24.9955</c:v>
                </c:pt>
                <c:pt idx="11">
                  <c:v>25.422599999999999</c:v>
                </c:pt>
              </c:numCache>
            </c:numRef>
          </c:yVal>
          <c:smooth val="0"/>
          <c:extLst>
            <c:ext xmlns:c16="http://schemas.microsoft.com/office/drawing/2014/chart" uri="{C3380CC4-5D6E-409C-BE32-E72D297353CC}">
              <c16:uniqueId val="{00000032-BD6F-40F9-BF29-876D1A6FB779}"/>
            </c:ext>
          </c:extLst>
        </c:ser>
        <c:ser>
          <c:idx val="7"/>
          <c:order val="6"/>
          <c:spPr>
            <a:ln w="19050">
              <a:noFill/>
            </a:ln>
          </c:spPr>
          <c:xVal>
            <c:numRef>
              <c:f>Data_analysis!$B$79:$B$90</c:f>
              <c:numCache>
                <c:formatCode>0.0</c:formatCode>
                <c:ptCount val="12"/>
                <c:pt idx="0">
                  <c:v>6</c:v>
                </c:pt>
                <c:pt idx="1">
                  <c:v>7.8</c:v>
                </c:pt>
                <c:pt idx="2">
                  <c:v>9</c:v>
                </c:pt>
                <c:pt idx="3">
                  <c:v>9.9</c:v>
                </c:pt>
                <c:pt idx="4">
                  <c:v>10.8</c:v>
                </c:pt>
                <c:pt idx="5">
                  <c:v>12</c:v>
                </c:pt>
                <c:pt idx="6">
                  <c:v>13</c:v>
                </c:pt>
                <c:pt idx="7">
                  <c:v>14</c:v>
                </c:pt>
                <c:pt idx="8">
                  <c:v>15</c:v>
                </c:pt>
                <c:pt idx="9">
                  <c:v>15.8</c:v>
                </c:pt>
                <c:pt idx="10">
                  <c:v>16.899999999999999</c:v>
                </c:pt>
                <c:pt idx="11">
                  <c:v>17.899999999999999</c:v>
                </c:pt>
              </c:numCache>
            </c:numRef>
          </c:xVal>
          <c:yVal>
            <c:numRef>
              <c:f>Data_analysis!$E$79:$E$90</c:f>
              <c:numCache>
                <c:formatCode>0.00</c:formatCode>
                <c:ptCount val="12"/>
                <c:pt idx="0">
                  <c:v>11.1912</c:v>
                </c:pt>
                <c:pt idx="1">
                  <c:v>15.2181</c:v>
                </c:pt>
                <c:pt idx="2">
                  <c:v>17.269400000000001</c:v>
                </c:pt>
                <c:pt idx="3">
                  <c:v>18.817599999999999</c:v>
                </c:pt>
                <c:pt idx="4">
                  <c:v>20.5671</c:v>
                </c:pt>
                <c:pt idx="5">
                  <c:v>22.723099999999999</c:v>
                </c:pt>
                <c:pt idx="6">
                  <c:v>24.549499999999998</c:v>
                </c:pt>
                <c:pt idx="7">
                  <c:v>26.5639</c:v>
                </c:pt>
                <c:pt idx="8">
                  <c:v>26.8569</c:v>
                </c:pt>
                <c:pt idx="9">
                  <c:v>27.3856</c:v>
                </c:pt>
                <c:pt idx="10">
                  <c:v>28.536100000000001</c:v>
                </c:pt>
                <c:pt idx="11">
                  <c:v>28.9741</c:v>
                </c:pt>
              </c:numCache>
            </c:numRef>
          </c:yVal>
          <c:smooth val="0"/>
          <c:extLst>
            <c:ext xmlns:c16="http://schemas.microsoft.com/office/drawing/2014/chart" uri="{C3380CC4-5D6E-409C-BE32-E72D297353CC}">
              <c16:uniqueId val="{00000033-BD6F-40F9-BF29-876D1A6FB779}"/>
            </c:ext>
          </c:extLst>
        </c:ser>
        <c:ser>
          <c:idx val="8"/>
          <c:order val="7"/>
          <c:spPr>
            <a:ln w="19050">
              <a:noFill/>
            </a:ln>
          </c:spPr>
          <c:xVal>
            <c:numRef>
              <c:f>Data_analysis!$B$91:$B$102</c:f>
              <c:numCache>
                <c:formatCode>0.0</c:formatCode>
                <c:ptCount val="12"/>
                <c:pt idx="0">
                  <c:v>6</c:v>
                </c:pt>
                <c:pt idx="1">
                  <c:v>7.8</c:v>
                </c:pt>
                <c:pt idx="2">
                  <c:v>9</c:v>
                </c:pt>
                <c:pt idx="3">
                  <c:v>9.9</c:v>
                </c:pt>
                <c:pt idx="4">
                  <c:v>10.8</c:v>
                </c:pt>
                <c:pt idx="5">
                  <c:v>12</c:v>
                </c:pt>
                <c:pt idx="6">
                  <c:v>13</c:v>
                </c:pt>
                <c:pt idx="7">
                  <c:v>14</c:v>
                </c:pt>
                <c:pt idx="8">
                  <c:v>15</c:v>
                </c:pt>
                <c:pt idx="9">
                  <c:v>15.8</c:v>
                </c:pt>
                <c:pt idx="10">
                  <c:v>16.899999999999999</c:v>
                </c:pt>
                <c:pt idx="11">
                  <c:v>17.899999999999999</c:v>
                </c:pt>
              </c:numCache>
            </c:numRef>
          </c:xVal>
          <c:yVal>
            <c:numRef>
              <c:f>Data_analysis!$E$91:$E$102</c:f>
              <c:numCache>
                <c:formatCode>0.00</c:formatCode>
                <c:ptCount val="12"/>
                <c:pt idx="0">
                  <c:v>12.2157</c:v>
                </c:pt>
                <c:pt idx="1">
                  <c:v>16.6556</c:v>
                </c:pt>
                <c:pt idx="2">
                  <c:v>18.8093</c:v>
                </c:pt>
                <c:pt idx="3">
                  <c:v>20.522200000000002</c:v>
                </c:pt>
                <c:pt idx="4">
                  <c:v>22.426400000000001</c:v>
                </c:pt>
                <c:pt idx="5">
                  <c:v>24.870799999999999</c:v>
                </c:pt>
                <c:pt idx="6">
                  <c:v>26.7912</c:v>
                </c:pt>
                <c:pt idx="7">
                  <c:v>28.262</c:v>
                </c:pt>
                <c:pt idx="8">
                  <c:v>29.351900000000001</c:v>
                </c:pt>
                <c:pt idx="9">
                  <c:v>29.838000000000001</c:v>
                </c:pt>
                <c:pt idx="10">
                  <c:v>31.200900000000001</c:v>
                </c:pt>
                <c:pt idx="11">
                  <c:v>31.3505</c:v>
                </c:pt>
              </c:numCache>
            </c:numRef>
          </c:yVal>
          <c:smooth val="0"/>
          <c:extLst>
            <c:ext xmlns:c16="http://schemas.microsoft.com/office/drawing/2014/chart" uri="{C3380CC4-5D6E-409C-BE32-E72D297353CC}">
              <c16:uniqueId val="{00000034-BD6F-40F9-BF29-876D1A6FB779}"/>
            </c:ext>
          </c:extLst>
        </c:ser>
        <c:ser>
          <c:idx val="1"/>
          <c:order val="8"/>
          <c:spPr>
            <a:ln w="19050">
              <a:noFill/>
            </a:ln>
          </c:spPr>
          <c:xVal>
            <c:numRef>
              <c:f>Data_analysis!$B$103:$B$114</c:f>
              <c:numCache>
                <c:formatCode>0.0</c:formatCode>
                <c:ptCount val="12"/>
                <c:pt idx="0">
                  <c:v>6</c:v>
                </c:pt>
                <c:pt idx="1">
                  <c:v>7.8</c:v>
                </c:pt>
                <c:pt idx="2">
                  <c:v>9</c:v>
                </c:pt>
                <c:pt idx="3">
                  <c:v>9.9</c:v>
                </c:pt>
                <c:pt idx="4">
                  <c:v>10.8</c:v>
                </c:pt>
                <c:pt idx="5">
                  <c:v>12</c:v>
                </c:pt>
                <c:pt idx="6">
                  <c:v>13</c:v>
                </c:pt>
                <c:pt idx="7">
                  <c:v>14</c:v>
                </c:pt>
                <c:pt idx="8">
                  <c:v>15</c:v>
                </c:pt>
                <c:pt idx="9">
                  <c:v>15.8</c:v>
                </c:pt>
                <c:pt idx="10">
                  <c:v>16.899999999999999</c:v>
                </c:pt>
                <c:pt idx="11">
                  <c:v>17.899999999999999</c:v>
                </c:pt>
              </c:numCache>
            </c:numRef>
          </c:xVal>
          <c:yVal>
            <c:numRef>
              <c:f>Data_analysis!$E$103:$E$114</c:f>
              <c:numCache>
                <c:formatCode>0.00</c:formatCode>
                <c:ptCount val="12"/>
                <c:pt idx="0">
                  <c:v>15.083299999999999</c:v>
                </c:pt>
                <c:pt idx="1">
                  <c:v>20.095300000000002</c:v>
                </c:pt>
                <c:pt idx="2">
                  <c:v>22.4785</c:v>
                </c:pt>
                <c:pt idx="3">
                  <c:v>24.3902</c:v>
                </c:pt>
                <c:pt idx="4">
                  <c:v>26.759499999999999</c:v>
                </c:pt>
                <c:pt idx="5">
                  <c:v>29.416699999999999</c:v>
                </c:pt>
                <c:pt idx="6">
                  <c:v>31.065000000000001</c:v>
                </c:pt>
                <c:pt idx="7">
                  <c:v>33.005099999999999</c:v>
                </c:pt>
                <c:pt idx="8">
                  <c:v>33.631300000000003</c:v>
                </c:pt>
                <c:pt idx="9">
                  <c:v>34.447600000000001</c:v>
                </c:pt>
                <c:pt idx="10">
                  <c:v>35.097200000000001</c:v>
                </c:pt>
                <c:pt idx="11">
                  <c:v>35.916699999999999</c:v>
                </c:pt>
              </c:numCache>
            </c:numRef>
          </c:yVal>
          <c:smooth val="0"/>
          <c:extLst>
            <c:ext xmlns:c16="http://schemas.microsoft.com/office/drawing/2014/chart" uri="{C3380CC4-5D6E-409C-BE32-E72D297353CC}">
              <c16:uniqueId val="{0000002C-BD6F-40F9-BF29-876D1A6FB779}"/>
            </c:ext>
          </c:extLst>
        </c:ser>
        <c:dLbls>
          <c:showLegendKey val="0"/>
          <c:showVal val="0"/>
          <c:showCatName val="0"/>
          <c:showSerName val="0"/>
          <c:showPercent val="0"/>
          <c:showBubbleSize val="0"/>
        </c:dLbls>
        <c:axId val="380120336"/>
        <c:axId val="380101616"/>
      </c:scatterChart>
      <c:valAx>
        <c:axId val="380120336"/>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en-US"/>
                  <a:t>age (years)</a:t>
                </a:r>
              </a:p>
            </c:rich>
          </c:tx>
          <c:overlay val="0"/>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101616"/>
        <c:crosses val="autoZero"/>
        <c:crossBetween val="midCat"/>
      </c:valAx>
      <c:valAx>
        <c:axId val="380101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a:t>G</a:t>
                </a:r>
              </a:p>
              <a:p>
                <a:pPr>
                  <a:defRPr/>
                </a:pPr>
                <a:r>
                  <a:rPr lang="en-US"/>
                  <a:t> (m</a:t>
                </a:r>
                <a:r>
                  <a:rPr lang="en-US" baseline="30000"/>
                  <a:t>2</a:t>
                </a:r>
                <a:r>
                  <a:rPr lang="en-US"/>
                  <a:t> ha</a:t>
                </a:r>
                <a:r>
                  <a:rPr lang="en-US" baseline="30000"/>
                  <a:t>-1</a:t>
                </a:r>
                <a:r>
                  <a:rPr lang="en-US"/>
                  <a:t>)</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120336"/>
        <c:crosses val="autoZero"/>
        <c:crossBetween val="midCat"/>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5"/>
          <c:order val="0"/>
          <c:tx>
            <c:strRef>
              <c:f>'2c)'!$AI$50</c:f>
              <c:strCache>
                <c:ptCount val="1"/>
                <c:pt idx="0">
                  <c:v>G_P2</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'2c)'!$AI$51:$AI$72</c:f>
              <c:numCache>
                <c:formatCode>0.000</c:formatCode>
                <c:ptCount val="22"/>
                <c:pt idx="0">
                  <c:v>4.755790950140016E-2</c:v>
                </c:pt>
                <c:pt idx="1">
                  <c:v>0.85828197869436473</c:v>
                </c:pt>
                <c:pt idx="2">
                  <c:v>2.6580329180419913</c:v>
                </c:pt>
                <c:pt idx="3">
                  <c:v>4.9577183203468573</c:v>
                </c:pt>
                <c:pt idx="4">
                  <c:v>7.4093070025122501</c:v>
                </c:pt>
                <c:pt idx="5">
                  <c:v>9.8376367680378269</c:v>
                </c:pt>
                <c:pt idx="6">
                  <c:v>12.163404469939438</c:v>
                </c:pt>
                <c:pt idx="7">
                  <c:v>14.355092153894816</c:v>
                </c:pt>
                <c:pt idx="8">
                  <c:v>16.404425580674584</c:v>
                </c:pt>
                <c:pt idx="9">
                  <c:v>18.31419246579885</c:v>
                </c:pt>
                <c:pt idx="10">
                  <c:v>20.092168618716997</c:v>
                </c:pt>
                <c:pt idx="11">
                  <c:v>21.748070618267036</c:v>
                </c:pt>
                <c:pt idx="12">
                  <c:v>23.292033544934881</c:v>
                </c:pt>
                <c:pt idx="13">
                  <c:v>24.733870214404448</c:v>
                </c:pt>
                <c:pt idx="14">
                  <c:v>26.082735384965712</c:v>
                </c:pt>
                <c:pt idx="15">
                  <c:v>27.347000157099707</c:v>
                </c:pt>
                <c:pt idx="16">
                  <c:v>28.534234033722974</c:v>
                </c:pt>
                <c:pt idx="17">
                  <c:v>29.6512400349086</c:v>
                </c:pt>
                <c:pt idx="18">
                  <c:v>30.704113664403277</c:v>
                </c:pt>
                <c:pt idx="19">
                  <c:v>31.698310208644845</c:v>
                </c:pt>
                <c:pt idx="20">
                  <c:v>32.638712302621464</c:v>
                </c:pt>
                <c:pt idx="21">
                  <c:v>33.529693778880322</c:v>
                </c:pt>
              </c:numCache>
            </c:numRef>
          </c:yVal>
          <c:smooth val="0"/>
          <c:extLst>
            <c:ext xmlns:c16="http://schemas.microsoft.com/office/drawing/2014/chart" uri="{C3380CC4-5D6E-409C-BE32-E72D297353CC}">
              <c16:uniqueId val="{00000000-1D7A-4B51-90B1-3A31F305BC77}"/>
            </c:ext>
          </c:extLst>
        </c:ser>
        <c:ser>
          <c:idx val="2"/>
          <c:order val="1"/>
          <c:tx>
            <c:strRef>
              <c:f>'2c)'!$B$17</c:f>
              <c:strCache>
                <c:ptCount val="1"/>
                <c:pt idx="0">
                  <c:v>P1</c:v>
                </c:pt>
              </c:strCache>
            </c:strRef>
          </c:tx>
          <c:spPr>
            <a:ln w="25400">
              <a:noFill/>
            </a:ln>
          </c:spPr>
          <c:marker>
            <c:symbol val="circle"/>
            <c:size val="5"/>
            <c:spPr>
              <a:solidFill>
                <a:schemeClr val="accent1"/>
              </a:solidFill>
            </c:spPr>
          </c:marker>
          <c:xVal>
            <c:numRef>
              <c:f>'2c)'!$C$17:$C$28</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'2c)'!$I$17:$I$28</c:f>
              <c:numCache>
                <c:formatCode>0.00</c:formatCode>
                <c:ptCount val="12"/>
                <c:pt idx="0">
                  <c:v>13.3</c:v>
                </c:pt>
                <c:pt idx="1">
                  <c:v>17.11</c:v>
                </c:pt>
                <c:pt idx="2">
                  <c:v>21.1</c:v>
                </c:pt>
                <c:pt idx="3">
                  <c:v>25.08</c:v>
                </c:pt>
                <c:pt idx="4">
                  <c:v>27.06</c:v>
                </c:pt>
                <c:pt idx="5">
                  <c:v>29.34</c:v>
                </c:pt>
                <c:pt idx="6">
                  <c:v>31.04</c:v>
                </c:pt>
                <c:pt idx="7">
                  <c:v>32.31</c:v>
                </c:pt>
                <c:pt idx="8">
                  <c:v>34.770000000000003</c:v>
                </c:pt>
                <c:pt idx="9">
                  <c:v>36.85</c:v>
                </c:pt>
                <c:pt idx="10">
                  <c:v>38.42</c:v>
                </c:pt>
                <c:pt idx="11">
                  <c:v>39.46</c:v>
                </c:pt>
              </c:numCache>
            </c:numRef>
          </c:yVal>
          <c:smooth val="0"/>
          <c:extLst>
            <c:ext xmlns:c16="http://schemas.microsoft.com/office/drawing/2014/chart" uri="{C3380CC4-5D6E-409C-BE32-E72D297353CC}">
              <c16:uniqueId val="{00000001-1D7A-4B51-90B1-3A31F305BC77}"/>
            </c:ext>
          </c:extLst>
        </c:ser>
        <c:ser>
          <c:idx val="3"/>
          <c:order val="2"/>
          <c:tx>
            <c:strRef>
              <c:f>'2c)'!$AH$77</c:f>
              <c:strCache>
                <c:ptCount val="1"/>
                <c:pt idx="0">
                  <c:v>G_P1</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'2c)'!$AH$51:$AH$72</c:f>
              <c:numCache>
                <c:formatCode>0.000</c:formatCode>
                <c:ptCount val="22"/>
                <c:pt idx="0">
                  <c:v>0.62677654064193389</c:v>
                </c:pt>
                <c:pt idx="1">
                  <c:v>4.1254294562291118</c:v>
                </c:pt>
                <c:pt idx="2">
                  <c:v>8.6023984216455158</c:v>
                </c:pt>
                <c:pt idx="3">
                  <c:v>12.894488825163606</c:v>
                </c:pt>
                <c:pt idx="4">
                  <c:v>16.734343979307493</c:v>
                </c:pt>
                <c:pt idx="5">
                  <c:v>20.110531689404493</c:v>
                </c:pt>
                <c:pt idx="6">
                  <c:v>23.074907155949244</c:v>
                </c:pt>
                <c:pt idx="7">
                  <c:v>25.6883707277035</c:v>
                </c:pt>
                <c:pt idx="8">
                  <c:v>28.006138205655148</c:v>
                </c:pt>
                <c:pt idx="9">
                  <c:v>30.074728129374531</c:v>
                </c:pt>
                <c:pt idx="10">
                  <c:v>31.932384874878</c:v>
                </c:pt>
                <c:pt idx="11">
                  <c:v>33.610351530897773</c:v>
                </c:pt>
                <c:pt idx="12">
                  <c:v>35.134186566082505</c:v>
                </c:pt>
                <c:pt idx="13">
                  <c:v>36.524899368891639</c:v>
                </c:pt>
                <c:pt idx="14">
                  <c:v>37.799869920462847</c:v>
                </c:pt>
                <c:pt idx="15">
                  <c:v>38.973575600831147</c:v>
                </c:pt>
                <c:pt idx="16">
                  <c:v>40.058160758728611</c:v>
                </c:pt>
                <c:pt idx="17">
                  <c:v>41.063882725238379</c:v>
                </c:pt>
                <c:pt idx="18">
                  <c:v>41.999462170843557</c:v>
                </c:pt>
                <c:pt idx="19">
                  <c:v>42.872359740172406</c:v>
                </c:pt>
                <c:pt idx="20">
                  <c:v>43.688995823872446</c:v>
                </c:pt>
                <c:pt idx="21">
                  <c:v>44.454926310857992</c:v>
                </c:pt>
              </c:numCache>
            </c:numRef>
          </c:yVal>
          <c:smooth val="0"/>
          <c:extLst>
            <c:ext xmlns:c16="http://schemas.microsoft.com/office/drawing/2014/chart" uri="{C3380CC4-5D6E-409C-BE32-E72D297353CC}">
              <c16:uniqueId val="{00000002-1D7A-4B51-90B1-3A31F305BC77}"/>
            </c:ext>
          </c:extLst>
        </c:ser>
        <c:ser>
          <c:idx val="4"/>
          <c:order val="3"/>
          <c:tx>
            <c:strRef>
              <c:f>'2c)'!$B$29</c:f>
              <c:strCache>
                <c:ptCount val="1"/>
                <c:pt idx="0">
                  <c:v>P2</c:v>
                </c:pt>
              </c:strCache>
            </c:strRef>
          </c:tx>
          <c:spPr>
            <a:ln w="25400" cap="rnd">
              <a:noFill/>
              <a:round/>
            </a:ln>
            <a:effectLst/>
          </c:spPr>
          <c:marker>
            <c:symbol val="circle"/>
            <c:size val="5"/>
            <c:spPr>
              <a:solidFill>
                <a:schemeClr val="accent1"/>
              </a:solidFill>
            </c:spPr>
          </c:marker>
          <c:xVal>
            <c:numRef>
              <c:f>'2c)'!$C$29:$C$40</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13.666666666666666</c:v>
                </c:pt>
                <c:pt idx="11">
                  <c:v>14.75</c:v>
                </c:pt>
              </c:numCache>
            </c:numRef>
          </c:xVal>
          <c:yVal>
            <c:numRef>
              <c:f>'2c)'!$I$29:$I$40</c:f>
              <c:numCache>
                <c:formatCode>0.00</c:formatCode>
                <c:ptCount val="12"/>
                <c:pt idx="0">
                  <c:v>5.2</c:v>
                </c:pt>
                <c:pt idx="1">
                  <c:v>7.45</c:v>
                </c:pt>
                <c:pt idx="2">
                  <c:v>10.41</c:v>
                </c:pt>
                <c:pt idx="3">
                  <c:v>14.03</c:v>
                </c:pt>
                <c:pt idx="4">
                  <c:v>16.260000000000002</c:v>
                </c:pt>
                <c:pt idx="5">
                  <c:v>19.079999999999998</c:v>
                </c:pt>
                <c:pt idx="6">
                  <c:v>21.24</c:v>
                </c:pt>
                <c:pt idx="7">
                  <c:v>22.87</c:v>
                </c:pt>
                <c:pt idx="8">
                  <c:v>25.43</c:v>
                </c:pt>
                <c:pt idx="9">
                  <c:v>24.5</c:v>
                </c:pt>
                <c:pt idx="10">
                  <c:v>29.2</c:v>
                </c:pt>
                <c:pt idx="11">
                  <c:v>30.65</c:v>
                </c:pt>
              </c:numCache>
            </c:numRef>
          </c:yVal>
          <c:smooth val="0"/>
          <c:extLst>
            <c:ext xmlns:c16="http://schemas.microsoft.com/office/drawing/2014/chart" uri="{C3380CC4-5D6E-409C-BE32-E72D297353CC}">
              <c16:uniqueId val="{00000003-1D7A-4B51-90B1-3A31F305BC77}"/>
            </c:ext>
          </c:extLst>
        </c:ser>
        <c:ser>
          <c:idx val="6"/>
          <c:order val="4"/>
          <c:tx>
            <c:strRef>
              <c:f>'2c)'!$B$41</c:f>
              <c:strCache>
                <c:ptCount val="1"/>
                <c:pt idx="0">
                  <c:v>P3</c:v>
                </c:pt>
              </c:strCache>
            </c:strRef>
          </c:tx>
          <c:spPr>
            <a:ln w="25400" cap="rnd">
              <a:noFill/>
              <a:round/>
            </a:ln>
            <a:effectLst/>
          </c:spPr>
          <c:marker>
            <c:symbol val="circle"/>
            <c:size val="5"/>
          </c:marker>
          <c:xVal>
            <c:numRef>
              <c:f>'2c)'!$C$41:$C$52</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'2c)'!$I$41:$I$52</c:f>
              <c:numCache>
                <c:formatCode>0.00</c:formatCode>
                <c:ptCount val="12"/>
                <c:pt idx="0">
                  <c:v>4.32</c:v>
                </c:pt>
                <c:pt idx="1">
                  <c:v>5.84</c:v>
                </c:pt>
                <c:pt idx="2">
                  <c:v>7.47</c:v>
                </c:pt>
                <c:pt idx="3">
                  <c:v>9.2100000000000009</c:v>
                </c:pt>
                <c:pt idx="4">
                  <c:v>10.73</c:v>
                </c:pt>
                <c:pt idx="5">
                  <c:v>12.25</c:v>
                </c:pt>
                <c:pt idx="6">
                  <c:v>13.24</c:v>
                </c:pt>
                <c:pt idx="7">
                  <c:v>14.18</c:v>
                </c:pt>
                <c:pt idx="8">
                  <c:v>16.45</c:v>
                </c:pt>
                <c:pt idx="9">
                  <c:v>15.6</c:v>
                </c:pt>
                <c:pt idx="10">
                  <c:v>19.23</c:v>
                </c:pt>
                <c:pt idx="11">
                  <c:v>19.88</c:v>
                </c:pt>
              </c:numCache>
            </c:numRef>
          </c:yVal>
          <c:smooth val="0"/>
          <c:extLst>
            <c:ext xmlns:c16="http://schemas.microsoft.com/office/drawing/2014/chart" uri="{C3380CC4-5D6E-409C-BE32-E72D297353CC}">
              <c16:uniqueId val="{00000004-1D7A-4B51-90B1-3A31F305BC77}"/>
            </c:ext>
          </c:extLst>
        </c:ser>
        <c:ser>
          <c:idx val="7"/>
          <c:order val="5"/>
          <c:tx>
            <c:strRef>
              <c:f>'2c)'!$AJ$50</c:f>
              <c:strCache>
                <c:ptCount val="1"/>
                <c:pt idx="0">
                  <c:v>G_P3</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'2c)'!$AJ$51:$AJ$72</c:f>
              <c:numCache>
                <c:formatCode>0.000</c:formatCode>
                <c:ptCount val="22"/>
                <c:pt idx="0">
                  <c:v>2.8189873665991249E-2</c:v>
                </c:pt>
                <c:pt idx="1">
                  <c:v>0.62684112333453013</c:v>
                </c:pt>
                <c:pt idx="2">
                  <c:v>2.105028243176474</c:v>
                </c:pt>
                <c:pt idx="3">
                  <c:v>4.104756646864737</c:v>
                </c:pt>
                <c:pt idx="4">
                  <c:v>6.3122982201372633</c:v>
                </c:pt>
                <c:pt idx="5">
                  <c:v>8.5512512271843857</c:v>
                </c:pt>
                <c:pt idx="6">
                  <c:v>10.732837271505353</c:v>
                </c:pt>
                <c:pt idx="7">
                  <c:v>12.815819989919623</c:v>
                </c:pt>
                <c:pt idx="8">
                  <c:v>14.783847908505001</c:v>
                </c:pt>
                <c:pt idx="9">
                  <c:v>16.633412060543776</c:v>
                </c:pt>
                <c:pt idx="10">
                  <c:v>18.367482812617542</c:v>
                </c:pt>
                <c:pt idx="11">
                  <c:v>19.992126620711002</c:v>
                </c:pt>
                <c:pt idx="12">
                  <c:v>21.514699235107607</c:v>
                </c:pt>
                <c:pt idx="13">
                  <c:v>22.942885270428736</c:v>
                </c:pt>
                <c:pt idx="14">
                  <c:v>24.284198520462738</c:v>
                </c:pt>
                <c:pt idx="15">
                  <c:v>25.5457354887048</c:v>
                </c:pt>
                <c:pt idx="16">
                  <c:v>26.734068434977527</c:v>
                </c:pt>
                <c:pt idx="17">
                  <c:v>27.855214701834694</c:v>
                </c:pt>
                <c:pt idx="18">
                  <c:v>28.914646762585942</c:v>
                </c:pt>
                <c:pt idx="19">
                  <c:v>29.917322880804495</c:v>
                </c:pt>
                <c:pt idx="20">
                  <c:v>30.86772701988874</c:v>
                </c:pt>
                <c:pt idx="21">
                  <c:v>31.769911651807298</c:v>
                </c:pt>
              </c:numCache>
            </c:numRef>
          </c:yVal>
          <c:smooth val="0"/>
          <c:extLst>
            <c:ext xmlns:c16="http://schemas.microsoft.com/office/drawing/2014/chart" uri="{C3380CC4-5D6E-409C-BE32-E72D297353CC}">
              <c16:uniqueId val="{00000005-1D7A-4B51-90B1-3A31F305BC77}"/>
            </c:ext>
          </c:extLst>
        </c:ser>
        <c:ser>
          <c:idx val="8"/>
          <c:order val="6"/>
          <c:tx>
            <c:strRef>
              <c:f>'2c)'!$B$53</c:f>
              <c:strCache>
                <c:ptCount val="1"/>
                <c:pt idx="0">
                  <c:v>P4</c:v>
                </c:pt>
              </c:strCache>
            </c:strRef>
          </c:tx>
          <c:spPr>
            <a:ln w="25400" cap="rnd">
              <a:noFill/>
              <a:round/>
            </a:ln>
            <a:effectLst/>
          </c:spPr>
          <c:marker>
            <c:symbol val="circle"/>
            <c:size val="5"/>
            <c:spPr>
              <a:solidFill>
                <a:schemeClr val="accent1"/>
              </a:solidFill>
            </c:spPr>
          </c:marker>
          <c:xVal>
            <c:numRef>
              <c:f>'2c)'!$C$53:$C$64</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'2c)'!$I$53:$I$64</c:f>
              <c:numCache>
                <c:formatCode>0.00</c:formatCode>
                <c:ptCount val="12"/>
                <c:pt idx="0">
                  <c:v>2.74</c:v>
                </c:pt>
                <c:pt idx="1">
                  <c:v>3.92</c:v>
                </c:pt>
                <c:pt idx="2">
                  <c:v>5.2</c:v>
                </c:pt>
                <c:pt idx="3">
                  <c:v>7.03</c:v>
                </c:pt>
                <c:pt idx="4">
                  <c:v>8.44</c:v>
                </c:pt>
                <c:pt idx="5">
                  <c:v>10.11</c:v>
                </c:pt>
                <c:pt idx="6">
                  <c:v>11.07</c:v>
                </c:pt>
                <c:pt idx="7">
                  <c:v>12.1</c:v>
                </c:pt>
                <c:pt idx="8">
                  <c:v>13.88</c:v>
                </c:pt>
                <c:pt idx="9">
                  <c:v>13.45</c:v>
                </c:pt>
                <c:pt idx="10">
                  <c:v>15.53</c:v>
                </c:pt>
                <c:pt idx="11">
                  <c:v>15.94</c:v>
                </c:pt>
              </c:numCache>
            </c:numRef>
          </c:yVal>
          <c:smooth val="0"/>
          <c:extLst>
            <c:ext xmlns:c16="http://schemas.microsoft.com/office/drawing/2014/chart" uri="{C3380CC4-5D6E-409C-BE32-E72D297353CC}">
              <c16:uniqueId val="{00000006-1D7A-4B51-90B1-3A31F305BC77}"/>
            </c:ext>
          </c:extLst>
        </c:ser>
        <c:ser>
          <c:idx val="9"/>
          <c:order val="7"/>
          <c:tx>
            <c:strRef>
              <c:f>'2c)'!$AK$50</c:f>
              <c:strCache>
                <c:ptCount val="1"/>
                <c:pt idx="0">
                  <c:v>G_P4</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'2c)'!$AK$51:$AK$72</c:f>
              <c:numCache>
                <c:formatCode>0.000</c:formatCode>
                <c:ptCount val="22"/>
                <c:pt idx="0">
                  <c:v>8.4455720269617091E-3</c:v>
                </c:pt>
                <c:pt idx="1">
                  <c:v>0.29689672998268363</c:v>
                </c:pt>
                <c:pt idx="2">
                  <c:v>1.1965379619204131</c:v>
                </c:pt>
                <c:pt idx="3">
                  <c:v>2.583172020137686</c:v>
                </c:pt>
                <c:pt idx="4">
                  <c:v>4.2440728879286214</c:v>
                </c:pt>
                <c:pt idx="5">
                  <c:v>6.0260077415250448</c:v>
                </c:pt>
                <c:pt idx="6">
                  <c:v>7.8356246923904731</c:v>
                </c:pt>
                <c:pt idx="7">
                  <c:v>9.6194866900885305</c:v>
                </c:pt>
                <c:pt idx="8">
                  <c:v>11.348422164002777</c:v>
                </c:pt>
                <c:pt idx="9">
                  <c:v>13.007626286452698</c:v>
                </c:pt>
                <c:pt idx="10">
                  <c:v>14.59072127978593</c:v>
                </c:pt>
                <c:pt idx="11">
                  <c:v>16.096230522571972</c:v>
                </c:pt>
                <c:pt idx="12">
                  <c:v>17.525480684928905</c:v>
                </c:pt>
                <c:pt idx="13">
                  <c:v>18.881346889359033</c:v>
                </c:pt>
                <c:pt idx="14">
                  <c:v>20.167499315467946</c:v>
                </c:pt>
                <c:pt idx="15">
                  <c:v>21.387951179762076</c:v>
                </c:pt>
                <c:pt idx="16">
                  <c:v>22.546789691292396</c:v>
                </c:pt>
                <c:pt idx="17">
                  <c:v>23.648019023123414</c:v>
                </c:pt>
                <c:pt idx="18">
                  <c:v>24.695472225763986</c:v>
                </c:pt>
                <c:pt idx="19">
                  <c:v>25.692765628156412</c:v>
                </c:pt>
                <c:pt idx="20">
                  <c:v>26.643279315375022</c:v>
                </c:pt>
                <c:pt idx="21">
                  <c:v>27.550153422417555</c:v>
                </c:pt>
              </c:numCache>
            </c:numRef>
          </c:yVal>
          <c:smooth val="0"/>
          <c:extLst>
            <c:ext xmlns:c16="http://schemas.microsoft.com/office/drawing/2014/chart" uri="{C3380CC4-5D6E-409C-BE32-E72D297353CC}">
              <c16:uniqueId val="{00000007-1D7A-4B51-90B1-3A31F305BC77}"/>
            </c:ext>
          </c:extLst>
        </c:ser>
        <c:ser>
          <c:idx val="10"/>
          <c:order val="8"/>
          <c:tx>
            <c:strRef>
              <c:f>'2c)'!$B$65</c:f>
              <c:strCache>
                <c:ptCount val="1"/>
                <c:pt idx="0">
                  <c:v>P5</c:v>
                </c:pt>
              </c:strCache>
            </c:strRef>
          </c:tx>
          <c:spPr>
            <a:ln w="25400" cap="rnd">
              <a:noFill/>
              <a:round/>
            </a:ln>
            <a:effectLst/>
          </c:spPr>
          <c:marker>
            <c:symbol val="circle"/>
            <c:size val="5"/>
            <c:spPr>
              <a:solidFill>
                <a:schemeClr val="accent1"/>
              </a:solidFill>
            </c:spPr>
          </c:marker>
          <c:xVal>
            <c:numRef>
              <c:f>'2c)'!$C$65:$C$75</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'2c)'!$I$65:$I$75</c:f>
              <c:numCache>
                <c:formatCode>0.00</c:formatCode>
                <c:ptCount val="11"/>
                <c:pt idx="0">
                  <c:v>8.2799999999999994</c:v>
                </c:pt>
                <c:pt idx="1">
                  <c:v>11.7525</c:v>
                </c:pt>
                <c:pt idx="2">
                  <c:v>13.738099999999999</c:v>
                </c:pt>
                <c:pt idx="3">
                  <c:v>15.285</c:v>
                </c:pt>
                <c:pt idx="4">
                  <c:v>16.896899999999999</c:v>
                </c:pt>
                <c:pt idx="5">
                  <c:v>18.758099999999999</c:v>
                </c:pt>
                <c:pt idx="6">
                  <c:v>20.496300000000002</c:v>
                </c:pt>
                <c:pt idx="7">
                  <c:v>22.3812</c:v>
                </c:pt>
                <c:pt idx="8">
                  <c:v>22.6313</c:v>
                </c:pt>
                <c:pt idx="9">
                  <c:v>23.5381</c:v>
                </c:pt>
                <c:pt idx="10">
                  <c:v>24.203099999999999</c:v>
                </c:pt>
              </c:numCache>
            </c:numRef>
          </c:yVal>
          <c:smooth val="0"/>
          <c:extLst>
            <c:ext xmlns:c16="http://schemas.microsoft.com/office/drawing/2014/chart" uri="{C3380CC4-5D6E-409C-BE32-E72D297353CC}">
              <c16:uniqueId val="{00000008-1D7A-4B51-90B1-3A31F305BC77}"/>
            </c:ext>
          </c:extLst>
        </c:ser>
        <c:ser>
          <c:idx val="11"/>
          <c:order val="9"/>
          <c:tx>
            <c:strRef>
              <c:f>'2c)'!$AL$50</c:f>
              <c:strCache>
                <c:ptCount val="1"/>
                <c:pt idx="0">
                  <c:v>G_P5</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'2c)'!$AL$51:$AL$72</c:f>
              <c:numCache>
                <c:formatCode>0.000</c:formatCode>
                <c:ptCount val="22"/>
                <c:pt idx="0">
                  <c:v>4.7473739171831106E-2</c:v>
                </c:pt>
                <c:pt idx="1">
                  <c:v>0.74160498770051586</c:v>
                </c:pt>
                <c:pt idx="2">
                  <c:v>2.2336162635006107</c:v>
                </c:pt>
                <c:pt idx="3">
                  <c:v>4.1436566519335356</c:v>
                </c:pt>
                <c:pt idx="4">
                  <c:v>6.2006486312665352</c:v>
                </c:pt>
                <c:pt idx="5">
                  <c:v>8.2625127742283961</c:v>
                </c:pt>
                <c:pt idx="6">
                  <c:v>10.260694875738913</c:v>
                </c:pt>
                <c:pt idx="7">
                  <c:v>12.164721788731592</c:v>
                </c:pt>
                <c:pt idx="8">
                  <c:v>13.963529856121813</c:v>
                </c:pt>
                <c:pt idx="9">
                  <c:v>15.655870154012762</c:v>
                </c:pt>
                <c:pt idx="10">
                  <c:v>17.245337929279653</c:v>
                </c:pt>
                <c:pt idx="11">
                  <c:v>18.73776597960433</c:v>
                </c:pt>
                <c:pt idx="12">
                  <c:v>20.139848943913218</c:v>
                </c:pt>
                <c:pt idx="13">
                  <c:v>21.458421364321509</c:v>
                </c:pt>
                <c:pt idx="14">
                  <c:v>22.700088700582324</c:v>
                </c:pt>
                <c:pt idx="15">
                  <c:v>23.871050860369358</c:v>
                </c:pt>
                <c:pt idx="16">
                  <c:v>24.97703093031053</c:v>
                </c:pt>
                <c:pt idx="17">
                  <c:v>26.023260810690456</c:v>
                </c:pt>
                <c:pt idx="18">
                  <c:v>27.014496735328954</c:v>
                </c:pt>
                <c:pt idx="19">
                  <c:v>27.95504948167282</c:v>
                </c:pt>
                <c:pt idx="20">
                  <c:v>28.848820746796044</c:v>
                </c:pt>
                <c:pt idx="21">
                  <c:v>29.699340971511631</c:v>
                </c:pt>
              </c:numCache>
            </c:numRef>
          </c:yVal>
          <c:smooth val="0"/>
          <c:extLst>
            <c:ext xmlns:c16="http://schemas.microsoft.com/office/drawing/2014/chart" uri="{C3380CC4-5D6E-409C-BE32-E72D297353CC}">
              <c16:uniqueId val="{00000009-1D7A-4B51-90B1-3A31F305BC77}"/>
            </c:ext>
          </c:extLst>
        </c:ser>
        <c:ser>
          <c:idx val="12"/>
          <c:order val="10"/>
          <c:tx>
            <c:strRef>
              <c:f>'2c)'!$B$76</c:f>
              <c:strCache>
                <c:ptCount val="1"/>
                <c:pt idx="0">
                  <c:v>P6</c:v>
                </c:pt>
              </c:strCache>
            </c:strRef>
          </c:tx>
          <c:spPr>
            <a:ln w="25400" cap="rnd">
              <a:noFill/>
              <a:round/>
            </a:ln>
            <a:effectLst/>
          </c:spPr>
          <c:marker>
            <c:symbol val="circle"/>
            <c:size val="5"/>
            <c:spPr>
              <a:solidFill>
                <a:schemeClr val="accent1"/>
              </a:solidFill>
            </c:spPr>
          </c:marker>
          <c:xVal>
            <c:numRef>
              <c:f>'2c)'!$C$76:$C$86</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'2c)'!$I$76:$I$86</c:f>
              <c:numCache>
                <c:formatCode>0.00</c:formatCode>
                <c:ptCount val="11"/>
                <c:pt idx="0">
                  <c:v>8.9291</c:v>
                </c:pt>
                <c:pt idx="1">
                  <c:v>12.5739</c:v>
                </c:pt>
                <c:pt idx="2">
                  <c:v>14.510899999999999</c:v>
                </c:pt>
                <c:pt idx="3">
                  <c:v>16.036200000000001</c:v>
                </c:pt>
                <c:pt idx="4">
                  <c:v>17.773299999999999</c:v>
                </c:pt>
                <c:pt idx="5">
                  <c:v>19.691500000000001</c:v>
                </c:pt>
                <c:pt idx="6">
                  <c:v>21.9648</c:v>
                </c:pt>
                <c:pt idx="7">
                  <c:v>23.6493</c:v>
                </c:pt>
                <c:pt idx="8">
                  <c:v>23.768799999999999</c:v>
                </c:pt>
                <c:pt idx="9">
                  <c:v>24.261399999999998</c:v>
                </c:pt>
                <c:pt idx="10">
                  <c:v>24.9955</c:v>
                </c:pt>
              </c:numCache>
            </c:numRef>
          </c:yVal>
          <c:smooth val="0"/>
          <c:extLst>
            <c:ext xmlns:c16="http://schemas.microsoft.com/office/drawing/2014/chart" uri="{C3380CC4-5D6E-409C-BE32-E72D297353CC}">
              <c16:uniqueId val="{0000000A-1D7A-4B51-90B1-3A31F305BC77}"/>
            </c:ext>
          </c:extLst>
        </c:ser>
        <c:ser>
          <c:idx val="13"/>
          <c:order val="11"/>
          <c:tx>
            <c:strRef>
              <c:f>'2c)'!$AM$50</c:f>
              <c:strCache>
                <c:ptCount val="1"/>
                <c:pt idx="0">
                  <c:v>G_P6</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'2c)'!$AM$51:$AM$72</c:f>
              <c:numCache>
                <c:formatCode>0.000</c:formatCode>
                <c:ptCount val="22"/>
                <c:pt idx="0">
                  <c:v>5.3694596180296664E-2</c:v>
                </c:pt>
                <c:pt idx="1">
                  <c:v>0.82827064593063016</c:v>
                </c:pt>
                <c:pt idx="2">
                  <c:v>2.4656127858343999</c:v>
                </c:pt>
                <c:pt idx="3">
                  <c:v>4.5337154513621014</c:v>
                </c:pt>
                <c:pt idx="4">
                  <c:v>6.737897025541475</c:v>
                </c:pt>
                <c:pt idx="5">
                  <c:v>8.9291</c:v>
                </c:pt>
                <c:pt idx="6">
                  <c:v>11.038275508102105</c:v>
                </c:pt>
                <c:pt idx="7">
                  <c:v>13.036646817955621</c:v>
                </c:pt>
                <c:pt idx="8">
                  <c:v>14.915388376455303</c:v>
                </c:pt>
                <c:pt idx="9">
                  <c:v>16.675429602755099</c:v>
                </c:pt>
                <c:pt idx="10">
                  <c:v>18.322290997520305</c:v>
                </c:pt>
                <c:pt idx="11">
                  <c:v>19.863440735193954</c:v>
                </c:pt>
                <c:pt idx="12">
                  <c:v>21.306938863479072</c:v>
                </c:pt>
                <c:pt idx="13">
                  <c:v>22.660752255780523</c:v>
                </c:pt>
                <c:pt idx="14">
                  <c:v>23.932424092293633</c:v>
                </c:pt>
                <c:pt idx="15">
                  <c:v>25.128931967499696</c:v>
                </c:pt>
                <c:pt idx="16">
                  <c:v>26.256645874663413</c:v>
                </c:pt>
                <c:pt idx="17">
                  <c:v>27.321337898658701</c:v>
                </c:pt>
                <c:pt idx="18">
                  <c:v>28.328217256797839</c:v>
                </c:pt>
                <c:pt idx="19">
                  <c:v>29.281976257932232</c:v>
                </c:pt>
                <c:pt idx="20">
                  <c:v>30.186839366477138</c:v>
                </c:pt>
                <c:pt idx="21">
                  <c:v>31.046611259806991</c:v>
                </c:pt>
              </c:numCache>
            </c:numRef>
          </c:yVal>
          <c:smooth val="0"/>
          <c:extLst>
            <c:ext xmlns:c16="http://schemas.microsoft.com/office/drawing/2014/chart" uri="{C3380CC4-5D6E-409C-BE32-E72D297353CC}">
              <c16:uniqueId val="{0000000B-1D7A-4B51-90B1-3A31F305BC77}"/>
            </c:ext>
          </c:extLst>
        </c:ser>
        <c:ser>
          <c:idx val="14"/>
          <c:order val="12"/>
          <c:tx>
            <c:strRef>
              <c:f>'2c)'!$B$87</c:f>
              <c:strCache>
                <c:ptCount val="1"/>
                <c:pt idx="0">
                  <c:v>P7</c:v>
                </c:pt>
              </c:strCache>
            </c:strRef>
          </c:tx>
          <c:spPr>
            <a:ln w="25400" cap="rnd">
              <a:noFill/>
              <a:round/>
            </a:ln>
            <a:effectLst/>
          </c:spPr>
          <c:marker>
            <c:symbol val="circle"/>
            <c:size val="5"/>
            <c:spPr>
              <a:solidFill>
                <a:schemeClr val="accent1"/>
              </a:solidFill>
            </c:spPr>
          </c:marker>
          <c:xVal>
            <c:numRef>
              <c:f>'2c)'!$C$87:$C$97</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'2c)'!$I$87:$I$97</c:f>
              <c:numCache>
                <c:formatCode>0.00</c:formatCode>
                <c:ptCount val="11"/>
                <c:pt idx="0">
                  <c:v>11.1912</c:v>
                </c:pt>
                <c:pt idx="1">
                  <c:v>15.2181</c:v>
                </c:pt>
                <c:pt idx="2">
                  <c:v>17.269400000000001</c:v>
                </c:pt>
                <c:pt idx="3">
                  <c:v>18.817599999999999</c:v>
                </c:pt>
                <c:pt idx="4">
                  <c:v>20.5671</c:v>
                </c:pt>
                <c:pt idx="5">
                  <c:v>22.723099999999999</c:v>
                </c:pt>
                <c:pt idx="6">
                  <c:v>24.549499999999998</c:v>
                </c:pt>
                <c:pt idx="7">
                  <c:v>26.5639</c:v>
                </c:pt>
                <c:pt idx="8">
                  <c:v>26.8569</c:v>
                </c:pt>
                <c:pt idx="9">
                  <c:v>27.3856</c:v>
                </c:pt>
                <c:pt idx="10">
                  <c:v>28.536100000000001</c:v>
                </c:pt>
              </c:numCache>
            </c:numRef>
          </c:yVal>
          <c:smooth val="0"/>
          <c:extLst>
            <c:ext xmlns:c16="http://schemas.microsoft.com/office/drawing/2014/chart" uri="{C3380CC4-5D6E-409C-BE32-E72D297353CC}">
              <c16:uniqueId val="{0000000C-1D7A-4B51-90B1-3A31F305BC77}"/>
            </c:ext>
          </c:extLst>
        </c:ser>
        <c:ser>
          <c:idx val="15"/>
          <c:order val="13"/>
          <c:tx>
            <c:strRef>
              <c:f>'2c)'!$AN$50</c:f>
              <c:strCache>
                <c:ptCount val="1"/>
                <c:pt idx="0">
                  <c:v>G_P7</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'2c)'!$AN$51:$AN$72</c:f>
              <c:numCache>
                <c:formatCode>0.000</c:formatCode>
                <c:ptCount val="22"/>
                <c:pt idx="0">
                  <c:v>0.10049399098363958</c:v>
                </c:pt>
                <c:pt idx="1">
                  <c:v>1.2630285378154751</c:v>
                </c:pt>
                <c:pt idx="2">
                  <c:v>3.4422968906502431</c:v>
                </c:pt>
                <c:pt idx="3">
                  <c:v>6.0117922292870229</c:v>
                </c:pt>
                <c:pt idx="4">
                  <c:v>8.6308963891357955</c:v>
                </c:pt>
                <c:pt idx="5">
                  <c:v>11.153360817829693</c:v>
                </c:pt>
                <c:pt idx="6">
                  <c:v>13.523926569715924</c:v>
                </c:pt>
                <c:pt idx="7">
                  <c:v>15.727881943172418</c:v>
                </c:pt>
                <c:pt idx="8">
                  <c:v>17.768208127739218</c:v>
                </c:pt>
                <c:pt idx="9">
                  <c:v>19.655174167173428</c:v>
                </c:pt>
                <c:pt idx="10">
                  <c:v>21.401547457235186</c:v>
                </c:pt>
                <c:pt idx="11">
                  <c:v>23.020398108541791</c:v>
                </c:pt>
                <c:pt idx="12">
                  <c:v>24.52412931153717</c:v>
                </c:pt>
                <c:pt idx="13">
                  <c:v>25.924095186645989</c:v>
                </c:pt>
                <c:pt idx="14">
                  <c:v>27.230499687215108</c:v>
                </c:pt>
                <c:pt idx="15">
                  <c:v>28.452426390772391</c:v>
                </c:pt>
                <c:pt idx="16">
                  <c:v>29.59792473574613</c:v>
                </c:pt>
                <c:pt idx="17">
                  <c:v>30.674115838643555</c:v>
                </c:pt>
                <c:pt idx="18">
                  <c:v>31.687300000670675</c:v>
                </c:pt>
                <c:pt idx="19">
                  <c:v>32.643057683955178</c:v>
                </c:pt>
                <c:pt idx="20">
                  <c:v>33.546340663349</c:v>
                </c:pt>
                <c:pt idx="21">
                  <c:v>34.401552530058318</c:v>
                </c:pt>
              </c:numCache>
            </c:numRef>
          </c:yVal>
          <c:smooth val="0"/>
          <c:extLst>
            <c:ext xmlns:c16="http://schemas.microsoft.com/office/drawing/2014/chart" uri="{C3380CC4-5D6E-409C-BE32-E72D297353CC}">
              <c16:uniqueId val="{0000000D-1D7A-4B51-90B1-3A31F305BC77}"/>
            </c:ext>
          </c:extLst>
        </c:ser>
        <c:ser>
          <c:idx val="16"/>
          <c:order val="14"/>
          <c:tx>
            <c:strRef>
              <c:f>'2c)'!$B$98</c:f>
              <c:strCache>
                <c:ptCount val="1"/>
                <c:pt idx="0">
                  <c:v>P8</c:v>
                </c:pt>
              </c:strCache>
            </c:strRef>
          </c:tx>
          <c:spPr>
            <a:ln w="25400" cap="rnd">
              <a:noFill/>
              <a:round/>
            </a:ln>
            <a:effectLst/>
          </c:spPr>
          <c:marker>
            <c:symbol val="circle"/>
            <c:size val="5"/>
            <c:spPr>
              <a:solidFill>
                <a:schemeClr val="accent1"/>
              </a:solidFill>
            </c:spPr>
          </c:marker>
          <c:xVal>
            <c:numRef>
              <c:f>'2c)'!$C$98:$C$108</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'2c)'!$I$98:$I$108</c:f>
              <c:numCache>
                <c:formatCode>0.00</c:formatCode>
                <c:ptCount val="11"/>
                <c:pt idx="0">
                  <c:v>12.2157</c:v>
                </c:pt>
                <c:pt idx="1">
                  <c:v>16.6556</c:v>
                </c:pt>
                <c:pt idx="2">
                  <c:v>18.8093</c:v>
                </c:pt>
                <c:pt idx="3">
                  <c:v>20.522200000000002</c:v>
                </c:pt>
                <c:pt idx="4">
                  <c:v>22.426400000000001</c:v>
                </c:pt>
                <c:pt idx="5">
                  <c:v>24.870799999999999</c:v>
                </c:pt>
                <c:pt idx="6">
                  <c:v>26.7912</c:v>
                </c:pt>
                <c:pt idx="7">
                  <c:v>28.262</c:v>
                </c:pt>
                <c:pt idx="8">
                  <c:v>29.351900000000001</c:v>
                </c:pt>
                <c:pt idx="9">
                  <c:v>29.838000000000001</c:v>
                </c:pt>
                <c:pt idx="10">
                  <c:v>31.200900000000001</c:v>
                </c:pt>
              </c:numCache>
            </c:numRef>
          </c:yVal>
          <c:smooth val="0"/>
          <c:extLst>
            <c:ext xmlns:c16="http://schemas.microsoft.com/office/drawing/2014/chart" uri="{C3380CC4-5D6E-409C-BE32-E72D297353CC}">
              <c16:uniqueId val="{0000000E-1D7A-4B51-90B1-3A31F305BC77}"/>
            </c:ext>
          </c:extLst>
        </c:ser>
        <c:ser>
          <c:idx val="17"/>
          <c:order val="15"/>
          <c:tx>
            <c:strRef>
              <c:f>'2c)'!$AO$77</c:f>
              <c:strCache>
                <c:ptCount val="1"/>
                <c:pt idx="0">
                  <c:v>G_P8</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'2c)'!$AO$51:$AO$72</c:f>
              <c:numCache>
                <c:formatCode>0.000</c:formatCode>
                <c:ptCount val="22"/>
                <c:pt idx="0">
                  <c:v>0.10849389648627643</c:v>
                </c:pt>
                <c:pt idx="1">
                  <c:v>1.403413392372576</c:v>
                </c:pt>
                <c:pt idx="2">
                  <c:v>3.8224912647600973</c:v>
                </c:pt>
                <c:pt idx="3">
                  <c:v>6.6461125967673418</c:v>
                </c:pt>
                <c:pt idx="4">
                  <c:v>9.4956349578241621</c:v>
                </c:pt>
                <c:pt idx="5">
                  <c:v>12.215699999999998</c:v>
                </c:pt>
                <c:pt idx="6">
                  <c:v>14.752109908689851</c:v>
                </c:pt>
                <c:pt idx="7">
                  <c:v>17.09414754963603</c:v>
                </c:pt>
                <c:pt idx="8">
                  <c:v>19.249185350481248</c:v>
                </c:pt>
                <c:pt idx="9">
                  <c:v>21.231466903619772</c:v>
                </c:pt>
                <c:pt idx="10">
                  <c:v>23.057122594185437</c:v>
                </c:pt>
                <c:pt idx="11">
                  <c:v>24.741991915279179</c:v>
                </c:pt>
                <c:pt idx="12">
                  <c:v>26.300734999694697</c:v>
                </c:pt>
                <c:pt idx="13">
                  <c:v>27.74654068080881</c:v>
                </c:pt>
                <c:pt idx="14">
                  <c:v>29.091106584039217</c:v>
                </c:pt>
                <c:pt idx="15">
                  <c:v>30.344736605373438</c:v>
                </c:pt>
                <c:pt idx="16">
                  <c:v>31.516481729816316</c:v>
                </c:pt>
                <c:pt idx="17">
                  <c:v>32.614289215543614</c:v>
                </c:pt>
                <c:pt idx="18">
                  <c:v>33.645144363366697</c:v>
                </c:pt>
                <c:pt idx="19">
                  <c:v>34.615198543384544</c:v>
                </c:pt>
                <c:pt idx="20">
                  <c:v>35.529881746398253</c:v>
                </c:pt>
                <c:pt idx="21">
                  <c:v>36.39400007771814</c:v>
                </c:pt>
              </c:numCache>
            </c:numRef>
          </c:yVal>
          <c:smooth val="0"/>
          <c:extLst>
            <c:ext xmlns:c16="http://schemas.microsoft.com/office/drawing/2014/chart" uri="{C3380CC4-5D6E-409C-BE32-E72D297353CC}">
              <c16:uniqueId val="{0000000F-1D7A-4B51-90B1-3A31F305BC77}"/>
            </c:ext>
          </c:extLst>
        </c:ser>
        <c:ser>
          <c:idx val="0"/>
          <c:order val="16"/>
          <c:tx>
            <c:strRef>
              <c:f>'2c)'!$B$109</c:f>
              <c:strCache>
                <c:ptCount val="1"/>
                <c:pt idx="0">
                  <c:v>P9</c:v>
                </c:pt>
              </c:strCache>
            </c:strRef>
          </c:tx>
          <c:spPr>
            <a:ln w="25400" cap="rnd">
              <a:noFill/>
              <a:round/>
            </a:ln>
            <a:effectLst/>
          </c:spPr>
          <c:marker>
            <c:symbol val="circle"/>
            <c:size val="5"/>
            <c:spPr>
              <a:solidFill>
                <a:schemeClr val="accent1"/>
              </a:solidFill>
              <a:ln w="9525">
                <a:solidFill>
                  <a:schemeClr val="accent1"/>
                </a:solidFill>
              </a:ln>
              <a:effectLst/>
            </c:spPr>
          </c:marker>
          <c:xVal>
            <c:numRef>
              <c:f>'2c)'!$C$109:$C$119</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'2c)'!$I$109:$I$119</c:f>
              <c:numCache>
                <c:formatCode>0.00</c:formatCode>
                <c:ptCount val="11"/>
                <c:pt idx="0">
                  <c:v>15.083299999999999</c:v>
                </c:pt>
                <c:pt idx="1">
                  <c:v>20.095300000000002</c:v>
                </c:pt>
                <c:pt idx="2">
                  <c:v>22.4785</c:v>
                </c:pt>
                <c:pt idx="3">
                  <c:v>24.3902</c:v>
                </c:pt>
                <c:pt idx="4">
                  <c:v>26.759499999999999</c:v>
                </c:pt>
                <c:pt idx="5">
                  <c:v>29.416699999999999</c:v>
                </c:pt>
                <c:pt idx="6">
                  <c:v>31.065000000000001</c:v>
                </c:pt>
                <c:pt idx="7">
                  <c:v>33.005099999999999</c:v>
                </c:pt>
                <c:pt idx="8">
                  <c:v>33.631300000000003</c:v>
                </c:pt>
                <c:pt idx="9">
                  <c:v>34.447600000000001</c:v>
                </c:pt>
                <c:pt idx="10">
                  <c:v>35.097200000000001</c:v>
                </c:pt>
              </c:numCache>
            </c:numRef>
          </c:yVal>
          <c:smooth val="0"/>
          <c:extLst>
            <c:ext xmlns:c16="http://schemas.microsoft.com/office/drawing/2014/chart" uri="{C3380CC4-5D6E-409C-BE32-E72D297353CC}">
              <c16:uniqueId val="{00000010-1D7A-4B51-90B1-3A31F305BC77}"/>
            </c:ext>
          </c:extLst>
        </c:ser>
        <c:ser>
          <c:idx val="1"/>
          <c:order val="17"/>
          <c:tx>
            <c:strRef>
              <c:f>'2c)'!$AP$77</c:f>
              <c:strCache>
                <c:ptCount val="1"/>
                <c:pt idx="0">
                  <c:v>G_P9</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'2c)'!$AP$51:$AP$72</c:f>
              <c:numCache>
                <c:formatCode>0.000</c:formatCode>
                <c:ptCount val="22"/>
                <c:pt idx="0">
                  <c:v>0.15634497984498116</c:v>
                </c:pt>
                <c:pt idx="1">
                  <c:v>1.9283708578156991</c:v>
                </c:pt>
                <c:pt idx="2">
                  <c:v>5.0496717394780912</c:v>
                </c:pt>
                <c:pt idx="3">
                  <c:v>8.5316480904868754</c:v>
                </c:pt>
                <c:pt idx="4">
                  <c:v>11.927460373409637</c:v>
                </c:pt>
                <c:pt idx="5">
                  <c:v>15.083299999999999</c:v>
                </c:pt>
                <c:pt idx="6">
                  <c:v>17.962799748406031</c:v>
                </c:pt>
                <c:pt idx="7">
                  <c:v>20.573904618735007</c:v>
                </c:pt>
                <c:pt idx="8">
                  <c:v>22.939743047264635</c:v>
                </c:pt>
                <c:pt idx="9">
                  <c:v>25.087030751386536</c:v>
                </c:pt>
                <c:pt idx="10">
                  <c:v>27.041564361768849</c:v>
                </c:pt>
                <c:pt idx="11">
                  <c:v>28.826641125716428</c:v>
                </c:pt>
                <c:pt idx="12">
                  <c:v>30.462690170943418</c:v>
                </c:pt>
                <c:pt idx="13">
                  <c:v>31.967389018721935</c:v>
                </c:pt>
                <c:pt idx="14">
                  <c:v>33.355952921704137</c:v>
                </c:pt>
                <c:pt idx="15">
                  <c:v>34.64146344117048</c:v>
                </c:pt>
                <c:pt idx="16">
                  <c:v>35.835181586889469</c:v>
                </c:pt>
                <c:pt idx="17">
                  <c:v>36.946825894139167</c:v>
                </c:pt>
                <c:pt idx="18">
                  <c:v>37.984811158998696</c:v>
                </c:pt>
                <c:pt idx="19">
                  <c:v>38.956449928456273</c:v>
                </c:pt>
                <c:pt idx="20">
                  <c:v>39.868121134689474</c:v>
                </c:pt>
                <c:pt idx="21">
                  <c:v>40.725410736828898</c:v>
                </c:pt>
              </c:numCache>
            </c:numRef>
          </c:yVal>
          <c:smooth val="0"/>
          <c:extLst>
            <c:ext xmlns:c16="http://schemas.microsoft.com/office/drawing/2014/chart" uri="{C3380CC4-5D6E-409C-BE32-E72D297353CC}">
              <c16:uniqueId val="{00000011-1D7A-4B51-90B1-3A31F305BC77}"/>
            </c:ext>
          </c:extLst>
        </c:ser>
        <c:dLbls>
          <c:showLegendKey val="0"/>
          <c:showVal val="0"/>
          <c:showCatName val="0"/>
          <c:showSerName val="0"/>
          <c:showPercent val="0"/>
          <c:showBubbleSize val="0"/>
        </c:dLbls>
        <c:axId val="1989523728"/>
        <c:axId val="1989523312"/>
      </c:scatterChart>
      <c:valAx>
        <c:axId val="1989523728"/>
        <c:scaling>
          <c:orientation val="minMax"/>
          <c:max val="2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312"/>
        <c:crosses val="autoZero"/>
        <c:crossBetween val="midCat"/>
        <c:majorUnit val="2"/>
      </c:valAx>
      <c:valAx>
        <c:axId val="198952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72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5"/>
          <c:order val="0"/>
          <c:tx>
            <c:strRef>
              <c:f>'2c)'!$AI$50</c:f>
              <c:strCache>
                <c:ptCount val="1"/>
                <c:pt idx="0">
                  <c:v>G_P2</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'2c)'!$AI$23:$AI$44</c:f>
              <c:numCache>
                <c:formatCode>0.000</c:formatCode>
                <c:ptCount val="22"/>
                <c:pt idx="0">
                  <c:v>1.2651810339137395E-2</c:v>
                </c:pt>
                <c:pt idx="1">
                  <c:v>0.59825328783250475</c:v>
                </c:pt>
                <c:pt idx="2">
                  <c:v>2.3876579136963687</c:v>
                </c:pt>
                <c:pt idx="3">
                  <c:v>4.9260820496335427</c:v>
                </c:pt>
                <c:pt idx="4">
                  <c:v>7.7196855241145315</c:v>
                </c:pt>
                <c:pt idx="5">
                  <c:v>10.49857574042419</c:v>
                </c:pt>
                <c:pt idx="6">
                  <c:v>13.140427253627657</c:v>
                </c:pt>
                <c:pt idx="7">
                  <c:v>15.5988024623654</c:v>
                </c:pt>
                <c:pt idx="8">
                  <c:v>17.863629507841104</c:v>
                </c:pt>
                <c:pt idx="9">
                  <c:v>19.941417026660954</c:v>
                </c:pt>
                <c:pt idx="10">
                  <c:v>21.845580834626926</c:v>
                </c:pt>
                <c:pt idx="11">
                  <c:v>23.59176900967184</c:v>
                </c:pt>
                <c:pt idx="12">
                  <c:v>25.195653506770313</c:v>
                </c:pt>
                <c:pt idx="13">
                  <c:v>26.6719445246164</c:v>
                </c:pt>
                <c:pt idx="14">
                  <c:v>28.034010830411059</c:v>
                </c:pt>
                <c:pt idx="15">
                  <c:v>29.293796329249396</c:v>
                </c:pt>
                <c:pt idx="16">
                  <c:v>30.461875885695026</c:v>
                </c:pt>
                <c:pt idx="17">
                  <c:v>31.547570627279587</c:v>
                </c:pt>
                <c:pt idx="18">
                  <c:v>32.559082566073265</c:v>
                </c:pt>
                <c:pt idx="19">
                  <c:v>33.503628886186171</c:v>
                </c:pt>
                <c:pt idx="20">
                  <c:v>34.387566900706105</c:v>
                </c:pt>
                <c:pt idx="21">
                  <c:v>35.216506181292829</c:v>
                </c:pt>
              </c:numCache>
            </c:numRef>
          </c:yVal>
          <c:smooth val="0"/>
          <c:extLst>
            <c:ext xmlns:c16="http://schemas.microsoft.com/office/drawing/2014/chart" uri="{C3380CC4-5D6E-409C-BE32-E72D297353CC}">
              <c16:uniqueId val="{00000000-7624-4700-8505-78363FE3FCD8}"/>
            </c:ext>
          </c:extLst>
        </c:ser>
        <c:ser>
          <c:idx val="2"/>
          <c:order val="1"/>
          <c:tx>
            <c:strRef>
              <c:f>'2c)'!$B$17</c:f>
              <c:strCache>
                <c:ptCount val="1"/>
                <c:pt idx="0">
                  <c:v>P1</c:v>
                </c:pt>
              </c:strCache>
            </c:strRef>
          </c:tx>
          <c:spPr>
            <a:ln w="25400">
              <a:noFill/>
            </a:ln>
          </c:spPr>
          <c:marker>
            <c:symbol val="circle"/>
            <c:size val="5"/>
            <c:spPr>
              <a:solidFill>
                <a:schemeClr val="accent1"/>
              </a:solidFill>
            </c:spPr>
          </c:marker>
          <c:xVal>
            <c:numRef>
              <c:f>'2c)'!$C$17:$C$28</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'2c)'!$I$17:$I$28</c:f>
              <c:numCache>
                <c:formatCode>0.00</c:formatCode>
                <c:ptCount val="12"/>
                <c:pt idx="0">
                  <c:v>13.3</c:v>
                </c:pt>
                <c:pt idx="1">
                  <c:v>17.11</c:v>
                </c:pt>
                <c:pt idx="2">
                  <c:v>21.1</c:v>
                </c:pt>
                <c:pt idx="3">
                  <c:v>25.08</c:v>
                </c:pt>
                <c:pt idx="4">
                  <c:v>27.06</c:v>
                </c:pt>
                <c:pt idx="5">
                  <c:v>29.34</c:v>
                </c:pt>
                <c:pt idx="6">
                  <c:v>31.04</c:v>
                </c:pt>
                <c:pt idx="7">
                  <c:v>32.31</c:v>
                </c:pt>
                <c:pt idx="8">
                  <c:v>34.770000000000003</c:v>
                </c:pt>
                <c:pt idx="9">
                  <c:v>36.85</c:v>
                </c:pt>
                <c:pt idx="10">
                  <c:v>38.42</c:v>
                </c:pt>
                <c:pt idx="11">
                  <c:v>39.46</c:v>
                </c:pt>
              </c:numCache>
            </c:numRef>
          </c:yVal>
          <c:smooth val="0"/>
          <c:extLst>
            <c:ext xmlns:c16="http://schemas.microsoft.com/office/drawing/2014/chart" uri="{C3380CC4-5D6E-409C-BE32-E72D297353CC}">
              <c16:uniqueId val="{00000001-7624-4700-8505-78363FE3FCD8}"/>
            </c:ext>
          </c:extLst>
        </c:ser>
        <c:ser>
          <c:idx val="3"/>
          <c:order val="2"/>
          <c:tx>
            <c:strRef>
              <c:f>'2c)'!$AH$77</c:f>
              <c:strCache>
                <c:ptCount val="1"/>
                <c:pt idx="0">
                  <c:v>G_P1</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'2c)'!$AH$23:$AH$44</c:f>
              <c:numCache>
                <c:formatCode>0.000</c:formatCode>
                <c:ptCount val="22"/>
                <c:pt idx="0">
                  <c:v>0.27106993941806318</c:v>
                </c:pt>
                <c:pt idx="1">
                  <c:v>3.2902409030941047</c:v>
                </c:pt>
                <c:pt idx="2">
                  <c:v>8.0474301143372653</c:v>
                </c:pt>
                <c:pt idx="3">
                  <c:v>12.843656773140347</c:v>
                </c:pt>
                <c:pt idx="4">
                  <c:v>17.160337100274624</c:v>
                </c:pt>
                <c:pt idx="5">
                  <c:v>20.92175879797</c:v>
                </c:pt>
                <c:pt idx="6">
                  <c:v>24.176826576601062</c:v>
                </c:pt>
                <c:pt idx="7">
                  <c:v>26.999948893288252</c:v>
                </c:pt>
                <c:pt idx="8">
                  <c:v>29.462109805572023</c:v>
                </c:pt>
                <c:pt idx="9">
                  <c:v>31.623793146169472</c:v>
                </c:pt>
                <c:pt idx="10">
                  <c:v>33.534606651788181</c:v>
                </c:pt>
                <c:pt idx="11">
                  <c:v>35.234745506435786</c:v>
                </c:pt>
                <c:pt idx="12">
                  <c:v>36.756735955716785</c:v>
                </c:pt>
                <c:pt idx="13">
                  <c:v>38.126994236784938</c:v>
                </c:pt>
                <c:pt idx="14">
                  <c:v>39.36710123756886</c:v>
                </c:pt>
                <c:pt idx="15">
                  <c:v>40.494809076893333</c:v>
                </c:pt>
                <c:pt idx="16">
                  <c:v>41.52482555192524</c:v>
                </c:pt>
                <c:pt idx="17">
                  <c:v>42.469423528618691</c:v>
                </c:pt>
                <c:pt idx="18">
                  <c:v>43.338915226255821</c:v>
                </c:pt>
                <c:pt idx="19">
                  <c:v>44.142023016999019</c:v>
                </c:pt>
                <c:pt idx="20">
                  <c:v>44.886171027218531</c:v>
                </c:pt>
                <c:pt idx="21">
                  <c:v>45.577715959400471</c:v>
                </c:pt>
              </c:numCache>
            </c:numRef>
          </c:yVal>
          <c:smooth val="0"/>
          <c:extLst>
            <c:ext xmlns:c16="http://schemas.microsoft.com/office/drawing/2014/chart" uri="{C3380CC4-5D6E-409C-BE32-E72D297353CC}">
              <c16:uniqueId val="{00000002-7624-4700-8505-78363FE3FCD8}"/>
            </c:ext>
          </c:extLst>
        </c:ser>
        <c:ser>
          <c:idx val="4"/>
          <c:order val="3"/>
          <c:tx>
            <c:strRef>
              <c:f>'2c)'!$B$29</c:f>
              <c:strCache>
                <c:ptCount val="1"/>
                <c:pt idx="0">
                  <c:v>P2</c:v>
                </c:pt>
              </c:strCache>
            </c:strRef>
          </c:tx>
          <c:spPr>
            <a:ln w="25400" cap="rnd">
              <a:noFill/>
              <a:round/>
            </a:ln>
            <a:effectLst/>
          </c:spPr>
          <c:marker>
            <c:symbol val="circle"/>
            <c:size val="5"/>
            <c:spPr>
              <a:solidFill>
                <a:schemeClr val="accent1"/>
              </a:solidFill>
            </c:spPr>
          </c:marker>
          <c:xVal>
            <c:numRef>
              <c:f>'2c)'!$C$29:$C$40</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13.666666666666666</c:v>
                </c:pt>
                <c:pt idx="11">
                  <c:v>14.75</c:v>
                </c:pt>
              </c:numCache>
            </c:numRef>
          </c:xVal>
          <c:yVal>
            <c:numRef>
              <c:f>'2c)'!$I$29:$I$40</c:f>
              <c:numCache>
                <c:formatCode>0.00</c:formatCode>
                <c:ptCount val="12"/>
                <c:pt idx="0">
                  <c:v>5.2</c:v>
                </c:pt>
                <c:pt idx="1">
                  <c:v>7.45</c:v>
                </c:pt>
                <c:pt idx="2">
                  <c:v>10.41</c:v>
                </c:pt>
                <c:pt idx="3">
                  <c:v>14.03</c:v>
                </c:pt>
                <c:pt idx="4">
                  <c:v>16.260000000000002</c:v>
                </c:pt>
                <c:pt idx="5">
                  <c:v>19.079999999999998</c:v>
                </c:pt>
                <c:pt idx="6">
                  <c:v>21.24</c:v>
                </c:pt>
                <c:pt idx="7">
                  <c:v>22.87</c:v>
                </c:pt>
                <c:pt idx="8">
                  <c:v>25.43</c:v>
                </c:pt>
                <c:pt idx="9">
                  <c:v>24.5</c:v>
                </c:pt>
                <c:pt idx="10">
                  <c:v>29.2</c:v>
                </c:pt>
                <c:pt idx="11">
                  <c:v>30.65</c:v>
                </c:pt>
              </c:numCache>
            </c:numRef>
          </c:yVal>
          <c:smooth val="0"/>
          <c:extLst>
            <c:ext xmlns:c16="http://schemas.microsoft.com/office/drawing/2014/chart" uri="{C3380CC4-5D6E-409C-BE32-E72D297353CC}">
              <c16:uniqueId val="{00000003-7624-4700-8505-78363FE3FCD8}"/>
            </c:ext>
          </c:extLst>
        </c:ser>
        <c:ser>
          <c:idx val="6"/>
          <c:order val="4"/>
          <c:tx>
            <c:strRef>
              <c:f>'2c)'!$B$41</c:f>
              <c:strCache>
                <c:ptCount val="1"/>
                <c:pt idx="0">
                  <c:v>P3</c:v>
                </c:pt>
              </c:strCache>
            </c:strRef>
          </c:tx>
          <c:spPr>
            <a:ln w="25400" cap="rnd">
              <a:noFill/>
              <a:round/>
            </a:ln>
            <a:effectLst/>
          </c:spPr>
          <c:marker>
            <c:symbol val="circle"/>
            <c:size val="5"/>
          </c:marker>
          <c:xVal>
            <c:numRef>
              <c:f>'2c)'!$C$41:$C$52</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'2c)'!$I$41:$I$52</c:f>
              <c:numCache>
                <c:formatCode>0.00</c:formatCode>
                <c:ptCount val="12"/>
                <c:pt idx="0">
                  <c:v>4.32</c:v>
                </c:pt>
                <c:pt idx="1">
                  <c:v>5.84</c:v>
                </c:pt>
                <c:pt idx="2">
                  <c:v>7.47</c:v>
                </c:pt>
                <c:pt idx="3">
                  <c:v>9.2100000000000009</c:v>
                </c:pt>
                <c:pt idx="4">
                  <c:v>10.73</c:v>
                </c:pt>
                <c:pt idx="5">
                  <c:v>12.25</c:v>
                </c:pt>
                <c:pt idx="6">
                  <c:v>13.24</c:v>
                </c:pt>
                <c:pt idx="7">
                  <c:v>14.18</c:v>
                </c:pt>
                <c:pt idx="8">
                  <c:v>16.45</c:v>
                </c:pt>
                <c:pt idx="9">
                  <c:v>15.6</c:v>
                </c:pt>
                <c:pt idx="10">
                  <c:v>19.23</c:v>
                </c:pt>
                <c:pt idx="11">
                  <c:v>19.88</c:v>
                </c:pt>
              </c:numCache>
            </c:numRef>
          </c:yVal>
          <c:smooth val="0"/>
          <c:extLst>
            <c:ext xmlns:c16="http://schemas.microsoft.com/office/drawing/2014/chart" uri="{C3380CC4-5D6E-409C-BE32-E72D297353CC}">
              <c16:uniqueId val="{00000004-7624-4700-8505-78363FE3FCD8}"/>
            </c:ext>
          </c:extLst>
        </c:ser>
        <c:ser>
          <c:idx val="7"/>
          <c:order val="5"/>
          <c:tx>
            <c:strRef>
              <c:f>'2c)'!$AJ$50</c:f>
              <c:strCache>
                <c:ptCount val="1"/>
                <c:pt idx="0">
                  <c:v>G_P3</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'2c)'!$AJ$23:$AJ$44</c:f>
              <c:numCache>
                <c:formatCode>0.000</c:formatCode>
                <c:ptCount val="22"/>
                <c:pt idx="0">
                  <c:v>1.3209374544912009E-2</c:v>
                </c:pt>
                <c:pt idx="1">
                  <c:v>0.53993135142547688</c:v>
                </c:pt>
                <c:pt idx="2">
                  <c:v>2.0438983523889211</c:v>
                </c:pt>
                <c:pt idx="3">
                  <c:v>4.1009925222926666</c:v>
                </c:pt>
                <c:pt idx="4">
                  <c:v>6.3160307899256365</c:v>
                </c:pt>
                <c:pt idx="5">
                  <c:v>8.487745480531764</c:v>
                </c:pt>
                <c:pt idx="6">
                  <c:v>10.531150384507647</c:v>
                </c:pt>
                <c:pt idx="7">
                  <c:v>12.417936794966691</c:v>
                </c:pt>
                <c:pt idx="8">
                  <c:v>14.145668512499896</c:v>
                </c:pt>
                <c:pt idx="9">
                  <c:v>15.723004627353751</c:v>
                </c:pt>
                <c:pt idx="10">
                  <c:v>17.162743177044842</c:v>
                </c:pt>
                <c:pt idx="11">
                  <c:v>18.478596766222694</c:v>
                </c:pt>
                <c:pt idx="12">
                  <c:v>19.683753034431135</c:v>
                </c:pt>
                <c:pt idx="13">
                  <c:v>20.790291707694447</c:v>
                </c:pt>
                <c:pt idx="14">
                  <c:v>21.809010063391479</c:v>
                </c:pt>
                <c:pt idx="15">
                  <c:v>22.749437727121968</c:v>
                </c:pt>
                <c:pt idx="16">
                  <c:v>23.619933016104412</c:v>
                </c:pt>
                <c:pt idx="17">
                  <c:v>24.427808036256465</c:v>
                </c:pt>
                <c:pt idx="18">
                  <c:v>25.179457259524778</c:v>
                </c:pt>
                <c:pt idx="19">
                  <c:v>25.88047816171899</c:v>
                </c:pt>
                <c:pt idx="20">
                  <c:v>26.535779448275299</c:v>
                </c:pt>
                <c:pt idx="21">
                  <c:v>27.149675812790491</c:v>
                </c:pt>
              </c:numCache>
            </c:numRef>
          </c:yVal>
          <c:smooth val="0"/>
          <c:extLst>
            <c:ext xmlns:c16="http://schemas.microsoft.com/office/drawing/2014/chart" uri="{C3380CC4-5D6E-409C-BE32-E72D297353CC}">
              <c16:uniqueId val="{00000005-7624-4700-8505-78363FE3FCD8}"/>
            </c:ext>
          </c:extLst>
        </c:ser>
        <c:ser>
          <c:idx val="8"/>
          <c:order val="6"/>
          <c:tx>
            <c:strRef>
              <c:f>'2c)'!$B$53</c:f>
              <c:strCache>
                <c:ptCount val="1"/>
                <c:pt idx="0">
                  <c:v>P4</c:v>
                </c:pt>
              </c:strCache>
            </c:strRef>
          </c:tx>
          <c:spPr>
            <a:ln w="25400" cap="rnd">
              <a:noFill/>
              <a:round/>
            </a:ln>
            <a:effectLst/>
          </c:spPr>
          <c:marker>
            <c:symbol val="circle"/>
            <c:size val="5"/>
            <c:spPr>
              <a:solidFill>
                <a:schemeClr val="accent1"/>
              </a:solidFill>
            </c:spPr>
          </c:marker>
          <c:xVal>
            <c:numRef>
              <c:f>'2c)'!$C$53:$C$64</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'2c)'!$I$53:$I$64</c:f>
              <c:numCache>
                <c:formatCode>0.00</c:formatCode>
                <c:ptCount val="12"/>
                <c:pt idx="0">
                  <c:v>2.74</c:v>
                </c:pt>
                <c:pt idx="1">
                  <c:v>3.92</c:v>
                </c:pt>
                <c:pt idx="2">
                  <c:v>5.2</c:v>
                </c:pt>
                <c:pt idx="3">
                  <c:v>7.03</c:v>
                </c:pt>
                <c:pt idx="4">
                  <c:v>8.44</c:v>
                </c:pt>
                <c:pt idx="5">
                  <c:v>10.11</c:v>
                </c:pt>
                <c:pt idx="6">
                  <c:v>11.07</c:v>
                </c:pt>
                <c:pt idx="7">
                  <c:v>12.1</c:v>
                </c:pt>
                <c:pt idx="8">
                  <c:v>13.88</c:v>
                </c:pt>
                <c:pt idx="9">
                  <c:v>13.45</c:v>
                </c:pt>
                <c:pt idx="10">
                  <c:v>15.53</c:v>
                </c:pt>
                <c:pt idx="11">
                  <c:v>15.94</c:v>
                </c:pt>
              </c:numCache>
            </c:numRef>
          </c:yVal>
          <c:smooth val="0"/>
          <c:extLst>
            <c:ext xmlns:c16="http://schemas.microsoft.com/office/drawing/2014/chart" uri="{C3380CC4-5D6E-409C-BE32-E72D297353CC}">
              <c16:uniqueId val="{00000006-7624-4700-8505-78363FE3FCD8}"/>
            </c:ext>
          </c:extLst>
        </c:ser>
        <c:ser>
          <c:idx val="9"/>
          <c:order val="7"/>
          <c:tx>
            <c:strRef>
              <c:f>'2c)'!$AK$50</c:f>
              <c:strCache>
                <c:ptCount val="1"/>
                <c:pt idx="0">
                  <c:v>G_P4</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'2c)'!$AK$23:$AK$44</c:f>
              <c:numCache>
                <c:formatCode>0.000</c:formatCode>
                <c:ptCount val="22"/>
                <c:pt idx="0">
                  <c:v>4.0719589343882201E-3</c:v>
                </c:pt>
                <c:pt idx="1">
                  <c:v>0.26314785071782471</c:v>
                </c:pt>
                <c:pt idx="2">
                  <c:v>1.1781659472609332</c:v>
                </c:pt>
                <c:pt idx="3">
                  <c:v>2.5837697367275552</c:v>
                </c:pt>
                <c:pt idx="4">
                  <c:v>4.2070766099121109</c:v>
                </c:pt>
                <c:pt idx="5">
                  <c:v>5.8747567146029942</c:v>
                </c:pt>
                <c:pt idx="6">
                  <c:v>7.4973467585021263</c:v>
                </c:pt>
                <c:pt idx="7">
                  <c:v>9.0339083077361018</c:v>
                </c:pt>
                <c:pt idx="8">
                  <c:v>10.469072559208028</c:v>
                </c:pt>
                <c:pt idx="9">
                  <c:v>11.800401990895782</c:v>
                </c:pt>
                <c:pt idx="10">
                  <c:v>13.031719505737071</c:v>
                </c:pt>
                <c:pt idx="11">
                  <c:v>14.169630448283939</c:v>
                </c:pt>
                <c:pt idx="12">
                  <c:v>15.221725435611859</c:v>
                </c:pt>
                <c:pt idx="13">
                  <c:v>16.195669222780772</c:v>
                </c:pt>
                <c:pt idx="14">
                  <c:v>17.098758711469358</c:v>
                </c:pt>
                <c:pt idx="15">
                  <c:v>17.937729525847871</c:v>
                </c:pt>
                <c:pt idx="16">
                  <c:v>18.7186931864005</c:v>
                </c:pt>
                <c:pt idx="17">
                  <c:v>19.447141229783135</c:v>
                </c:pt>
                <c:pt idx="18">
                  <c:v>20.127981784124664</c:v>
                </c:pt>
                <c:pt idx="19">
                  <c:v>20.765589965974904</c:v>
                </c:pt>
                <c:pt idx="20">
                  <c:v>21.363862173217345</c:v>
                </c:pt>
                <c:pt idx="21">
                  <c:v>21.92626915815643</c:v>
                </c:pt>
              </c:numCache>
            </c:numRef>
          </c:yVal>
          <c:smooth val="0"/>
          <c:extLst>
            <c:ext xmlns:c16="http://schemas.microsoft.com/office/drawing/2014/chart" uri="{C3380CC4-5D6E-409C-BE32-E72D297353CC}">
              <c16:uniqueId val="{00000007-7624-4700-8505-78363FE3FCD8}"/>
            </c:ext>
          </c:extLst>
        </c:ser>
        <c:ser>
          <c:idx val="10"/>
          <c:order val="8"/>
          <c:tx>
            <c:strRef>
              <c:f>'2c)'!$B$65</c:f>
              <c:strCache>
                <c:ptCount val="1"/>
                <c:pt idx="0">
                  <c:v>P5</c:v>
                </c:pt>
              </c:strCache>
            </c:strRef>
          </c:tx>
          <c:spPr>
            <a:ln w="25400" cap="rnd">
              <a:noFill/>
              <a:round/>
            </a:ln>
            <a:effectLst/>
          </c:spPr>
          <c:marker>
            <c:symbol val="circle"/>
            <c:size val="5"/>
            <c:spPr>
              <a:solidFill>
                <a:schemeClr val="accent1"/>
              </a:solidFill>
            </c:spPr>
          </c:marker>
          <c:xVal>
            <c:numRef>
              <c:f>'2c)'!$C$65:$C$75</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'2c)'!$I$65:$I$75</c:f>
              <c:numCache>
                <c:formatCode>0.00</c:formatCode>
                <c:ptCount val="11"/>
                <c:pt idx="0">
                  <c:v>8.2799999999999994</c:v>
                </c:pt>
                <c:pt idx="1">
                  <c:v>11.7525</c:v>
                </c:pt>
                <c:pt idx="2">
                  <c:v>13.738099999999999</c:v>
                </c:pt>
                <c:pt idx="3">
                  <c:v>15.285</c:v>
                </c:pt>
                <c:pt idx="4">
                  <c:v>16.896899999999999</c:v>
                </c:pt>
                <c:pt idx="5">
                  <c:v>18.758099999999999</c:v>
                </c:pt>
                <c:pt idx="6">
                  <c:v>20.496300000000002</c:v>
                </c:pt>
                <c:pt idx="7">
                  <c:v>22.3812</c:v>
                </c:pt>
                <c:pt idx="8">
                  <c:v>22.6313</c:v>
                </c:pt>
                <c:pt idx="9">
                  <c:v>23.5381</c:v>
                </c:pt>
                <c:pt idx="10">
                  <c:v>24.203099999999999</c:v>
                </c:pt>
              </c:numCache>
            </c:numRef>
          </c:yVal>
          <c:smooth val="0"/>
          <c:extLst>
            <c:ext xmlns:c16="http://schemas.microsoft.com/office/drawing/2014/chart" uri="{C3380CC4-5D6E-409C-BE32-E72D297353CC}">
              <c16:uniqueId val="{00000008-7624-4700-8505-78363FE3FCD8}"/>
            </c:ext>
          </c:extLst>
        </c:ser>
        <c:ser>
          <c:idx val="11"/>
          <c:order val="9"/>
          <c:tx>
            <c:strRef>
              <c:f>'2c)'!$AL$50</c:f>
              <c:strCache>
                <c:ptCount val="1"/>
                <c:pt idx="0">
                  <c:v>G_P5</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'2c)'!$AL$23:$AL$44</c:f>
              <c:numCache>
                <c:formatCode>0.000</c:formatCode>
                <c:ptCount val="22"/>
                <c:pt idx="0">
                  <c:v>1.1778602985053717E-2</c:v>
                </c:pt>
                <c:pt idx="1">
                  <c:v>0.47776900987255744</c:v>
                </c:pt>
                <c:pt idx="2">
                  <c:v>1.8640768820539846</c:v>
                </c:pt>
                <c:pt idx="3">
                  <c:v>3.8412299679358011</c:v>
                </c:pt>
                <c:pt idx="4">
                  <c:v>6.0446376734534182</c:v>
                </c:pt>
                <c:pt idx="5">
                  <c:v>8.2660307288304118</c:v>
                </c:pt>
                <c:pt idx="6">
                  <c:v>10.404801556934654</c:v>
                </c:pt>
                <c:pt idx="7">
                  <c:v>12.41820790589979</c:v>
                </c:pt>
                <c:pt idx="8">
                  <c:v>14.292653851633276</c:v>
                </c:pt>
                <c:pt idx="9">
                  <c:v>16.028715465511329</c:v>
                </c:pt>
                <c:pt idx="10">
                  <c:v>17.633505189142074</c:v>
                </c:pt>
                <c:pt idx="11">
                  <c:v>19.116800061770931</c:v>
                </c:pt>
                <c:pt idx="12">
                  <c:v>20.489096640323151</c:v>
                </c:pt>
                <c:pt idx="13">
                  <c:v>21.760659457895621</c:v>
                </c:pt>
                <c:pt idx="14">
                  <c:v>22.941084932204554</c:v>
                </c:pt>
                <c:pt idx="15">
                  <c:v>24.039132387889193</c:v>
                </c:pt>
                <c:pt idx="16">
                  <c:v>25.062691527611971</c:v>
                </c:pt>
                <c:pt idx="17">
                  <c:v>26.018816992710693</c:v>
                </c:pt>
                <c:pt idx="18">
                  <c:v>26.913793115413188</c:v>
                </c:pt>
                <c:pt idx="19">
                  <c:v>27.753209384652994</c:v>
                </c:pt>
                <c:pt idx="20">
                  <c:v>28.542036583017595</c:v>
                </c:pt>
                <c:pt idx="21">
                  <c:v>29.284698682370998</c:v>
                </c:pt>
              </c:numCache>
            </c:numRef>
          </c:yVal>
          <c:smooth val="0"/>
          <c:extLst>
            <c:ext xmlns:c16="http://schemas.microsoft.com/office/drawing/2014/chart" uri="{C3380CC4-5D6E-409C-BE32-E72D297353CC}">
              <c16:uniqueId val="{00000009-7624-4700-8505-78363FE3FCD8}"/>
            </c:ext>
          </c:extLst>
        </c:ser>
        <c:ser>
          <c:idx val="12"/>
          <c:order val="10"/>
          <c:tx>
            <c:strRef>
              <c:f>'2c)'!$B$76</c:f>
              <c:strCache>
                <c:ptCount val="1"/>
                <c:pt idx="0">
                  <c:v>P6</c:v>
                </c:pt>
              </c:strCache>
            </c:strRef>
          </c:tx>
          <c:spPr>
            <a:ln w="25400" cap="rnd">
              <a:noFill/>
              <a:round/>
            </a:ln>
            <a:effectLst/>
          </c:spPr>
          <c:marker>
            <c:symbol val="circle"/>
            <c:size val="5"/>
            <c:spPr>
              <a:solidFill>
                <a:schemeClr val="accent1"/>
              </a:solidFill>
            </c:spPr>
          </c:marker>
          <c:xVal>
            <c:numRef>
              <c:f>'2c)'!$C$76:$C$86</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'2c)'!$I$76:$I$86</c:f>
              <c:numCache>
                <c:formatCode>0.00</c:formatCode>
                <c:ptCount val="11"/>
                <c:pt idx="0">
                  <c:v>8.9291</c:v>
                </c:pt>
                <c:pt idx="1">
                  <c:v>12.5739</c:v>
                </c:pt>
                <c:pt idx="2">
                  <c:v>14.510899999999999</c:v>
                </c:pt>
                <c:pt idx="3">
                  <c:v>16.036200000000001</c:v>
                </c:pt>
                <c:pt idx="4">
                  <c:v>17.773299999999999</c:v>
                </c:pt>
                <c:pt idx="5">
                  <c:v>19.691500000000001</c:v>
                </c:pt>
                <c:pt idx="6">
                  <c:v>21.9648</c:v>
                </c:pt>
                <c:pt idx="7">
                  <c:v>23.6493</c:v>
                </c:pt>
                <c:pt idx="8">
                  <c:v>23.768799999999999</c:v>
                </c:pt>
                <c:pt idx="9">
                  <c:v>24.261399999999998</c:v>
                </c:pt>
                <c:pt idx="10">
                  <c:v>24.9955</c:v>
                </c:pt>
              </c:numCache>
            </c:numRef>
          </c:yVal>
          <c:smooth val="0"/>
          <c:extLst>
            <c:ext xmlns:c16="http://schemas.microsoft.com/office/drawing/2014/chart" uri="{C3380CC4-5D6E-409C-BE32-E72D297353CC}">
              <c16:uniqueId val="{0000000A-7624-4700-8505-78363FE3FCD8}"/>
            </c:ext>
          </c:extLst>
        </c:ser>
        <c:ser>
          <c:idx val="13"/>
          <c:order val="11"/>
          <c:tx>
            <c:strRef>
              <c:f>'2c)'!$AM$50</c:f>
              <c:strCache>
                <c:ptCount val="1"/>
                <c:pt idx="0">
                  <c:v>G_P6</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'2c)'!$AM$23:$AM$44</c:f>
              <c:numCache>
                <c:formatCode>0.000</c:formatCode>
                <c:ptCount val="22"/>
                <c:pt idx="0">
                  <c:v>1.5418404159828864E-2</c:v>
                </c:pt>
                <c:pt idx="1">
                  <c:v>0.56836600892518763</c:v>
                </c:pt>
                <c:pt idx="2">
                  <c:v>2.1252081165019834</c:v>
                </c:pt>
                <c:pt idx="3">
                  <c:v>4.2712345799254869</c:v>
                </c:pt>
                <c:pt idx="4">
                  <c:v>6.6095132967772772</c:v>
                </c:pt>
                <c:pt idx="5">
                  <c:v>8.9291</c:v>
                </c:pt>
                <c:pt idx="6">
                  <c:v>11.135199836805219</c:v>
                </c:pt>
                <c:pt idx="7">
                  <c:v>13.191943140126906</c:v>
                </c:pt>
                <c:pt idx="8">
                  <c:v>15.091637415814338</c:v>
                </c:pt>
                <c:pt idx="9">
                  <c:v>16.839478099804804</c:v>
                </c:pt>
                <c:pt idx="10">
                  <c:v>18.446070978119373</c:v>
                </c:pt>
                <c:pt idx="11">
                  <c:v>19.923803561076017</c:v>
                </c:pt>
                <c:pt idx="12">
                  <c:v>21.285118554941597</c:v>
                </c:pt>
                <c:pt idx="13">
                  <c:v>22.541734230643559</c:v>
                </c:pt>
                <c:pt idx="14">
                  <c:v>23.704337043873227</c:v>
                </c:pt>
                <c:pt idx="15">
                  <c:v>24.782507201707311</c:v>
                </c:pt>
                <c:pt idx="16">
                  <c:v>25.784755183533907</c:v>
                </c:pt>
                <c:pt idx="17">
                  <c:v>26.718606772048407</c:v>
                </c:pt>
                <c:pt idx="18">
                  <c:v>27.590704847961497</c:v>
                </c:pt>
                <c:pt idx="19">
                  <c:v>28.406912201116359</c:v>
                </c:pt>
                <c:pt idx="20">
                  <c:v>29.172407987353878</c:v>
                </c:pt>
                <c:pt idx="21">
                  <c:v>29.89177482732137</c:v>
                </c:pt>
              </c:numCache>
            </c:numRef>
          </c:yVal>
          <c:smooth val="0"/>
          <c:extLst>
            <c:ext xmlns:c16="http://schemas.microsoft.com/office/drawing/2014/chart" uri="{C3380CC4-5D6E-409C-BE32-E72D297353CC}">
              <c16:uniqueId val="{0000000B-7624-4700-8505-78363FE3FCD8}"/>
            </c:ext>
          </c:extLst>
        </c:ser>
        <c:ser>
          <c:idx val="14"/>
          <c:order val="12"/>
          <c:tx>
            <c:strRef>
              <c:f>'2c)'!$B$87</c:f>
              <c:strCache>
                <c:ptCount val="1"/>
                <c:pt idx="0">
                  <c:v>P7</c:v>
                </c:pt>
              </c:strCache>
            </c:strRef>
          </c:tx>
          <c:spPr>
            <a:ln w="25400" cap="rnd">
              <a:noFill/>
              <a:round/>
            </a:ln>
            <a:effectLst/>
          </c:spPr>
          <c:marker>
            <c:symbol val="circle"/>
            <c:size val="5"/>
            <c:spPr>
              <a:solidFill>
                <a:schemeClr val="accent1"/>
              </a:solidFill>
            </c:spPr>
          </c:marker>
          <c:xVal>
            <c:numRef>
              <c:f>'2c)'!$C$87:$C$97</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'2c)'!$I$87:$I$97</c:f>
              <c:numCache>
                <c:formatCode>0.00</c:formatCode>
                <c:ptCount val="11"/>
                <c:pt idx="0">
                  <c:v>11.1912</c:v>
                </c:pt>
                <c:pt idx="1">
                  <c:v>15.2181</c:v>
                </c:pt>
                <c:pt idx="2">
                  <c:v>17.269400000000001</c:v>
                </c:pt>
                <c:pt idx="3">
                  <c:v>18.817599999999999</c:v>
                </c:pt>
                <c:pt idx="4">
                  <c:v>20.5671</c:v>
                </c:pt>
                <c:pt idx="5">
                  <c:v>22.723099999999999</c:v>
                </c:pt>
                <c:pt idx="6">
                  <c:v>24.549499999999998</c:v>
                </c:pt>
                <c:pt idx="7">
                  <c:v>26.5639</c:v>
                </c:pt>
                <c:pt idx="8">
                  <c:v>26.8569</c:v>
                </c:pt>
                <c:pt idx="9">
                  <c:v>27.3856</c:v>
                </c:pt>
                <c:pt idx="10">
                  <c:v>28.536100000000001</c:v>
                </c:pt>
              </c:numCache>
            </c:numRef>
          </c:yVal>
          <c:smooth val="0"/>
          <c:extLst>
            <c:ext xmlns:c16="http://schemas.microsoft.com/office/drawing/2014/chart" uri="{C3380CC4-5D6E-409C-BE32-E72D297353CC}">
              <c16:uniqueId val="{0000000C-7624-4700-8505-78363FE3FCD8}"/>
            </c:ext>
          </c:extLst>
        </c:ser>
        <c:ser>
          <c:idx val="15"/>
          <c:order val="13"/>
          <c:tx>
            <c:strRef>
              <c:f>'2c)'!$AN$50</c:f>
              <c:strCache>
                <c:ptCount val="1"/>
                <c:pt idx="0">
                  <c:v>G_P7</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'2c)'!$AN$23:$AN$44</c:f>
              <c:numCache>
                <c:formatCode>0.000</c:formatCode>
                <c:ptCount val="22"/>
                <c:pt idx="0">
                  <c:v>2.8043290705285683E-2</c:v>
                </c:pt>
                <c:pt idx="1">
                  <c:v>0.84661835901768179</c:v>
                </c:pt>
                <c:pt idx="2">
                  <c:v>2.9209654149050501</c:v>
                </c:pt>
                <c:pt idx="3">
                  <c:v>5.6123049351454375</c:v>
                </c:pt>
                <c:pt idx="4">
                  <c:v>8.4345037582101945</c:v>
                </c:pt>
                <c:pt idx="5">
                  <c:v>11.160656159580906</c:v>
                </c:pt>
                <c:pt idx="6">
                  <c:v>13.702834955653948</c:v>
                </c:pt>
                <c:pt idx="7">
                  <c:v>16.036931130373915</c:v>
                </c:pt>
                <c:pt idx="8">
                  <c:v>18.166477453960415</c:v>
                </c:pt>
                <c:pt idx="9">
                  <c:v>20.106046732449311</c:v>
                </c:pt>
                <c:pt idx="10">
                  <c:v>21.873729761678007</c:v>
                </c:pt>
                <c:pt idx="11">
                  <c:v>23.487797454455198</c:v>
                </c:pt>
                <c:pt idx="12">
                  <c:v>24.965304650937679</c:v>
                </c:pt>
                <c:pt idx="13">
                  <c:v>26.321596653261039</c:v>
                </c:pt>
                <c:pt idx="14">
                  <c:v>27.570229211201895</c:v>
                </c:pt>
                <c:pt idx="15">
                  <c:v>28.723068729397234</c:v>
                </c:pt>
                <c:pt idx="16">
                  <c:v>29.790461245039864</c:v>
                </c:pt>
                <c:pt idx="17">
                  <c:v>30.781417649923238</c:v>
                </c:pt>
                <c:pt idx="18">
                  <c:v>31.703791448146632</c:v>
                </c:pt>
                <c:pt idx="19">
                  <c:v>32.564439449201949</c:v>
                </c:pt>
                <c:pt idx="20">
                  <c:v>33.369362611168974</c:v>
                </c:pt>
                <c:pt idx="21">
                  <c:v>34.123827416942959</c:v>
                </c:pt>
              </c:numCache>
            </c:numRef>
          </c:yVal>
          <c:smooth val="0"/>
          <c:extLst>
            <c:ext xmlns:c16="http://schemas.microsoft.com/office/drawing/2014/chart" uri="{C3380CC4-5D6E-409C-BE32-E72D297353CC}">
              <c16:uniqueId val="{0000000D-7624-4700-8505-78363FE3FCD8}"/>
            </c:ext>
          </c:extLst>
        </c:ser>
        <c:ser>
          <c:idx val="16"/>
          <c:order val="14"/>
          <c:tx>
            <c:strRef>
              <c:f>'2c)'!$B$98</c:f>
              <c:strCache>
                <c:ptCount val="1"/>
                <c:pt idx="0">
                  <c:v>P8</c:v>
                </c:pt>
              </c:strCache>
            </c:strRef>
          </c:tx>
          <c:spPr>
            <a:ln w="25400" cap="rnd">
              <a:noFill/>
              <a:round/>
            </a:ln>
            <a:effectLst/>
          </c:spPr>
          <c:marker>
            <c:symbol val="circle"/>
            <c:size val="5"/>
            <c:spPr>
              <a:solidFill>
                <a:schemeClr val="accent1"/>
              </a:solidFill>
            </c:spPr>
          </c:marker>
          <c:xVal>
            <c:numRef>
              <c:f>'2c)'!$C$98:$C$108</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'2c)'!$I$98:$I$108</c:f>
              <c:numCache>
                <c:formatCode>0.00</c:formatCode>
                <c:ptCount val="11"/>
                <c:pt idx="0">
                  <c:v>12.2157</c:v>
                </c:pt>
                <c:pt idx="1">
                  <c:v>16.6556</c:v>
                </c:pt>
                <c:pt idx="2">
                  <c:v>18.8093</c:v>
                </c:pt>
                <c:pt idx="3">
                  <c:v>20.522200000000002</c:v>
                </c:pt>
                <c:pt idx="4">
                  <c:v>22.426400000000001</c:v>
                </c:pt>
                <c:pt idx="5">
                  <c:v>24.870799999999999</c:v>
                </c:pt>
                <c:pt idx="6">
                  <c:v>26.7912</c:v>
                </c:pt>
                <c:pt idx="7">
                  <c:v>28.262</c:v>
                </c:pt>
                <c:pt idx="8">
                  <c:v>29.351900000000001</c:v>
                </c:pt>
                <c:pt idx="9">
                  <c:v>29.838000000000001</c:v>
                </c:pt>
                <c:pt idx="10">
                  <c:v>31.200900000000001</c:v>
                </c:pt>
              </c:numCache>
            </c:numRef>
          </c:yVal>
          <c:smooth val="0"/>
          <c:extLst>
            <c:ext xmlns:c16="http://schemas.microsoft.com/office/drawing/2014/chart" uri="{C3380CC4-5D6E-409C-BE32-E72D297353CC}">
              <c16:uniqueId val="{0000000E-7624-4700-8505-78363FE3FCD8}"/>
            </c:ext>
          </c:extLst>
        </c:ser>
        <c:ser>
          <c:idx val="17"/>
          <c:order val="15"/>
          <c:tx>
            <c:strRef>
              <c:f>'2c)'!$AO$77</c:f>
              <c:strCache>
                <c:ptCount val="1"/>
                <c:pt idx="0">
                  <c:v>G_P8</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'2c)'!$AO$23:$AO$44</c:f>
              <c:numCache>
                <c:formatCode>0.000</c:formatCode>
                <c:ptCount val="22"/>
                <c:pt idx="0">
                  <c:v>3.5569188263241527E-2</c:v>
                </c:pt>
                <c:pt idx="1">
                  <c:v>1.0105402486540696</c:v>
                </c:pt>
                <c:pt idx="2">
                  <c:v>3.3654832442361795</c:v>
                </c:pt>
                <c:pt idx="3">
                  <c:v>6.3199797721296402</c:v>
                </c:pt>
                <c:pt idx="4">
                  <c:v>9.3451847415755651</c:v>
                </c:pt>
                <c:pt idx="5">
                  <c:v>12.2157</c:v>
                </c:pt>
                <c:pt idx="6">
                  <c:v>14.855261946444518</c:v>
                </c:pt>
                <c:pt idx="7">
                  <c:v>17.251372206508758</c:v>
                </c:pt>
                <c:pt idx="8">
                  <c:v>19.416886119141179</c:v>
                </c:pt>
                <c:pt idx="9">
                  <c:v>21.373385402313939</c:v>
                </c:pt>
                <c:pt idx="10">
                  <c:v>23.144115412855832</c:v>
                </c:pt>
                <c:pt idx="11">
                  <c:v>24.751117857762583</c:v>
                </c:pt>
                <c:pt idx="12">
                  <c:v>26.214210969741643</c:v>
                </c:pt>
                <c:pt idx="13">
                  <c:v>27.550774741582831</c:v>
                </c:pt>
                <c:pt idx="14">
                  <c:v>28.775871634275109</c:v>
                </c:pt>
                <c:pt idx="15">
                  <c:v>29.902490158137677</c:v>
                </c:pt>
                <c:pt idx="16">
                  <c:v>30.941816326309986</c:v>
                </c:pt>
                <c:pt idx="17">
                  <c:v>31.903492482351275</c:v>
                </c:pt>
                <c:pt idx="18">
                  <c:v>32.795848296940449</c:v>
                </c:pt>
                <c:pt idx="19">
                  <c:v>33.626100273047058</c:v>
                </c:pt>
                <c:pt idx="20">
                  <c:v>34.40052111480329</c:v>
                </c:pt>
                <c:pt idx="21">
                  <c:v>35.124582238533549</c:v>
                </c:pt>
              </c:numCache>
            </c:numRef>
          </c:yVal>
          <c:smooth val="0"/>
          <c:extLst>
            <c:ext xmlns:c16="http://schemas.microsoft.com/office/drawing/2014/chart" uri="{C3380CC4-5D6E-409C-BE32-E72D297353CC}">
              <c16:uniqueId val="{0000000F-7624-4700-8505-78363FE3FCD8}"/>
            </c:ext>
          </c:extLst>
        </c:ser>
        <c:ser>
          <c:idx val="0"/>
          <c:order val="16"/>
          <c:tx>
            <c:strRef>
              <c:f>'2c)'!$B$109</c:f>
              <c:strCache>
                <c:ptCount val="1"/>
                <c:pt idx="0">
                  <c:v>P9</c:v>
                </c:pt>
              </c:strCache>
            </c:strRef>
          </c:tx>
          <c:spPr>
            <a:ln w="25400" cap="rnd">
              <a:noFill/>
              <a:round/>
            </a:ln>
            <a:effectLst/>
          </c:spPr>
          <c:marker>
            <c:symbol val="circle"/>
            <c:size val="5"/>
            <c:spPr>
              <a:solidFill>
                <a:schemeClr val="accent1"/>
              </a:solidFill>
              <a:ln w="9525">
                <a:solidFill>
                  <a:schemeClr val="accent1"/>
                </a:solidFill>
              </a:ln>
              <a:effectLst/>
            </c:spPr>
          </c:marker>
          <c:xVal>
            <c:numRef>
              <c:f>'2c)'!$C$109:$C$119</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'2c)'!$I$109:$I$119</c:f>
              <c:numCache>
                <c:formatCode>0.00</c:formatCode>
                <c:ptCount val="11"/>
                <c:pt idx="0">
                  <c:v>15.083299999999999</c:v>
                </c:pt>
                <c:pt idx="1">
                  <c:v>20.095300000000002</c:v>
                </c:pt>
                <c:pt idx="2">
                  <c:v>22.4785</c:v>
                </c:pt>
                <c:pt idx="3">
                  <c:v>24.3902</c:v>
                </c:pt>
                <c:pt idx="4">
                  <c:v>26.759499999999999</c:v>
                </c:pt>
                <c:pt idx="5">
                  <c:v>29.416699999999999</c:v>
                </c:pt>
                <c:pt idx="6">
                  <c:v>31.065000000000001</c:v>
                </c:pt>
                <c:pt idx="7">
                  <c:v>33.005099999999999</c:v>
                </c:pt>
                <c:pt idx="8">
                  <c:v>33.631300000000003</c:v>
                </c:pt>
                <c:pt idx="9">
                  <c:v>34.447600000000001</c:v>
                </c:pt>
                <c:pt idx="10">
                  <c:v>35.097200000000001</c:v>
                </c:pt>
              </c:numCache>
            </c:numRef>
          </c:yVal>
          <c:smooth val="0"/>
          <c:extLst>
            <c:ext xmlns:c16="http://schemas.microsoft.com/office/drawing/2014/chart" uri="{C3380CC4-5D6E-409C-BE32-E72D297353CC}">
              <c16:uniqueId val="{00000010-7624-4700-8505-78363FE3FCD8}"/>
            </c:ext>
          </c:extLst>
        </c:ser>
        <c:ser>
          <c:idx val="1"/>
          <c:order val="17"/>
          <c:tx>
            <c:strRef>
              <c:f>'2c)'!$AP$77</c:f>
              <c:strCache>
                <c:ptCount val="1"/>
                <c:pt idx="0">
                  <c:v>G_P9</c:v>
                </c:pt>
              </c:strCache>
            </c:strRef>
          </c:tx>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'2c)'!$AP$23:$AP$44</c:f>
              <c:numCache>
                <c:formatCode>0.000</c:formatCode>
                <c:ptCount val="22"/>
                <c:pt idx="0">
                  <c:v>5.8653046470505704E-2</c:v>
                </c:pt>
                <c:pt idx="1">
                  <c:v>1.4678823693568934</c:v>
                </c:pt>
                <c:pt idx="2">
                  <c:v>4.5673180711305337</c:v>
                </c:pt>
                <c:pt idx="3">
                  <c:v>8.2182206942079965</c:v>
                </c:pt>
                <c:pt idx="4">
                  <c:v>11.796341313814997</c:v>
                </c:pt>
                <c:pt idx="5">
                  <c:v>15.083299999999998</c:v>
                </c:pt>
                <c:pt idx="6">
                  <c:v>18.030691406060257</c:v>
                </c:pt>
                <c:pt idx="7">
                  <c:v>20.652525700302562</c:v>
                </c:pt>
                <c:pt idx="8">
                  <c:v>22.982553135875801</c:v>
                </c:pt>
                <c:pt idx="9">
                  <c:v>25.057940856949607</c:v>
                </c:pt>
                <c:pt idx="10">
                  <c:v>26.913378803500486</c:v>
                </c:pt>
                <c:pt idx="11">
                  <c:v>28.579307559779743</c:v>
                </c:pt>
                <c:pt idx="12">
                  <c:v>30.08174399638963</c:v>
                </c:pt>
                <c:pt idx="13">
                  <c:v>31.442680546345329</c:v>
                </c:pt>
                <c:pt idx="14">
                  <c:v>32.680642973069936</c:v>
                </c:pt>
                <c:pt idx="15">
                  <c:v>33.811243904793294</c:v>
                </c:pt>
                <c:pt idx="16">
                  <c:v>34.847674942073773</c:v>
                </c:pt>
                <c:pt idx="17">
                  <c:v>35.801123725061551</c:v>
                </c:pt>
                <c:pt idx="18">
                  <c:v>36.681119428624072</c:v>
                </c:pt>
                <c:pt idx="19">
                  <c:v>37.495815909976216</c:v>
                </c:pt>
                <c:pt idx="20">
                  <c:v>38.252222769710009</c:v>
                </c:pt>
                <c:pt idx="21">
                  <c:v>38.956393795099792</c:v>
                </c:pt>
              </c:numCache>
            </c:numRef>
          </c:yVal>
          <c:smooth val="0"/>
          <c:extLst>
            <c:ext xmlns:c16="http://schemas.microsoft.com/office/drawing/2014/chart" uri="{C3380CC4-5D6E-409C-BE32-E72D297353CC}">
              <c16:uniqueId val="{00000011-7624-4700-8505-78363FE3FCD8}"/>
            </c:ext>
          </c:extLst>
        </c:ser>
        <c:dLbls>
          <c:showLegendKey val="0"/>
          <c:showVal val="0"/>
          <c:showCatName val="0"/>
          <c:showSerName val="0"/>
          <c:showPercent val="0"/>
          <c:showBubbleSize val="0"/>
        </c:dLbls>
        <c:axId val="1989523728"/>
        <c:axId val="1989523312"/>
      </c:scatterChart>
      <c:valAx>
        <c:axId val="1989523728"/>
        <c:scaling>
          <c:orientation val="minMax"/>
          <c:max val="2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312"/>
        <c:crosses val="autoZero"/>
        <c:crossBetween val="midCat"/>
        <c:majorUnit val="2"/>
      </c:valAx>
      <c:valAx>
        <c:axId val="198952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72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5"/>
          <c:order val="0"/>
          <c:tx>
            <c:strRef>
              <c:f>'2c)'!$AI$50</c:f>
              <c:strCache>
                <c:ptCount val="1"/>
                <c:pt idx="0">
                  <c:v>G_P2</c:v>
                </c:pt>
              </c:strCache>
            </c:strRef>
          </c:tx>
          <c:marker>
            <c:symbol val="none"/>
          </c:marker>
          <c:xVal>
            <c:numRef>
              <c:f>'2c)'!$BD$29:$BD$39</c:f>
              <c:numCache>
                <c:formatCode>0.0</c:formatCode>
                <c:ptCount val="11"/>
                <c:pt idx="0">
                  <c:v>4.75</c:v>
                </c:pt>
                <c:pt idx="1">
                  <c:v>5.666666666666667</c:v>
                </c:pt>
                <c:pt idx="2">
                  <c:v>6.833333333333333</c:v>
                </c:pt>
                <c:pt idx="3">
                  <c:v>7.583333333333333</c:v>
                </c:pt>
                <c:pt idx="4">
                  <c:v>8.6666666666666661</c:v>
                </c:pt>
                <c:pt idx="5">
                  <c:v>9.5</c:v>
                </c:pt>
                <c:pt idx="6">
                  <c:v>10.5</c:v>
                </c:pt>
                <c:pt idx="7">
                  <c:v>11.583333333333334</c:v>
                </c:pt>
                <c:pt idx="8">
                  <c:v>12.583333333333334</c:v>
                </c:pt>
                <c:pt idx="9">
                  <c:v>13.75</c:v>
                </c:pt>
                <c:pt idx="10">
                  <c:v>14.75</c:v>
                </c:pt>
              </c:numCache>
            </c:numRef>
          </c:xVal>
          <c:yVal>
            <c:numRef>
              <c:f>'2c)'!$BH$29:$BH$39</c:f>
              <c:numCache>
                <c:formatCode>0.000</c:formatCode>
                <c:ptCount val="11"/>
                <c:pt idx="0">
                  <c:v>7.0153491453182628</c:v>
                </c:pt>
                <c:pt idx="1">
                  <c:v>9.5835552739415952</c:v>
                </c:pt>
                <c:pt idx="2">
                  <c:v>12.712203705795419</c:v>
                </c:pt>
                <c:pt idx="3">
                  <c:v>14.597952505712769</c:v>
                </c:pt>
                <c:pt idx="4">
                  <c:v>17.129997211465518</c:v>
                </c:pt>
                <c:pt idx="5">
                  <c:v>18.925155470696783</c:v>
                </c:pt>
                <c:pt idx="6">
                  <c:v>20.914242233506592</c:v>
                </c:pt>
                <c:pt idx="7">
                  <c:v>22.882368950993133</c:v>
                </c:pt>
                <c:pt idx="8">
                  <c:v>24.543690434877554</c:v>
                </c:pt>
                <c:pt idx="9">
                  <c:v>26.314078175431927</c:v>
                </c:pt>
                <c:pt idx="10">
                  <c:v>27.703525511991295</c:v>
                </c:pt>
              </c:numCache>
            </c:numRef>
          </c:yVal>
          <c:smooth val="0"/>
          <c:extLst>
            <c:ext xmlns:c16="http://schemas.microsoft.com/office/drawing/2014/chart" uri="{C3380CC4-5D6E-409C-BE32-E72D297353CC}">
              <c16:uniqueId val="{00000000-BB8C-4A0A-80DB-2A6A4090EE90}"/>
            </c:ext>
          </c:extLst>
        </c:ser>
        <c:ser>
          <c:idx val="2"/>
          <c:order val="1"/>
          <c:tx>
            <c:strRef>
              <c:f>'2c)'!$B$17</c:f>
              <c:strCache>
                <c:ptCount val="1"/>
                <c:pt idx="0">
                  <c:v>P1</c:v>
                </c:pt>
              </c:strCache>
            </c:strRef>
          </c:tx>
          <c:spPr>
            <a:ln w="25400">
              <a:noFill/>
            </a:ln>
          </c:spPr>
          <c:marker>
            <c:symbol val="circle"/>
            <c:size val="5"/>
            <c:spPr>
              <a:solidFill>
                <a:schemeClr val="accent1"/>
              </a:solidFill>
            </c:spPr>
          </c:marker>
          <c:xVal>
            <c:numRef>
              <c:f>'2c)'!$C$17:$C$28</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'2c)'!$I$17:$I$28</c:f>
              <c:numCache>
                <c:formatCode>0.00</c:formatCode>
                <c:ptCount val="12"/>
                <c:pt idx="0">
                  <c:v>13.3</c:v>
                </c:pt>
                <c:pt idx="1">
                  <c:v>17.11</c:v>
                </c:pt>
                <c:pt idx="2">
                  <c:v>21.1</c:v>
                </c:pt>
                <c:pt idx="3">
                  <c:v>25.08</c:v>
                </c:pt>
                <c:pt idx="4">
                  <c:v>27.06</c:v>
                </c:pt>
                <c:pt idx="5">
                  <c:v>29.34</c:v>
                </c:pt>
                <c:pt idx="6">
                  <c:v>31.04</c:v>
                </c:pt>
                <c:pt idx="7">
                  <c:v>32.31</c:v>
                </c:pt>
                <c:pt idx="8">
                  <c:v>34.770000000000003</c:v>
                </c:pt>
                <c:pt idx="9">
                  <c:v>36.85</c:v>
                </c:pt>
                <c:pt idx="10">
                  <c:v>38.42</c:v>
                </c:pt>
                <c:pt idx="11">
                  <c:v>39.46</c:v>
                </c:pt>
              </c:numCache>
            </c:numRef>
          </c:yVal>
          <c:smooth val="0"/>
          <c:extLst>
            <c:ext xmlns:c16="http://schemas.microsoft.com/office/drawing/2014/chart" uri="{C3380CC4-5D6E-409C-BE32-E72D297353CC}">
              <c16:uniqueId val="{00000001-BB8C-4A0A-80DB-2A6A4090EE90}"/>
            </c:ext>
          </c:extLst>
        </c:ser>
        <c:ser>
          <c:idx val="3"/>
          <c:order val="2"/>
          <c:tx>
            <c:strRef>
              <c:f>'2c)'!$AH$77</c:f>
              <c:strCache>
                <c:ptCount val="1"/>
                <c:pt idx="0">
                  <c:v>G_P1</c:v>
                </c:pt>
              </c:strCache>
            </c:strRef>
          </c:tx>
          <c:marker>
            <c:symbol val="none"/>
          </c:marker>
          <c:xVal>
            <c:numRef>
              <c:f>'2c)'!$BD$29:$BD$39</c:f>
              <c:numCache>
                <c:formatCode>0.0</c:formatCode>
                <c:ptCount val="11"/>
                <c:pt idx="0">
                  <c:v>4.75</c:v>
                </c:pt>
                <c:pt idx="1">
                  <c:v>5.666666666666667</c:v>
                </c:pt>
                <c:pt idx="2">
                  <c:v>6.833333333333333</c:v>
                </c:pt>
                <c:pt idx="3">
                  <c:v>7.583333333333333</c:v>
                </c:pt>
                <c:pt idx="4">
                  <c:v>8.6666666666666661</c:v>
                </c:pt>
                <c:pt idx="5">
                  <c:v>9.5</c:v>
                </c:pt>
                <c:pt idx="6">
                  <c:v>10.5</c:v>
                </c:pt>
                <c:pt idx="7">
                  <c:v>11.583333333333334</c:v>
                </c:pt>
                <c:pt idx="8">
                  <c:v>12.583333333333334</c:v>
                </c:pt>
                <c:pt idx="9">
                  <c:v>13.75</c:v>
                </c:pt>
                <c:pt idx="10">
                  <c:v>14.75</c:v>
                </c:pt>
              </c:numCache>
            </c:numRef>
          </c:xVal>
          <c:yVal>
            <c:numRef>
              <c:f>'2c)'!$BF$29:$BF$39</c:f>
              <c:numCache>
                <c:formatCode>0.000</c:formatCode>
                <c:ptCount val="11"/>
                <c:pt idx="0">
                  <c:v>16.133681651470106</c:v>
                </c:pt>
                <c:pt idx="1">
                  <c:v>19.727642747469929</c:v>
                </c:pt>
                <c:pt idx="2">
                  <c:v>23.66635059549197</c:v>
                </c:pt>
                <c:pt idx="3">
                  <c:v>25.871377399033474</c:v>
                </c:pt>
                <c:pt idx="4">
                  <c:v>28.677529509351732</c:v>
                </c:pt>
                <c:pt idx="5">
                  <c:v>30.577169553530375</c:v>
                </c:pt>
                <c:pt idx="6">
                  <c:v>32.607846625866628</c:v>
                </c:pt>
                <c:pt idx="7">
                  <c:v>34.549716308016976</c:v>
                </c:pt>
                <c:pt idx="8">
                  <c:v>36.142406443457496</c:v>
                </c:pt>
                <c:pt idx="9">
                  <c:v>37.797402042605235</c:v>
                </c:pt>
                <c:pt idx="10">
                  <c:v>39.068247980964124</c:v>
                </c:pt>
              </c:numCache>
            </c:numRef>
          </c:yVal>
          <c:smooth val="0"/>
          <c:extLst>
            <c:ext xmlns:c16="http://schemas.microsoft.com/office/drawing/2014/chart" uri="{C3380CC4-5D6E-409C-BE32-E72D297353CC}">
              <c16:uniqueId val="{00000002-BB8C-4A0A-80DB-2A6A4090EE90}"/>
            </c:ext>
          </c:extLst>
        </c:ser>
        <c:ser>
          <c:idx val="4"/>
          <c:order val="3"/>
          <c:tx>
            <c:strRef>
              <c:f>'2c)'!$B$29</c:f>
              <c:strCache>
                <c:ptCount val="1"/>
                <c:pt idx="0">
                  <c:v>P2</c:v>
                </c:pt>
              </c:strCache>
            </c:strRef>
          </c:tx>
          <c:spPr>
            <a:ln w="25400" cap="rnd">
              <a:noFill/>
              <a:round/>
            </a:ln>
            <a:effectLst/>
          </c:spPr>
          <c:marker>
            <c:symbol val="circle"/>
            <c:size val="5"/>
            <c:spPr>
              <a:solidFill>
                <a:schemeClr val="accent1"/>
              </a:solidFill>
            </c:spPr>
          </c:marker>
          <c:dPt>
            <c:idx val="9"/>
            <c:marker>
              <c:symbol val="circle"/>
              <c:size val="8"/>
              <c:spPr>
                <a:solidFill>
                  <a:srgbClr val="C00000">
                    <a:alpha val="93000"/>
                  </a:srgbClr>
                </a:solidFill>
                <a:ln>
                  <a:solidFill>
                    <a:srgbClr val="C00000"/>
                  </a:solidFill>
                </a:ln>
              </c:spPr>
            </c:marker>
            <c:bubble3D val="0"/>
            <c:extLst>
              <c:ext xmlns:c16="http://schemas.microsoft.com/office/drawing/2014/chart" uri="{C3380CC4-5D6E-409C-BE32-E72D297353CC}">
                <c16:uniqueId val="{00000012-BB8C-4A0A-80DB-2A6A4090EE90}"/>
              </c:ext>
            </c:extLst>
          </c:dPt>
          <c:xVal>
            <c:numRef>
              <c:f>'2c)'!$C$29:$C$40</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13.666666666666666</c:v>
                </c:pt>
                <c:pt idx="11">
                  <c:v>14.75</c:v>
                </c:pt>
              </c:numCache>
            </c:numRef>
          </c:xVal>
          <c:yVal>
            <c:numRef>
              <c:f>'2c)'!$I$29:$I$40</c:f>
              <c:numCache>
                <c:formatCode>0.00</c:formatCode>
                <c:ptCount val="12"/>
                <c:pt idx="0">
                  <c:v>5.2</c:v>
                </c:pt>
                <c:pt idx="1">
                  <c:v>7.45</c:v>
                </c:pt>
                <c:pt idx="2">
                  <c:v>10.41</c:v>
                </c:pt>
                <c:pt idx="3">
                  <c:v>14.03</c:v>
                </c:pt>
                <c:pt idx="4">
                  <c:v>16.260000000000002</c:v>
                </c:pt>
                <c:pt idx="5">
                  <c:v>19.079999999999998</c:v>
                </c:pt>
                <c:pt idx="6">
                  <c:v>21.24</c:v>
                </c:pt>
                <c:pt idx="7">
                  <c:v>22.87</c:v>
                </c:pt>
                <c:pt idx="8">
                  <c:v>25.43</c:v>
                </c:pt>
                <c:pt idx="9">
                  <c:v>24.5</c:v>
                </c:pt>
                <c:pt idx="10">
                  <c:v>29.2</c:v>
                </c:pt>
                <c:pt idx="11">
                  <c:v>30.65</c:v>
                </c:pt>
              </c:numCache>
            </c:numRef>
          </c:yVal>
          <c:smooth val="0"/>
          <c:extLst>
            <c:ext xmlns:c16="http://schemas.microsoft.com/office/drawing/2014/chart" uri="{C3380CC4-5D6E-409C-BE32-E72D297353CC}">
              <c16:uniqueId val="{00000003-BB8C-4A0A-80DB-2A6A4090EE90}"/>
            </c:ext>
          </c:extLst>
        </c:ser>
        <c:ser>
          <c:idx val="6"/>
          <c:order val="4"/>
          <c:tx>
            <c:strRef>
              <c:f>'2c)'!$B$41</c:f>
              <c:strCache>
                <c:ptCount val="1"/>
                <c:pt idx="0">
                  <c:v>P3</c:v>
                </c:pt>
              </c:strCache>
            </c:strRef>
          </c:tx>
          <c:spPr>
            <a:ln w="25400" cap="rnd">
              <a:noFill/>
              <a:round/>
            </a:ln>
            <a:effectLst/>
          </c:spPr>
          <c:marker>
            <c:symbol val="circle"/>
            <c:size val="5"/>
          </c:marker>
          <c:xVal>
            <c:numRef>
              <c:f>'2c)'!$C$41:$C$52</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'2c)'!$I$41:$I$52</c:f>
              <c:numCache>
                <c:formatCode>0.00</c:formatCode>
                <c:ptCount val="12"/>
                <c:pt idx="0">
                  <c:v>4.32</c:v>
                </c:pt>
                <c:pt idx="1">
                  <c:v>5.84</c:v>
                </c:pt>
                <c:pt idx="2">
                  <c:v>7.47</c:v>
                </c:pt>
                <c:pt idx="3">
                  <c:v>9.2100000000000009</c:v>
                </c:pt>
                <c:pt idx="4">
                  <c:v>10.73</c:v>
                </c:pt>
                <c:pt idx="5">
                  <c:v>12.25</c:v>
                </c:pt>
                <c:pt idx="6">
                  <c:v>13.24</c:v>
                </c:pt>
                <c:pt idx="7">
                  <c:v>14.18</c:v>
                </c:pt>
                <c:pt idx="8">
                  <c:v>16.45</c:v>
                </c:pt>
                <c:pt idx="9">
                  <c:v>15.6</c:v>
                </c:pt>
                <c:pt idx="10">
                  <c:v>19.23</c:v>
                </c:pt>
                <c:pt idx="11">
                  <c:v>19.88</c:v>
                </c:pt>
              </c:numCache>
            </c:numRef>
          </c:yVal>
          <c:smooth val="0"/>
          <c:extLst>
            <c:ext xmlns:c16="http://schemas.microsoft.com/office/drawing/2014/chart" uri="{C3380CC4-5D6E-409C-BE32-E72D297353CC}">
              <c16:uniqueId val="{00000004-BB8C-4A0A-80DB-2A6A4090EE90}"/>
            </c:ext>
          </c:extLst>
        </c:ser>
        <c:ser>
          <c:idx val="7"/>
          <c:order val="5"/>
          <c:tx>
            <c:strRef>
              <c:f>'2c)'!$AJ$50</c:f>
              <c:strCache>
                <c:ptCount val="1"/>
                <c:pt idx="0">
                  <c:v>G_P3</c:v>
                </c:pt>
              </c:strCache>
            </c:strRef>
          </c:tx>
          <c:marker>
            <c:symbol val="none"/>
          </c:marker>
          <c:xVal>
            <c:numRef>
              <c:f>'2c)'!$BD$29:$BD$39</c:f>
              <c:numCache>
                <c:formatCode>0.0</c:formatCode>
                <c:ptCount val="11"/>
                <c:pt idx="0">
                  <c:v>4.75</c:v>
                </c:pt>
                <c:pt idx="1">
                  <c:v>5.666666666666667</c:v>
                </c:pt>
                <c:pt idx="2">
                  <c:v>6.833333333333333</c:v>
                </c:pt>
                <c:pt idx="3">
                  <c:v>7.583333333333333</c:v>
                </c:pt>
                <c:pt idx="4">
                  <c:v>8.6666666666666661</c:v>
                </c:pt>
                <c:pt idx="5">
                  <c:v>9.5</c:v>
                </c:pt>
                <c:pt idx="6">
                  <c:v>10.5</c:v>
                </c:pt>
                <c:pt idx="7">
                  <c:v>11.583333333333334</c:v>
                </c:pt>
                <c:pt idx="8">
                  <c:v>12.583333333333334</c:v>
                </c:pt>
                <c:pt idx="9">
                  <c:v>13.75</c:v>
                </c:pt>
                <c:pt idx="10">
                  <c:v>14.75</c:v>
                </c:pt>
              </c:numCache>
            </c:numRef>
          </c:xVal>
          <c:yVal>
            <c:numRef>
              <c:f>'2c)'!$BJ$29:$BJ$39</c:f>
              <c:numCache>
                <c:formatCode>0.000</c:formatCode>
                <c:ptCount val="11"/>
                <c:pt idx="0">
                  <c:v>5.7610687527156008</c:v>
                </c:pt>
                <c:pt idx="1">
                  <c:v>7.7754877106978855</c:v>
                </c:pt>
                <c:pt idx="2">
                  <c:v>10.201126854147841</c:v>
                </c:pt>
                <c:pt idx="3">
                  <c:v>11.651329414710574</c:v>
                </c:pt>
                <c:pt idx="4">
                  <c:v>13.587026588655856</c:v>
                </c:pt>
                <c:pt idx="5">
                  <c:v>14.952383395873966</c:v>
                </c:pt>
                <c:pt idx="6">
                  <c:v>16.45921538197894</c:v>
                </c:pt>
                <c:pt idx="7">
                  <c:v>17.944512640192116</c:v>
                </c:pt>
                <c:pt idx="8">
                  <c:v>19.194254137894845</c:v>
                </c:pt>
                <c:pt idx="9">
                  <c:v>20.522289777099527</c:v>
                </c:pt>
                <c:pt idx="10">
                  <c:v>21.562021559575701</c:v>
                </c:pt>
              </c:numCache>
            </c:numRef>
          </c:yVal>
          <c:smooth val="0"/>
          <c:extLst>
            <c:ext xmlns:c16="http://schemas.microsoft.com/office/drawing/2014/chart" uri="{C3380CC4-5D6E-409C-BE32-E72D297353CC}">
              <c16:uniqueId val="{00000005-BB8C-4A0A-80DB-2A6A4090EE90}"/>
            </c:ext>
          </c:extLst>
        </c:ser>
        <c:ser>
          <c:idx val="8"/>
          <c:order val="6"/>
          <c:tx>
            <c:strRef>
              <c:f>'2c)'!$B$53</c:f>
              <c:strCache>
                <c:ptCount val="1"/>
                <c:pt idx="0">
                  <c:v>P4</c:v>
                </c:pt>
              </c:strCache>
            </c:strRef>
          </c:tx>
          <c:spPr>
            <a:ln w="25400" cap="rnd">
              <a:noFill/>
              <a:round/>
            </a:ln>
            <a:effectLst/>
          </c:spPr>
          <c:marker>
            <c:symbol val="circle"/>
            <c:size val="5"/>
            <c:spPr>
              <a:solidFill>
                <a:schemeClr val="accent1"/>
              </a:solidFill>
            </c:spPr>
          </c:marker>
          <c:xVal>
            <c:numRef>
              <c:f>'2c)'!$C$53:$C$64</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'2c)'!$I$53:$I$64</c:f>
              <c:numCache>
                <c:formatCode>0.00</c:formatCode>
                <c:ptCount val="12"/>
                <c:pt idx="0">
                  <c:v>2.74</c:v>
                </c:pt>
                <c:pt idx="1">
                  <c:v>3.92</c:v>
                </c:pt>
                <c:pt idx="2">
                  <c:v>5.2</c:v>
                </c:pt>
                <c:pt idx="3">
                  <c:v>7.03</c:v>
                </c:pt>
                <c:pt idx="4">
                  <c:v>8.44</c:v>
                </c:pt>
                <c:pt idx="5">
                  <c:v>10.11</c:v>
                </c:pt>
                <c:pt idx="6">
                  <c:v>11.07</c:v>
                </c:pt>
                <c:pt idx="7">
                  <c:v>12.1</c:v>
                </c:pt>
                <c:pt idx="8">
                  <c:v>13.88</c:v>
                </c:pt>
                <c:pt idx="9">
                  <c:v>13.45</c:v>
                </c:pt>
                <c:pt idx="10">
                  <c:v>15.53</c:v>
                </c:pt>
                <c:pt idx="11">
                  <c:v>15.94</c:v>
                </c:pt>
              </c:numCache>
            </c:numRef>
          </c:yVal>
          <c:smooth val="0"/>
          <c:extLst>
            <c:ext xmlns:c16="http://schemas.microsoft.com/office/drawing/2014/chart" uri="{C3380CC4-5D6E-409C-BE32-E72D297353CC}">
              <c16:uniqueId val="{00000006-BB8C-4A0A-80DB-2A6A4090EE90}"/>
            </c:ext>
          </c:extLst>
        </c:ser>
        <c:ser>
          <c:idx val="9"/>
          <c:order val="7"/>
          <c:tx>
            <c:strRef>
              <c:f>'2c)'!$AK$50</c:f>
              <c:strCache>
                <c:ptCount val="1"/>
                <c:pt idx="0">
                  <c:v>G_P4</c:v>
                </c:pt>
              </c:strCache>
            </c:strRef>
          </c:tx>
          <c:marker>
            <c:symbol val="none"/>
          </c:marker>
          <c:xVal>
            <c:numRef>
              <c:f>'2c)'!$BD$29:$BD$39</c:f>
              <c:numCache>
                <c:formatCode>0.0</c:formatCode>
                <c:ptCount val="11"/>
                <c:pt idx="0">
                  <c:v>4.75</c:v>
                </c:pt>
                <c:pt idx="1">
                  <c:v>5.666666666666667</c:v>
                </c:pt>
                <c:pt idx="2">
                  <c:v>6.833333333333333</c:v>
                </c:pt>
                <c:pt idx="3">
                  <c:v>7.583333333333333</c:v>
                </c:pt>
                <c:pt idx="4">
                  <c:v>8.6666666666666661</c:v>
                </c:pt>
                <c:pt idx="5">
                  <c:v>9.5</c:v>
                </c:pt>
                <c:pt idx="6">
                  <c:v>10.5</c:v>
                </c:pt>
                <c:pt idx="7">
                  <c:v>11.583333333333334</c:v>
                </c:pt>
                <c:pt idx="8">
                  <c:v>12.583333333333334</c:v>
                </c:pt>
                <c:pt idx="9">
                  <c:v>13.75</c:v>
                </c:pt>
                <c:pt idx="10">
                  <c:v>14.75</c:v>
                </c:pt>
              </c:numCache>
            </c:numRef>
          </c:xVal>
          <c:yVal>
            <c:numRef>
              <c:f>'2c)'!$BL$29:$BL$39</c:f>
              <c:numCache>
                <c:formatCode>0.000</c:formatCode>
                <c:ptCount val="11"/>
                <c:pt idx="0">
                  <c:v>3.7920615422010759</c:v>
                </c:pt>
                <c:pt idx="1">
                  <c:v>5.3207457979979216</c:v>
                </c:pt>
                <c:pt idx="2">
                  <c:v>7.2321913987456226</c:v>
                </c:pt>
                <c:pt idx="3">
                  <c:v>8.4055107232071187</c:v>
                </c:pt>
                <c:pt idx="4">
                  <c:v>10.002276377781621</c:v>
                </c:pt>
                <c:pt idx="5">
                  <c:v>11.147572777142891</c:v>
                </c:pt>
                <c:pt idx="6">
                  <c:v>12.428187826844777</c:v>
                </c:pt>
                <c:pt idx="7">
                  <c:v>13.706374298727855</c:v>
                </c:pt>
                <c:pt idx="8">
                  <c:v>14.793284883928612</c:v>
                </c:pt>
                <c:pt idx="9">
                  <c:v>15.959102197595202</c:v>
                </c:pt>
                <c:pt idx="10">
                  <c:v>16.87925008133071</c:v>
                </c:pt>
              </c:numCache>
            </c:numRef>
          </c:yVal>
          <c:smooth val="0"/>
          <c:extLst>
            <c:ext xmlns:c16="http://schemas.microsoft.com/office/drawing/2014/chart" uri="{C3380CC4-5D6E-409C-BE32-E72D297353CC}">
              <c16:uniqueId val="{00000007-BB8C-4A0A-80DB-2A6A4090EE90}"/>
            </c:ext>
          </c:extLst>
        </c:ser>
        <c:dLbls>
          <c:showLegendKey val="0"/>
          <c:showVal val="0"/>
          <c:showCatName val="0"/>
          <c:showSerName val="0"/>
          <c:showPercent val="0"/>
          <c:showBubbleSize val="0"/>
        </c:dLbls>
        <c:axId val="1989523728"/>
        <c:axId val="1989523312"/>
      </c:scatterChart>
      <c:valAx>
        <c:axId val="1989523728"/>
        <c:scaling>
          <c:orientation val="minMax"/>
          <c:max val="22"/>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312"/>
        <c:crosses val="autoZero"/>
        <c:crossBetween val="midCat"/>
        <c:majorUnit val="2"/>
      </c:valAx>
      <c:valAx>
        <c:axId val="198952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72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0"/>
          <c:order val="0"/>
          <c:tx>
            <c:strRef>
              <c:f>'2c)'!$B$65</c:f>
              <c:strCache>
                <c:ptCount val="1"/>
                <c:pt idx="0">
                  <c:v>P5</c:v>
                </c:pt>
              </c:strCache>
            </c:strRef>
          </c:tx>
          <c:spPr>
            <a:ln w="25400" cap="rnd">
              <a:noFill/>
              <a:round/>
            </a:ln>
            <a:effectLst/>
          </c:spPr>
          <c:marker>
            <c:symbol val="circle"/>
            <c:size val="5"/>
            <c:spPr>
              <a:solidFill>
                <a:schemeClr val="accent1"/>
              </a:solidFill>
            </c:spPr>
          </c:marker>
          <c:xVal>
            <c:numRef>
              <c:f>'2c)'!$C$65:$C$75</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'2c)'!$I$65:$I$75</c:f>
              <c:numCache>
                <c:formatCode>0.00</c:formatCode>
                <c:ptCount val="11"/>
                <c:pt idx="0">
                  <c:v>8.2799999999999994</c:v>
                </c:pt>
                <c:pt idx="1">
                  <c:v>11.7525</c:v>
                </c:pt>
                <c:pt idx="2">
                  <c:v>13.738099999999999</c:v>
                </c:pt>
                <c:pt idx="3">
                  <c:v>15.285</c:v>
                </c:pt>
                <c:pt idx="4">
                  <c:v>16.896899999999999</c:v>
                </c:pt>
                <c:pt idx="5">
                  <c:v>18.758099999999999</c:v>
                </c:pt>
                <c:pt idx="6">
                  <c:v>20.496300000000002</c:v>
                </c:pt>
                <c:pt idx="7">
                  <c:v>22.3812</c:v>
                </c:pt>
                <c:pt idx="8">
                  <c:v>22.6313</c:v>
                </c:pt>
                <c:pt idx="9">
                  <c:v>23.5381</c:v>
                </c:pt>
                <c:pt idx="10">
                  <c:v>24.203099999999999</c:v>
                </c:pt>
              </c:numCache>
            </c:numRef>
          </c:yVal>
          <c:smooth val="0"/>
          <c:extLst>
            <c:ext xmlns:c16="http://schemas.microsoft.com/office/drawing/2014/chart" uri="{C3380CC4-5D6E-409C-BE32-E72D297353CC}">
              <c16:uniqueId val="{00000008-782B-44EF-908C-D5683487076C}"/>
            </c:ext>
          </c:extLst>
        </c:ser>
        <c:ser>
          <c:idx val="11"/>
          <c:order val="1"/>
          <c:tx>
            <c:strRef>
              <c:f>'2c)'!$AL$50</c:f>
              <c:strCache>
                <c:ptCount val="1"/>
                <c:pt idx="0">
                  <c:v>G_P5</c:v>
                </c:pt>
              </c:strCache>
            </c:strRef>
          </c:tx>
          <c:spPr>
            <a:ln w="19050">
              <a:solidFill>
                <a:schemeClr val="accent4">
                  <a:lumMod val="60000"/>
                  <a:lumOff val="40000"/>
                </a:schemeClr>
              </a:solidFill>
            </a:ln>
          </c:spPr>
          <c:marker>
            <c:symbol val="none"/>
          </c:marker>
          <c:xVal>
            <c:numRef>
              <c:f>'2c)'!$BN$29:$BN$38</c:f>
              <c:numCache>
                <c:formatCode>0.0</c:formatCode>
                <c:ptCount val="10"/>
                <c:pt idx="0">
                  <c:v>7.8</c:v>
                </c:pt>
                <c:pt idx="1">
                  <c:v>9</c:v>
                </c:pt>
                <c:pt idx="2">
                  <c:v>9.9</c:v>
                </c:pt>
                <c:pt idx="3">
                  <c:v>10.8</c:v>
                </c:pt>
                <c:pt idx="4">
                  <c:v>12</c:v>
                </c:pt>
                <c:pt idx="5">
                  <c:v>13</c:v>
                </c:pt>
                <c:pt idx="6">
                  <c:v>14</c:v>
                </c:pt>
                <c:pt idx="7">
                  <c:v>15</c:v>
                </c:pt>
                <c:pt idx="8">
                  <c:v>15.8</c:v>
                </c:pt>
                <c:pt idx="9">
                  <c:v>16.899999999999999</c:v>
                </c:pt>
              </c:numCache>
            </c:numRef>
          </c:xVal>
          <c:yVal>
            <c:numRef>
              <c:f>'2c)'!$BP$29:$BP$38</c:f>
              <c:numCache>
                <c:formatCode>0.000</c:formatCode>
                <c:ptCount val="10"/>
                <c:pt idx="0">
                  <c:v>12.026479123765053</c:v>
                </c:pt>
                <c:pt idx="1">
                  <c:v>14.292653851633276</c:v>
                </c:pt>
                <c:pt idx="2">
                  <c:v>15.861163568637018</c:v>
                </c:pt>
                <c:pt idx="3">
                  <c:v>17.32259856844869</c:v>
                </c:pt>
                <c:pt idx="4">
                  <c:v>19.116800061770931</c:v>
                </c:pt>
                <c:pt idx="5">
                  <c:v>20.489096640323151</c:v>
                </c:pt>
                <c:pt idx="6">
                  <c:v>21.760659457895621</c:v>
                </c:pt>
                <c:pt idx="7">
                  <c:v>22.941084932204554</c:v>
                </c:pt>
                <c:pt idx="8">
                  <c:v>23.825722063875748</c:v>
                </c:pt>
                <c:pt idx="9">
                  <c:v>24.963480253490971</c:v>
                </c:pt>
              </c:numCache>
            </c:numRef>
          </c:yVal>
          <c:smooth val="0"/>
          <c:extLst>
            <c:ext xmlns:c16="http://schemas.microsoft.com/office/drawing/2014/chart" uri="{C3380CC4-5D6E-409C-BE32-E72D297353CC}">
              <c16:uniqueId val="{00000009-782B-44EF-908C-D5683487076C}"/>
            </c:ext>
          </c:extLst>
        </c:ser>
        <c:ser>
          <c:idx val="12"/>
          <c:order val="2"/>
          <c:tx>
            <c:strRef>
              <c:f>'2c)'!$B$76</c:f>
              <c:strCache>
                <c:ptCount val="1"/>
                <c:pt idx="0">
                  <c:v>P6</c:v>
                </c:pt>
              </c:strCache>
            </c:strRef>
          </c:tx>
          <c:spPr>
            <a:ln w="25400" cap="rnd">
              <a:noFill/>
              <a:round/>
            </a:ln>
            <a:effectLst/>
          </c:spPr>
          <c:marker>
            <c:symbol val="circle"/>
            <c:size val="5"/>
            <c:spPr>
              <a:solidFill>
                <a:schemeClr val="accent1"/>
              </a:solidFill>
            </c:spPr>
          </c:marker>
          <c:xVal>
            <c:numRef>
              <c:f>'2c)'!$C$76:$C$86</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'2c)'!$I$76:$I$86</c:f>
              <c:numCache>
                <c:formatCode>0.00</c:formatCode>
                <c:ptCount val="11"/>
                <c:pt idx="0">
                  <c:v>8.9291</c:v>
                </c:pt>
                <c:pt idx="1">
                  <c:v>12.5739</c:v>
                </c:pt>
                <c:pt idx="2">
                  <c:v>14.510899999999999</c:v>
                </c:pt>
                <c:pt idx="3">
                  <c:v>16.036200000000001</c:v>
                </c:pt>
                <c:pt idx="4">
                  <c:v>17.773299999999999</c:v>
                </c:pt>
                <c:pt idx="5">
                  <c:v>19.691500000000001</c:v>
                </c:pt>
                <c:pt idx="6">
                  <c:v>21.9648</c:v>
                </c:pt>
                <c:pt idx="7">
                  <c:v>23.6493</c:v>
                </c:pt>
                <c:pt idx="8">
                  <c:v>23.768799999999999</c:v>
                </c:pt>
                <c:pt idx="9">
                  <c:v>24.261399999999998</c:v>
                </c:pt>
                <c:pt idx="10">
                  <c:v>24.9955</c:v>
                </c:pt>
              </c:numCache>
            </c:numRef>
          </c:yVal>
          <c:smooth val="0"/>
          <c:extLst>
            <c:ext xmlns:c16="http://schemas.microsoft.com/office/drawing/2014/chart" uri="{C3380CC4-5D6E-409C-BE32-E72D297353CC}">
              <c16:uniqueId val="{0000000A-782B-44EF-908C-D5683487076C}"/>
            </c:ext>
          </c:extLst>
        </c:ser>
        <c:ser>
          <c:idx val="13"/>
          <c:order val="3"/>
          <c:tx>
            <c:strRef>
              <c:f>'2c)'!$AM$50</c:f>
              <c:strCache>
                <c:ptCount val="1"/>
                <c:pt idx="0">
                  <c:v>G_P6</c:v>
                </c:pt>
              </c:strCache>
            </c:strRef>
          </c:tx>
          <c:spPr>
            <a:ln w="19050">
              <a:solidFill>
                <a:schemeClr val="accent5"/>
              </a:solidFill>
            </a:ln>
          </c:spPr>
          <c:marker>
            <c:symbol val="none"/>
          </c:marker>
          <c:xVal>
            <c:numRef>
              <c:f>'2c)'!$BN$29:$BN$38</c:f>
              <c:numCache>
                <c:formatCode>0.0</c:formatCode>
                <c:ptCount val="10"/>
                <c:pt idx="0">
                  <c:v>7.8</c:v>
                </c:pt>
                <c:pt idx="1">
                  <c:v>9</c:v>
                </c:pt>
                <c:pt idx="2">
                  <c:v>9.9</c:v>
                </c:pt>
                <c:pt idx="3">
                  <c:v>10.8</c:v>
                </c:pt>
                <c:pt idx="4">
                  <c:v>12</c:v>
                </c:pt>
                <c:pt idx="5">
                  <c:v>13</c:v>
                </c:pt>
                <c:pt idx="6">
                  <c:v>14</c:v>
                </c:pt>
                <c:pt idx="7">
                  <c:v>15</c:v>
                </c:pt>
                <c:pt idx="8">
                  <c:v>15.8</c:v>
                </c:pt>
                <c:pt idx="9">
                  <c:v>16.899999999999999</c:v>
                </c:pt>
              </c:numCache>
            </c:numRef>
          </c:xVal>
          <c:yVal>
            <c:numRef>
              <c:f>'2c)'!$BR$29:$BR$38</c:f>
              <c:numCache>
                <c:formatCode>0.000</c:formatCode>
                <c:ptCount val="10"/>
                <c:pt idx="0">
                  <c:v>12.793164213581896</c:v>
                </c:pt>
                <c:pt idx="1">
                  <c:v>15.091637415814338</c:v>
                </c:pt>
                <c:pt idx="2">
                  <c:v>16.671247139567939</c:v>
                </c:pt>
                <c:pt idx="3">
                  <c:v>18.135465680154436</c:v>
                </c:pt>
                <c:pt idx="4">
                  <c:v>19.923803561076017</c:v>
                </c:pt>
                <c:pt idx="5">
                  <c:v>21.285118554941597</c:v>
                </c:pt>
                <c:pt idx="6">
                  <c:v>22.541734230643559</c:v>
                </c:pt>
                <c:pt idx="7">
                  <c:v>23.704337043873227</c:v>
                </c:pt>
                <c:pt idx="8">
                  <c:v>24.573204482032114</c:v>
                </c:pt>
                <c:pt idx="9">
                  <c:v>25.687725134635276</c:v>
                </c:pt>
              </c:numCache>
            </c:numRef>
          </c:yVal>
          <c:smooth val="0"/>
          <c:extLst>
            <c:ext xmlns:c16="http://schemas.microsoft.com/office/drawing/2014/chart" uri="{C3380CC4-5D6E-409C-BE32-E72D297353CC}">
              <c16:uniqueId val="{0000000B-782B-44EF-908C-D5683487076C}"/>
            </c:ext>
          </c:extLst>
        </c:ser>
        <c:ser>
          <c:idx val="14"/>
          <c:order val="4"/>
          <c:tx>
            <c:strRef>
              <c:f>'2c)'!$B$87</c:f>
              <c:strCache>
                <c:ptCount val="1"/>
                <c:pt idx="0">
                  <c:v>P7</c:v>
                </c:pt>
              </c:strCache>
            </c:strRef>
          </c:tx>
          <c:spPr>
            <a:ln w="25400" cap="rnd">
              <a:noFill/>
              <a:round/>
            </a:ln>
            <a:effectLst/>
          </c:spPr>
          <c:marker>
            <c:symbol val="circle"/>
            <c:size val="5"/>
            <c:spPr>
              <a:solidFill>
                <a:schemeClr val="accent1"/>
              </a:solidFill>
            </c:spPr>
          </c:marker>
          <c:xVal>
            <c:numRef>
              <c:f>'2c)'!$C$87:$C$97</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'2c)'!$I$87:$I$97</c:f>
              <c:numCache>
                <c:formatCode>0.00</c:formatCode>
                <c:ptCount val="11"/>
                <c:pt idx="0">
                  <c:v>11.1912</c:v>
                </c:pt>
                <c:pt idx="1">
                  <c:v>15.2181</c:v>
                </c:pt>
                <c:pt idx="2">
                  <c:v>17.269400000000001</c:v>
                </c:pt>
                <c:pt idx="3">
                  <c:v>18.817599999999999</c:v>
                </c:pt>
                <c:pt idx="4">
                  <c:v>20.5671</c:v>
                </c:pt>
                <c:pt idx="5">
                  <c:v>22.723099999999999</c:v>
                </c:pt>
                <c:pt idx="6">
                  <c:v>24.549499999999998</c:v>
                </c:pt>
                <c:pt idx="7">
                  <c:v>26.5639</c:v>
                </c:pt>
                <c:pt idx="8">
                  <c:v>26.8569</c:v>
                </c:pt>
                <c:pt idx="9">
                  <c:v>27.3856</c:v>
                </c:pt>
                <c:pt idx="10">
                  <c:v>28.536100000000001</c:v>
                </c:pt>
              </c:numCache>
            </c:numRef>
          </c:yVal>
          <c:smooth val="0"/>
          <c:extLst>
            <c:ext xmlns:c16="http://schemas.microsoft.com/office/drawing/2014/chart" uri="{C3380CC4-5D6E-409C-BE32-E72D297353CC}">
              <c16:uniqueId val="{0000000C-782B-44EF-908C-D5683487076C}"/>
            </c:ext>
          </c:extLst>
        </c:ser>
        <c:ser>
          <c:idx val="15"/>
          <c:order val="5"/>
          <c:tx>
            <c:strRef>
              <c:f>'2c)'!$AN$50</c:f>
              <c:strCache>
                <c:ptCount val="1"/>
                <c:pt idx="0">
                  <c:v>G_P7</c:v>
                </c:pt>
              </c:strCache>
            </c:strRef>
          </c:tx>
          <c:spPr>
            <a:ln w="19050">
              <a:solidFill>
                <a:schemeClr val="bg1">
                  <a:lumMod val="65000"/>
                </a:schemeClr>
              </a:solidFill>
            </a:ln>
          </c:spPr>
          <c:marker>
            <c:symbol val="none"/>
          </c:marker>
          <c:xVal>
            <c:numRef>
              <c:f>'2c)'!$BN$29:$BN$38</c:f>
              <c:numCache>
                <c:formatCode>0.0</c:formatCode>
                <c:ptCount val="10"/>
                <c:pt idx="0">
                  <c:v>7.8</c:v>
                </c:pt>
                <c:pt idx="1">
                  <c:v>9</c:v>
                </c:pt>
                <c:pt idx="2">
                  <c:v>9.9</c:v>
                </c:pt>
                <c:pt idx="3">
                  <c:v>10.8</c:v>
                </c:pt>
                <c:pt idx="4">
                  <c:v>12</c:v>
                </c:pt>
                <c:pt idx="5">
                  <c:v>13</c:v>
                </c:pt>
                <c:pt idx="6">
                  <c:v>14</c:v>
                </c:pt>
                <c:pt idx="7">
                  <c:v>15</c:v>
                </c:pt>
                <c:pt idx="8">
                  <c:v>15.8</c:v>
                </c:pt>
                <c:pt idx="9">
                  <c:v>16.899999999999999</c:v>
                </c:pt>
              </c:numCache>
            </c:numRef>
          </c:xVal>
          <c:yVal>
            <c:numRef>
              <c:f>'2c)'!$BT$29:$BT$38</c:f>
              <c:numCache>
                <c:formatCode>0.000</c:formatCode>
                <c:ptCount val="10"/>
                <c:pt idx="0">
                  <c:v>15.58681684211675</c:v>
                </c:pt>
                <c:pt idx="1">
                  <c:v>18.166477453960415</c:v>
                </c:pt>
                <c:pt idx="2">
                  <c:v>19.920131471698856</c:v>
                </c:pt>
                <c:pt idx="3">
                  <c:v>21.533054790823314</c:v>
                </c:pt>
                <c:pt idx="4">
                  <c:v>23.487797454455198</c:v>
                </c:pt>
                <c:pt idx="5">
                  <c:v>24.965304650937679</c:v>
                </c:pt>
                <c:pt idx="6">
                  <c:v>26.321596653261039</c:v>
                </c:pt>
                <c:pt idx="7">
                  <c:v>27.570229211201895</c:v>
                </c:pt>
                <c:pt idx="8">
                  <c:v>28.499647261560742</c:v>
                </c:pt>
                <c:pt idx="9">
                  <c:v>29.687300665514375</c:v>
                </c:pt>
              </c:numCache>
            </c:numRef>
          </c:yVal>
          <c:smooth val="0"/>
          <c:extLst>
            <c:ext xmlns:c16="http://schemas.microsoft.com/office/drawing/2014/chart" uri="{C3380CC4-5D6E-409C-BE32-E72D297353CC}">
              <c16:uniqueId val="{0000000D-782B-44EF-908C-D5683487076C}"/>
            </c:ext>
          </c:extLst>
        </c:ser>
        <c:ser>
          <c:idx val="16"/>
          <c:order val="6"/>
          <c:tx>
            <c:strRef>
              <c:f>'2c)'!$B$98</c:f>
              <c:strCache>
                <c:ptCount val="1"/>
                <c:pt idx="0">
                  <c:v>P8</c:v>
                </c:pt>
              </c:strCache>
            </c:strRef>
          </c:tx>
          <c:spPr>
            <a:ln w="25400" cap="rnd">
              <a:noFill/>
              <a:round/>
            </a:ln>
            <a:effectLst/>
          </c:spPr>
          <c:marker>
            <c:symbol val="circle"/>
            <c:size val="5"/>
            <c:spPr>
              <a:solidFill>
                <a:schemeClr val="accent1"/>
              </a:solidFill>
            </c:spPr>
          </c:marker>
          <c:xVal>
            <c:numRef>
              <c:f>'2c)'!$C$98:$C$108</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'2c)'!$I$98:$I$108</c:f>
              <c:numCache>
                <c:formatCode>0.00</c:formatCode>
                <c:ptCount val="11"/>
                <c:pt idx="0">
                  <c:v>12.2157</c:v>
                </c:pt>
                <c:pt idx="1">
                  <c:v>16.6556</c:v>
                </c:pt>
                <c:pt idx="2">
                  <c:v>18.8093</c:v>
                </c:pt>
                <c:pt idx="3">
                  <c:v>20.522200000000002</c:v>
                </c:pt>
                <c:pt idx="4">
                  <c:v>22.426400000000001</c:v>
                </c:pt>
                <c:pt idx="5">
                  <c:v>24.870799999999999</c:v>
                </c:pt>
                <c:pt idx="6">
                  <c:v>26.7912</c:v>
                </c:pt>
                <c:pt idx="7">
                  <c:v>28.262</c:v>
                </c:pt>
                <c:pt idx="8">
                  <c:v>29.351900000000001</c:v>
                </c:pt>
                <c:pt idx="9">
                  <c:v>29.838000000000001</c:v>
                </c:pt>
                <c:pt idx="10">
                  <c:v>31.200900000000001</c:v>
                </c:pt>
              </c:numCache>
            </c:numRef>
          </c:yVal>
          <c:smooth val="0"/>
          <c:extLst>
            <c:ext xmlns:c16="http://schemas.microsoft.com/office/drawing/2014/chart" uri="{C3380CC4-5D6E-409C-BE32-E72D297353CC}">
              <c16:uniqueId val="{0000000E-782B-44EF-908C-D5683487076C}"/>
            </c:ext>
          </c:extLst>
        </c:ser>
        <c:ser>
          <c:idx val="17"/>
          <c:order val="7"/>
          <c:tx>
            <c:strRef>
              <c:f>'2c)'!$AO$77</c:f>
              <c:strCache>
                <c:ptCount val="1"/>
                <c:pt idx="0">
                  <c:v>G_P8</c:v>
                </c:pt>
              </c:strCache>
            </c:strRef>
          </c:tx>
          <c:spPr>
            <a:ln w="19050">
              <a:solidFill>
                <a:schemeClr val="accent6"/>
              </a:solidFill>
            </a:ln>
          </c:spPr>
          <c:marker>
            <c:symbol val="none"/>
          </c:marker>
          <c:xVal>
            <c:numRef>
              <c:f>'2c)'!$BN$29:$BN$38</c:f>
              <c:numCache>
                <c:formatCode>0.0</c:formatCode>
                <c:ptCount val="10"/>
                <c:pt idx="0">
                  <c:v>7.8</c:v>
                </c:pt>
                <c:pt idx="1">
                  <c:v>9</c:v>
                </c:pt>
                <c:pt idx="2">
                  <c:v>9.9</c:v>
                </c:pt>
                <c:pt idx="3">
                  <c:v>10.8</c:v>
                </c:pt>
                <c:pt idx="4">
                  <c:v>12</c:v>
                </c:pt>
                <c:pt idx="5">
                  <c:v>13</c:v>
                </c:pt>
                <c:pt idx="6">
                  <c:v>14</c:v>
                </c:pt>
                <c:pt idx="7">
                  <c:v>15</c:v>
                </c:pt>
                <c:pt idx="8">
                  <c:v>15.8</c:v>
                </c:pt>
                <c:pt idx="9">
                  <c:v>16.899999999999999</c:v>
                </c:pt>
              </c:numCache>
            </c:numRef>
          </c:xVal>
          <c:yVal>
            <c:numRef>
              <c:f>'2c)'!$BV$29:$BV$38</c:f>
              <c:numCache>
                <c:formatCode>0.000</c:formatCode>
                <c:ptCount val="10"/>
                <c:pt idx="0">
                  <c:v>16.791201454000838</c:v>
                </c:pt>
                <c:pt idx="1">
                  <c:v>19.416886119141179</c:v>
                </c:pt>
                <c:pt idx="2">
                  <c:v>21.186474663638833</c:v>
                </c:pt>
                <c:pt idx="3">
                  <c:v>22.803744108415586</c:v>
                </c:pt>
                <c:pt idx="4">
                  <c:v>24.751117857762583</c:v>
                </c:pt>
                <c:pt idx="5">
                  <c:v>26.214210969741643</c:v>
                </c:pt>
                <c:pt idx="6">
                  <c:v>27.550774741582831</c:v>
                </c:pt>
                <c:pt idx="7">
                  <c:v>28.775871634275109</c:v>
                </c:pt>
                <c:pt idx="8">
                  <c:v>29.684483997339331</c:v>
                </c:pt>
                <c:pt idx="9">
                  <c:v>30.84152606016838</c:v>
                </c:pt>
              </c:numCache>
            </c:numRef>
          </c:yVal>
          <c:smooth val="0"/>
          <c:extLst>
            <c:ext xmlns:c16="http://schemas.microsoft.com/office/drawing/2014/chart" uri="{C3380CC4-5D6E-409C-BE32-E72D297353CC}">
              <c16:uniqueId val="{0000000F-782B-44EF-908C-D5683487076C}"/>
            </c:ext>
          </c:extLst>
        </c:ser>
        <c:ser>
          <c:idx val="0"/>
          <c:order val="8"/>
          <c:tx>
            <c:strRef>
              <c:f>'2c)'!$B$109</c:f>
              <c:strCache>
                <c:ptCount val="1"/>
                <c:pt idx="0">
                  <c:v>P9</c:v>
                </c:pt>
              </c:strCache>
            </c:strRef>
          </c:tx>
          <c:spPr>
            <a:ln w="25400" cap="rnd">
              <a:noFill/>
              <a:round/>
            </a:ln>
            <a:effectLst/>
          </c:spPr>
          <c:marker>
            <c:symbol val="circle"/>
            <c:size val="5"/>
            <c:spPr>
              <a:solidFill>
                <a:schemeClr val="accent1"/>
              </a:solidFill>
              <a:ln w="9525">
                <a:solidFill>
                  <a:schemeClr val="accent1"/>
                </a:solidFill>
              </a:ln>
              <a:effectLst/>
            </c:spPr>
          </c:marker>
          <c:xVal>
            <c:numRef>
              <c:f>'2c)'!$C$109:$C$119</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'2c)'!$I$109:$I$119</c:f>
              <c:numCache>
                <c:formatCode>0.00</c:formatCode>
                <c:ptCount val="11"/>
                <c:pt idx="0">
                  <c:v>15.083299999999999</c:v>
                </c:pt>
                <c:pt idx="1">
                  <c:v>20.095300000000002</c:v>
                </c:pt>
                <c:pt idx="2">
                  <c:v>22.4785</c:v>
                </c:pt>
                <c:pt idx="3">
                  <c:v>24.3902</c:v>
                </c:pt>
                <c:pt idx="4">
                  <c:v>26.759499999999999</c:v>
                </c:pt>
                <c:pt idx="5">
                  <c:v>29.416699999999999</c:v>
                </c:pt>
                <c:pt idx="6">
                  <c:v>31.065000000000001</c:v>
                </c:pt>
                <c:pt idx="7">
                  <c:v>33.005099999999999</c:v>
                </c:pt>
                <c:pt idx="8">
                  <c:v>33.631300000000003</c:v>
                </c:pt>
                <c:pt idx="9">
                  <c:v>34.447600000000001</c:v>
                </c:pt>
                <c:pt idx="10">
                  <c:v>35.097200000000001</c:v>
                </c:pt>
              </c:numCache>
            </c:numRef>
          </c:yVal>
          <c:smooth val="0"/>
          <c:extLst>
            <c:ext xmlns:c16="http://schemas.microsoft.com/office/drawing/2014/chart" uri="{C3380CC4-5D6E-409C-BE32-E72D297353CC}">
              <c16:uniqueId val="{00000010-782B-44EF-908C-D5683487076C}"/>
            </c:ext>
          </c:extLst>
        </c:ser>
        <c:ser>
          <c:idx val="1"/>
          <c:order val="9"/>
          <c:tx>
            <c:strRef>
              <c:f>'2c)'!$AP$77</c:f>
              <c:strCache>
                <c:ptCount val="1"/>
                <c:pt idx="0">
                  <c:v>G_P9</c:v>
                </c:pt>
              </c:strCache>
            </c:strRef>
          </c:tx>
          <c:spPr>
            <a:ln w="19050">
              <a:solidFill>
                <a:schemeClr val="accent2"/>
              </a:solidFill>
            </a:ln>
          </c:spPr>
          <c:marker>
            <c:symbol val="none"/>
          </c:marker>
          <c:xVal>
            <c:numRef>
              <c:f>'2c)'!$BN$29:$BN$38</c:f>
              <c:numCache>
                <c:formatCode>0.0</c:formatCode>
                <c:ptCount val="10"/>
                <c:pt idx="0">
                  <c:v>7.8</c:v>
                </c:pt>
                <c:pt idx="1">
                  <c:v>9</c:v>
                </c:pt>
                <c:pt idx="2">
                  <c:v>9.9</c:v>
                </c:pt>
                <c:pt idx="3">
                  <c:v>10.8</c:v>
                </c:pt>
                <c:pt idx="4">
                  <c:v>12</c:v>
                </c:pt>
                <c:pt idx="5">
                  <c:v>13</c:v>
                </c:pt>
                <c:pt idx="6">
                  <c:v>14</c:v>
                </c:pt>
                <c:pt idx="7">
                  <c:v>15</c:v>
                </c:pt>
                <c:pt idx="8">
                  <c:v>15.8</c:v>
                </c:pt>
                <c:pt idx="9">
                  <c:v>16.899999999999999</c:v>
                </c:pt>
              </c:numCache>
            </c:numRef>
          </c:xVal>
          <c:yVal>
            <c:numRef>
              <c:f>'2c)'!$BX$29:$BX$38</c:f>
              <c:numCache>
                <c:formatCode>0.000</c:formatCode>
                <c:ptCount val="10"/>
                <c:pt idx="0">
                  <c:v>20.152692436092437</c:v>
                </c:pt>
                <c:pt idx="1">
                  <c:v>22.982553135875801</c:v>
                </c:pt>
                <c:pt idx="2">
                  <c:v>24.860841137660714</c:v>
                </c:pt>
                <c:pt idx="3">
                  <c:v>26.558360919020899</c:v>
                </c:pt>
                <c:pt idx="4">
                  <c:v>28.579307559779743</c:v>
                </c:pt>
                <c:pt idx="5">
                  <c:v>30.08174399638963</c:v>
                </c:pt>
                <c:pt idx="6">
                  <c:v>31.442680546345329</c:v>
                </c:pt>
                <c:pt idx="7">
                  <c:v>32.680642973069936</c:v>
                </c:pt>
                <c:pt idx="8">
                  <c:v>33.5930481637456</c:v>
                </c:pt>
                <c:pt idx="9">
                  <c:v>34.747936606832091</c:v>
                </c:pt>
              </c:numCache>
            </c:numRef>
          </c:yVal>
          <c:smooth val="0"/>
          <c:extLst>
            <c:ext xmlns:c16="http://schemas.microsoft.com/office/drawing/2014/chart" uri="{C3380CC4-5D6E-409C-BE32-E72D297353CC}">
              <c16:uniqueId val="{00000011-782B-44EF-908C-D5683487076C}"/>
            </c:ext>
          </c:extLst>
        </c:ser>
        <c:dLbls>
          <c:showLegendKey val="0"/>
          <c:showVal val="0"/>
          <c:showCatName val="0"/>
          <c:showSerName val="0"/>
          <c:showPercent val="0"/>
          <c:showBubbleSize val="0"/>
        </c:dLbls>
        <c:axId val="1989523728"/>
        <c:axId val="1989523312"/>
      </c:scatterChart>
      <c:valAx>
        <c:axId val="1989523728"/>
        <c:scaling>
          <c:orientation val="minMax"/>
          <c:max val="22"/>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312"/>
        <c:crosses val="autoZero"/>
        <c:crossBetween val="midCat"/>
        <c:majorUnit val="2"/>
      </c:valAx>
      <c:valAx>
        <c:axId val="198952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72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5"/>
          <c:order val="0"/>
          <c:tx>
            <c:strRef>
              <c:f>'2c)'!$AI$50</c:f>
              <c:strCache>
                <c:ptCount val="1"/>
                <c:pt idx="0">
                  <c:v>G_P2</c:v>
                </c:pt>
              </c:strCache>
            </c:strRef>
          </c:tx>
          <c:marker>
            <c:symbol val="none"/>
          </c:marker>
          <c:xVal>
            <c:numRef>
              <c:f>'2c)'!$BD$80:$BD$90</c:f>
              <c:numCache>
                <c:formatCode>0.0</c:formatCode>
                <c:ptCount val="11"/>
                <c:pt idx="0">
                  <c:v>4.75</c:v>
                </c:pt>
                <c:pt idx="1">
                  <c:v>5.666666666666667</c:v>
                </c:pt>
                <c:pt idx="2">
                  <c:v>6.833333333333333</c:v>
                </c:pt>
                <c:pt idx="3">
                  <c:v>7.583333333333333</c:v>
                </c:pt>
                <c:pt idx="4">
                  <c:v>8.6666666666666661</c:v>
                </c:pt>
                <c:pt idx="5">
                  <c:v>9.5</c:v>
                </c:pt>
                <c:pt idx="6">
                  <c:v>10.5</c:v>
                </c:pt>
                <c:pt idx="7">
                  <c:v>11.583333333333334</c:v>
                </c:pt>
                <c:pt idx="8">
                  <c:v>12.583333333333334</c:v>
                </c:pt>
                <c:pt idx="9">
                  <c:v>13.75</c:v>
                </c:pt>
                <c:pt idx="10">
                  <c:v>14.75</c:v>
                </c:pt>
              </c:numCache>
            </c:numRef>
          </c:xVal>
          <c:yVal>
            <c:numRef>
              <c:f>'2c)'!$BH$80:$BH$90</c:f>
              <c:numCache>
                <c:formatCode>0.000</c:formatCode>
                <c:ptCount val="11"/>
                <c:pt idx="0">
                  <c:v>6.9820312734852825</c:v>
                </c:pt>
                <c:pt idx="1">
                  <c:v>9.4985815200527455</c:v>
                </c:pt>
                <c:pt idx="2">
                  <c:v>12.562732993567442</c:v>
                </c:pt>
                <c:pt idx="3">
                  <c:v>14.410471783565985</c:v>
                </c:pt>
                <c:pt idx="4">
                  <c:v>16.893749111104857</c:v>
                </c:pt>
                <c:pt idx="5">
                  <c:v>18.656418205743091</c:v>
                </c:pt>
                <c:pt idx="6">
                  <c:v>20.611928379174259</c:v>
                </c:pt>
                <c:pt idx="7">
                  <c:v>22.549656270861014</c:v>
                </c:pt>
                <c:pt idx="8">
                  <c:v>24.187718188003753</c:v>
                </c:pt>
                <c:pt idx="9">
                  <c:v>25.935929579344897</c:v>
                </c:pt>
                <c:pt idx="10">
                  <c:v>27.309976656576612</c:v>
                </c:pt>
              </c:numCache>
            </c:numRef>
          </c:yVal>
          <c:smooth val="0"/>
          <c:extLst>
            <c:ext xmlns:c16="http://schemas.microsoft.com/office/drawing/2014/chart" uri="{C3380CC4-5D6E-409C-BE32-E72D297353CC}">
              <c16:uniqueId val="{00000000-C3BE-409D-B170-31C564332DB1}"/>
            </c:ext>
          </c:extLst>
        </c:ser>
        <c:ser>
          <c:idx val="2"/>
          <c:order val="1"/>
          <c:tx>
            <c:strRef>
              <c:f>'2c)'!$B$17</c:f>
              <c:strCache>
                <c:ptCount val="1"/>
                <c:pt idx="0">
                  <c:v>P1</c:v>
                </c:pt>
              </c:strCache>
            </c:strRef>
          </c:tx>
          <c:spPr>
            <a:ln w="25400">
              <a:noFill/>
            </a:ln>
          </c:spPr>
          <c:marker>
            <c:symbol val="circle"/>
            <c:size val="5"/>
            <c:spPr>
              <a:solidFill>
                <a:schemeClr val="accent1"/>
              </a:solidFill>
            </c:spPr>
          </c:marker>
          <c:xVal>
            <c:numRef>
              <c:f>'2c)'!$C$17:$C$28</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'2c)'!$I$17:$I$28</c:f>
              <c:numCache>
                <c:formatCode>0.00</c:formatCode>
                <c:ptCount val="12"/>
                <c:pt idx="0">
                  <c:v>13.3</c:v>
                </c:pt>
                <c:pt idx="1">
                  <c:v>17.11</c:v>
                </c:pt>
                <c:pt idx="2">
                  <c:v>21.1</c:v>
                </c:pt>
                <c:pt idx="3">
                  <c:v>25.08</c:v>
                </c:pt>
                <c:pt idx="4">
                  <c:v>27.06</c:v>
                </c:pt>
                <c:pt idx="5">
                  <c:v>29.34</c:v>
                </c:pt>
                <c:pt idx="6">
                  <c:v>31.04</c:v>
                </c:pt>
                <c:pt idx="7">
                  <c:v>32.31</c:v>
                </c:pt>
                <c:pt idx="8">
                  <c:v>34.770000000000003</c:v>
                </c:pt>
                <c:pt idx="9">
                  <c:v>36.85</c:v>
                </c:pt>
                <c:pt idx="10">
                  <c:v>38.42</c:v>
                </c:pt>
                <c:pt idx="11">
                  <c:v>39.46</c:v>
                </c:pt>
              </c:numCache>
            </c:numRef>
          </c:yVal>
          <c:smooth val="0"/>
          <c:extLst>
            <c:ext xmlns:c16="http://schemas.microsoft.com/office/drawing/2014/chart" uri="{C3380CC4-5D6E-409C-BE32-E72D297353CC}">
              <c16:uniqueId val="{00000001-C3BE-409D-B170-31C564332DB1}"/>
            </c:ext>
          </c:extLst>
        </c:ser>
        <c:ser>
          <c:idx val="3"/>
          <c:order val="2"/>
          <c:tx>
            <c:strRef>
              <c:f>'2c)'!$AH$77</c:f>
              <c:strCache>
                <c:ptCount val="1"/>
                <c:pt idx="0">
                  <c:v>G_P1</c:v>
                </c:pt>
              </c:strCache>
            </c:strRef>
          </c:tx>
          <c:marker>
            <c:symbol val="none"/>
          </c:marker>
          <c:xVal>
            <c:numRef>
              <c:f>'2c)'!$BD$80:$BD$90</c:f>
              <c:numCache>
                <c:formatCode>0.0</c:formatCode>
                <c:ptCount val="11"/>
                <c:pt idx="0">
                  <c:v>4.75</c:v>
                </c:pt>
                <c:pt idx="1">
                  <c:v>5.666666666666667</c:v>
                </c:pt>
                <c:pt idx="2">
                  <c:v>6.833333333333333</c:v>
                </c:pt>
                <c:pt idx="3">
                  <c:v>7.583333333333333</c:v>
                </c:pt>
                <c:pt idx="4">
                  <c:v>8.6666666666666661</c:v>
                </c:pt>
                <c:pt idx="5">
                  <c:v>9.5</c:v>
                </c:pt>
                <c:pt idx="6">
                  <c:v>10.5</c:v>
                </c:pt>
                <c:pt idx="7">
                  <c:v>11.583333333333334</c:v>
                </c:pt>
                <c:pt idx="8">
                  <c:v>12.583333333333334</c:v>
                </c:pt>
                <c:pt idx="9">
                  <c:v>13.75</c:v>
                </c:pt>
                <c:pt idx="10">
                  <c:v>14.75</c:v>
                </c:pt>
              </c:numCache>
            </c:numRef>
          </c:xVal>
          <c:yVal>
            <c:numRef>
              <c:f>'2c)'!$BF$80:$BF$90</c:f>
              <c:numCache>
                <c:formatCode>0.000</c:formatCode>
                <c:ptCount val="11"/>
                <c:pt idx="0">
                  <c:v>16.077192751759789</c:v>
                </c:pt>
                <c:pt idx="1">
                  <c:v>19.599093778284718</c:v>
                </c:pt>
                <c:pt idx="2">
                  <c:v>23.462670394861405</c:v>
                </c:pt>
                <c:pt idx="3">
                  <c:v>25.628801340985696</c:v>
                </c:pt>
                <c:pt idx="4">
                  <c:v>28.389842282871513</c:v>
                </c:pt>
                <c:pt idx="5">
                  <c:v>30.262218428402345</c:v>
                </c:pt>
                <c:pt idx="6">
                  <c:v>32.267075879043844</c:v>
                </c:pt>
                <c:pt idx="7">
                  <c:v>34.187801519609636</c:v>
                </c:pt>
                <c:pt idx="8">
                  <c:v>35.765970002179252</c:v>
                </c:pt>
                <c:pt idx="9">
                  <c:v>37.408781569595618</c:v>
                </c:pt>
                <c:pt idx="10">
                  <c:v>38.672415337055888</c:v>
                </c:pt>
              </c:numCache>
            </c:numRef>
          </c:yVal>
          <c:smooth val="0"/>
          <c:extLst>
            <c:ext xmlns:c16="http://schemas.microsoft.com/office/drawing/2014/chart" uri="{C3380CC4-5D6E-409C-BE32-E72D297353CC}">
              <c16:uniqueId val="{00000002-C3BE-409D-B170-31C564332DB1}"/>
            </c:ext>
          </c:extLst>
        </c:ser>
        <c:ser>
          <c:idx val="4"/>
          <c:order val="3"/>
          <c:tx>
            <c:strRef>
              <c:f>'2c)'!$B$29</c:f>
              <c:strCache>
                <c:ptCount val="1"/>
                <c:pt idx="0">
                  <c:v>P2</c:v>
                </c:pt>
              </c:strCache>
            </c:strRef>
          </c:tx>
          <c:spPr>
            <a:ln w="25400" cap="rnd">
              <a:noFill/>
              <a:round/>
            </a:ln>
            <a:effectLst/>
          </c:spPr>
          <c:marker>
            <c:symbol val="circle"/>
            <c:size val="5"/>
            <c:spPr>
              <a:solidFill>
                <a:schemeClr val="accent1"/>
              </a:solidFill>
            </c:spPr>
          </c:marker>
          <c:dPt>
            <c:idx val="9"/>
            <c:marker>
              <c:symbol val="circle"/>
              <c:size val="8"/>
              <c:spPr>
                <a:solidFill>
                  <a:srgbClr val="C00000">
                    <a:alpha val="93000"/>
                  </a:srgbClr>
                </a:solidFill>
                <a:ln>
                  <a:solidFill>
                    <a:srgbClr val="C00000"/>
                  </a:solidFill>
                </a:ln>
              </c:spPr>
            </c:marker>
            <c:bubble3D val="0"/>
            <c:extLst>
              <c:ext xmlns:c16="http://schemas.microsoft.com/office/drawing/2014/chart" uri="{C3380CC4-5D6E-409C-BE32-E72D297353CC}">
                <c16:uniqueId val="{00000003-C3BE-409D-B170-31C564332DB1}"/>
              </c:ext>
            </c:extLst>
          </c:dPt>
          <c:xVal>
            <c:numRef>
              <c:f>'2c)'!$C$29:$C$40</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13.666666666666666</c:v>
                </c:pt>
                <c:pt idx="11">
                  <c:v>14.75</c:v>
                </c:pt>
              </c:numCache>
            </c:numRef>
          </c:xVal>
          <c:yVal>
            <c:numRef>
              <c:f>'2c)'!$I$29:$I$40</c:f>
              <c:numCache>
                <c:formatCode>0.00</c:formatCode>
                <c:ptCount val="12"/>
                <c:pt idx="0">
                  <c:v>5.2</c:v>
                </c:pt>
                <c:pt idx="1">
                  <c:v>7.45</c:v>
                </c:pt>
                <c:pt idx="2">
                  <c:v>10.41</c:v>
                </c:pt>
                <c:pt idx="3">
                  <c:v>14.03</c:v>
                </c:pt>
                <c:pt idx="4">
                  <c:v>16.260000000000002</c:v>
                </c:pt>
                <c:pt idx="5">
                  <c:v>19.079999999999998</c:v>
                </c:pt>
                <c:pt idx="6">
                  <c:v>21.24</c:v>
                </c:pt>
                <c:pt idx="7">
                  <c:v>22.87</c:v>
                </c:pt>
                <c:pt idx="8">
                  <c:v>25.43</c:v>
                </c:pt>
                <c:pt idx="9">
                  <c:v>24.5</c:v>
                </c:pt>
                <c:pt idx="10">
                  <c:v>29.2</c:v>
                </c:pt>
                <c:pt idx="11">
                  <c:v>30.65</c:v>
                </c:pt>
              </c:numCache>
            </c:numRef>
          </c:yVal>
          <c:smooth val="0"/>
          <c:extLst>
            <c:ext xmlns:c16="http://schemas.microsoft.com/office/drawing/2014/chart" uri="{C3380CC4-5D6E-409C-BE32-E72D297353CC}">
              <c16:uniqueId val="{00000004-C3BE-409D-B170-31C564332DB1}"/>
            </c:ext>
          </c:extLst>
        </c:ser>
        <c:ser>
          <c:idx val="6"/>
          <c:order val="4"/>
          <c:tx>
            <c:strRef>
              <c:f>'2c)'!$B$41</c:f>
              <c:strCache>
                <c:ptCount val="1"/>
                <c:pt idx="0">
                  <c:v>P3</c:v>
                </c:pt>
              </c:strCache>
            </c:strRef>
          </c:tx>
          <c:spPr>
            <a:ln w="25400" cap="rnd">
              <a:noFill/>
              <a:round/>
            </a:ln>
            <a:effectLst/>
          </c:spPr>
          <c:marker>
            <c:symbol val="circle"/>
            <c:size val="5"/>
          </c:marker>
          <c:xVal>
            <c:numRef>
              <c:f>'2c)'!$C$41:$C$52</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'2c)'!$I$41:$I$52</c:f>
              <c:numCache>
                <c:formatCode>0.00</c:formatCode>
                <c:ptCount val="12"/>
                <c:pt idx="0">
                  <c:v>4.32</c:v>
                </c:pt>
                <c:pt idx="1">
                  <c:v>5.84</c:v>
                </c:pt>
                <c:pt idx="2">
                  <c:v>7.47</c:v>
                </c:pt>
                <c:pt idx="3">
                  <c:v>9.2100000000000009</c:v>
                </c:pt>
                <c:pt idx="4">
                  <c:v>10.73</c:v>
                </c:pt>
                <c:pt idx="5">
                  <c:v>12.25</c:v>
                </c:pt>
                <c:pt idx="6">
                  <c:v>13.24</c:v>
                </c:pt>
                <c:pt idx="7">
                  <c:v>14.18</c:v>
                </c:pt>
                <c:pt idx="8">
                  <c:v>16.45</c:v>
                </c:pt>
                <c:pt idx="9">
                  <c:v>15.6</c:v>
                </c:pt>
                <c:pt idx="10">
                  <c:v>19.23</c:v>
                </c:pt>
                <c:pt idx="11">
                  <c:v>19.88</c:v>
                </c:pt>
              </c:numCache>
            </c:numRef>
          </c:yVal>
          <c:smooth val="0"/>
          <c:extLst>
            <c:ext xmlns:c16="http://schemas.microsoft.com/office/drawing/2014/chart" uri="{C3380CC4-5D6E-409C-BE32-E72D297353CC}">
              <c16:uniqueId val="{00000005-C3BE-409D-B170-31C564332DB1}"/>
            </c:ext>
          </c:extLst>
        </c:ser>
        <c:ser>
          <c:idx val="7"/>
          <c:order val="5"/>
          <c:tx>
            <c:strRef>
              <c:f>'2c)'!$AJ$50</c:f>
              <c:strCache>
                <c:ptCount val="1"/>
                <c:pt idx="0">
                  <c:v>G_P3</c:v>
                </c:pt>
              </c:strCache>
            </c:strRef>
          </c:tx>
          <c:marker>
            <c:symbol val="none"/>
          </c:marker>
          <c:xVal>
            <c:numRef>
              <c:f>'2c)'!$BD$80:$BD$90</c:f>
              <c:numCache>
                <c:formatCode>0.0</c:formatCode>
                <c:ptCount val="11"/>
                <c:pt idx="0">
                  <c:v>4.75</c:v>
                </c:pt>
                <c:pt idx="1">
                  <c:v>5.666666666666667</c:v>
                </c:pt>
                <c:pt idx="2">
                  <c:v>6.833333333333333</c:v>
                </c:pt>
                <c:pt idx="3">
                  <c:v>7.583333333333333</c:v>
                </c:pt>
                <c:pt idx="4">
                  <c:v>8.6666666666666661</c:v>
                </c:pt>
                <c:pt idx="5">
                  <c:v>9.5</c:v>
                </c:pt>
                <c:pt idx="6">
                  <c:v>10.5</c:v>
                </c:pt>
                <c:pt idx="7">
                  <c:v>11.583333333333334</c:v>
                </c:pt>
                <c:pt idx="8">
                  <c:v>12.583333333333334</c:v>
                </c:pt>
                <c:pt idx="9">
                  <c:v>13.75</c:v>
                </c:pt>
                <c:pt idx="10">
                  <c:v>14.75</c:v>
                </c:pt>
              </c:numCache>
            </c:numRef>
          </c:xVal>
          <c:yVal>
            <c:numRef>
              <c:f>'2c)'!$BJ$80:$BJ$90</c:f>
              <c:numCache>
                <c:formatCode>0.000</c:formatCode>
                <c:ptCount val="11"/>
                <c:pt idx="0">
                  <c:v>5.7335363769503891</c:v>
                </c:pt>
                <c:pt idx="1">
                  <c:v>7.7061155386214528</c:v>
                </c:pt>
                <c:pt idx="2">
                  <c:v>10.080436119253038</c:v>
                </c:pt>
                <c:pt idx="3">
                  <c:v>11.500763074131807</c:v>
                </c:pt>
                <c:pt idx="4">
                  <c:v>13.398478557025378</c:v>
                </c:pt>
                <c:pt idx="5">
                  <c:v>14.738741620398066</c:v>
                </c:pt>
                <c:pt idx="6">
                  <c:v>16.219820557935243</c:v>
                </c:pt>
                <c:pt idx="7">
                  <c:v>17.681973684152915</c:v>
                </c:pt>
                <c:pt idx="8">
                  <c:v>18.914132947103585</c:v>
                </c:pt>
                <c:pt idx="9">
                  <c:v>20.22552994114362</c:v>
                </c:pt>
                <c:pt idx="10">
                  <c:v>21.253799034949704</c:v>
                </c:pt>
              </c:numCache>
            </c:numRef>
          </c:yVal>
          <c:smooth val="0"/>
          <c:extLst>
            <c:ext xmlns:c16="http://schemas.microsoft.com/office/drawing/2014/chart" uri="{C3380CC4-5D6E-409C-BE32-E72D297353CC}">
              <c16:uniqueId val="{00000006-C3BE-409D-B170-31C564332DB1}"/>
            </c:ext>
          </c:extLst>
        </c:ser>
        <c:ser>
          <c:idx val="8"/>
          <c:order val="6"/>
          <c:tx>
            <c:strRef>
              <c:f>'2c)'!$B$53</c:f>
              <c:strCache>
                <c:ptCount val="1"/>
                <c:pt idx="0">
                  <c:v>P4</c:v>
                </c:pt>
              </c:strCache>
            </c:strRef>
          </c:tx>
          <c:spPr>
            <a:ln w="25400" cap="rnd">
              <a:noFill/>
              <a:round/>
            </a:ln>
            <a:effectLst/>
          </c:spPr>
          <c:marker>
            <c:symbol val="circle"/>
            <c:size val="5"/>
            <c:spPr>
              <a:solidFill>
                <a:schemeClr val="accent1"/>
              </a:solidFill>
            </c:spPr>
          </c:marker>
          <c:xVal>
            <c:numRef>
              <c:f>'2c)'!$C$53:$C$64</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'2c)'!$I$53:$I$64</c:f>
              <c:numCache>
                <c:formatCode>0.00</c:formatCode>
                <c:ptCount val="12"/>
                <c:pt idx="0">
                  <c:v>2.74</c:v>
                </c:pt>
                <c:pt idx="1">
                  <c:v>3.92</c:v>
                </c:pt>
                <c:pt idx="2">
                  <c:v>5.2</c:v>
                </c:pt>
                <c:pt idx="3">
                  <c:v>7.03</c:v>
                </c:pt>
                <c:pt idx="4">
                  <c:v>8.44</c:v>
                </c:pt>
                <c:pt idx="5">
                  <c:v>10.11</c:v>
                </c:pt>
                <c:pt idx="6">
                  <c:v>11.07</c:v>
                </c:pt>
                <c:pt idx="7">
                  <c:v>12.1</c:v>
                </c:pt>
                <c:pt idx="8">
                  <c:v>13.88</c:v>
                </c:pt>
                <c:pt idx="9">
                  <c:v>13.45</c:v>
                </c:pt>
                <c:pt idx="10">
                  <c:v>15.53</c:v>
                </c:pt>
                <c:pt idx="11">
                  <c:v>15.94</c:v>
                </c:pt>
              </c:numCache>
            </c:numRef>
          </c:yVal>
          <c:smooth val="0"/>
          <c:extLst>
            <c:ext xmlns:c16="http://schemas.microsoft.com/office/drawing/2014/chart" uri="{C3380CC4-5D6E-409C-BE32-E72D297353CC}">
              <c16:uniqueId val="{00000007-C3BE-409D-B170-31C564332DB1}"/>
            </c:ext>
          </c:extLst>
        </c:ser>
        <c:ser>
          <c:idx val="9"/>
          <c:order val="7"/>
          <c:tx>
            <c:strRef>
              <c:f>'2c)'!$AK$50</c:f>
              <c:strCache>
                <c:ptCount val="1"/>
                <c:pt idx="0">
                  <c:v>G_P4</c:v>
                </c:pt>
              </c:strCache>
            </c:strRef>
          </c:tx>
          <c:marker>
            <c:symbol val="none"/>
          </c:marker>
          <c:xVal>
            <c:numRef>
              <c:f>'2c)'!$BD$80:$BD$90</c:f>
              <c:numCache>
                <c:formatCode>0.0</c:formatCode>
                <c:ptCount val="11"/>
                <c:pt idx="0">
                  <c:v>4.75</c:v>
                </c:pt>
                <c:pt idx="1">
                  <c:v>5.666666666666667</c:v>
                </c:pt>
                <c:pt idx="2">
                  <c:v>6.833333333333333</c:v>
                </c:pt>
                <c:pt idx="3">
                  <c:v>7.583333333333333</c:v>
                </c:pt>
                <c:pt idx="4">
                  <c:v>8.6666666666666661</c:v>
                </c:pt>
                <c:pt idx="5">
                  <c:v>9.5</c:v>
                </c:pt>
                <c:pt idx="6">
                  <c:v>10.5</c:v>
                </c:pt>
                <c:pt idx="7">
                  <c:v>11.583333333333334</c:v>
                </c:pt>
                <c:pt idx="8">
                  <c:v>12.583333333333334</c:v>
                </c:pt>
                <c:pt idx="9">
                  <c:v>13.75</c:v>
                </c:pt>
                <c:pt idx="10">
                  <c:v>14.75</c:v>
                </c:pt>
              </c:numCache>
            </c:numRef>
          </c:xVal>
          <c:yVal>
            <c:numRef>
              <c:f>'2c)'!$BL$80:$BL$90</c:f>
              <c:numCache>
                <c:formatCode>0.000</c:formatCode>
                <c:ptCount val="11"/>
                <c:pt idx="0">
                  <c:v>3.7766423636503208</c:v>
                </c:pt>
                <c:pt idx="1">
                  <c:v>5.2803931082477504</c:v>
                </c:pt>
                <c:pt idx="2">
                  <c:v>7.1595534599816748</c:v>
                </c:pt>
                <c:pt idx="3">
                  <c:v>8.3133816347855358</c:v>
                </c:pt>
                <c:pt idx="4">
                  <c:v>9.8847042165380063</c:v>
                </c:pt>
                <c:pt idx="5">
                  <c:v>11.012794846859174</c:v>
                </c:pt>
                <c:pt idx="6">
                  <c:v>12.275417496551571</c:v>
                </c:pt>
                <c:pt idx="7">
                  <c:v>13.537124873787755</c:v>
                </c:pt>
                <c:pt idx="8">
                  <c:v>14.61129647864465</c:v>
                </c:pt>
                <c:pt idx="9">
                  <c:v>15.764850408889542</c:v>
                </c:pt>
                <c:pt idx="10">
                  <c:v>16.676403068726312</c:v>
                </c:pt>
              </c:numCache>
            </c:numRef>
          </c:yVal>
          <c:smooth val="0"/>
          <c:extLst>
            <c:ext xmlns:c16="http://schemas.microsoft.com/office/drawing/2014/chart" uri="{C3380CC4-5D6E-409C-BE32-E72D297353CC}">
              <c16:uniqueId val="{00000008-C3BE-409D-B170-31C564332DB1}"/>
            </c:ext>
          </c:extLst>
        </c:ser>
        <c:dLbls>
          <c:showLegendKey val="0"/>
          <c:showVal val="0"/>
          <c:showCatName val="0"/>
          <c:showSerName val="0"/>
          <c:showPercent val="0"/>
          <c:showBubbleSize val="0"/>
        </c:dLbls>
        <c:axId val="1989523728"/>
        <c:axId val="1989523312"/>
      </c:scatterChart>
      <c:valAx>
        <c:axId val="1989523728"/>
        <c:scaling>
          <c:orientation val="minMax"/>
          <c:max val="22"/>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312"/>
        <c:crosses val="autoZero"/>
        <c:crossBetween val="midCat"/>
        <c:majorUnit val="2"/>
      </c:valAx>
      <c:valAx>
        <c:axId val="198952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72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0"/>
          <c:order val="0"/>
          <c:tx>
            <c:strRef>
              <c:f>'2c)'!$B$65</c:f>
              <c:strCache>
                <c:ptCount val="1"/>
                <c:pt idx="0">
                  <c:v>P5</c:v>
                </c:pt>
              </c:strCache>
            </c:strRef>
          </c:tx>
          <c:spPr>
            <a:ln w="25400" cap="rnd">
              <a:noFill/>
              <a:round/>
            </a:ln>
            <a:effectLst/>
          </c:spPr>
          <c:marker>
            <c:symbol val="circle"/>
            <c:size val="5"/>
            <c:spPr>
              <a:solidFill>
                <a:schemeClr val="accent1"/>
              </a:solidFill>
            </c:spPr>
          </c:marker>
          <c:xVal>
            <c:numRef>
              <c:f>'2c)'!$C$65:$C$75</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'2c)'!$I$65:$I$75</c:f>
              <c:numCache>
                <c:formatCode>0.00</c:formatCode>
                <c:ptCount val="11"/>
                <c:pt idx="0">
                  <c:v>8.2799999999999994</c:v>
                </c:pt>
                <c:pt idx="1">
                  <c:v>11.7525</c:v>
                </c:pt>
                <c:pt idx="2">
                  <c:v>13.738099999999999</c:v>
                </c:pt>
                <c:pt idx="3">
                  <c:v>15.285</c:v>
                </c:pt>
                <c:pt idx="4">
                  <c:v>16.896899999999999</c:v>
                </c:pt>
                <c:pt idx="5">
                  <c:v>18.758099999999999</c:v>
                </c:pt>
                <c:pt idx="6">
                  <c:v>20.496300000000002</c:v>
                </c:pt>
                <c:pt idx="7">
                  <c:v>22.3812</c:v>
                </c:pt>
                <c:pt idx="8">
                  <c:v>22.6313</c:v>
                </c:pt>
                <c:pt idx="9">
                  <c:v>23.5381</c:v>
                </c:pt>
                <c:pt idx="10">
                  <c:v>24.203099999999999</c:v>
                </c:pt>
              </c:numCache>
            </c:numRef>
          </c:yVal>
          <c:smooth val="0"/>
          <c:extLst>
            <c:ext xmlns:c16="http://schemas.microsoft.com/office/drawing/2014/chart" uri="{C3380CC4-5D6E-409C-BE32-E72D297353CC}">
              <c16:uniqueId val="{00000000-546E-4943-900B-32BF2DEF0B28}"/>
            </c:ext>
          </c:extLst>
        </c:ser>
        <c:ser>
          <c:idx val="11"/>
          <c:order val="1"/>
          <c:tx>
            <c:strRef>
              <c:f>'2c)'!$AL$50</c:f>
              <c:strCache>
                <c:ptCount val="1"/>
                <c:pt idx="0">
                  <c:v>G_P5</c:v>
                </c:pt>
              </c:strCache>
            </c:strRef>
          </c:tx>
          <c:spPr>
            <a:ln w="19050">
              <a:solidFill>
                <a:schemeClr val="accent6"/>
              </a:solidFill>
            </a:ln>
          </c:spPr>
          <c:marker>
            <c:symbol val="none"/>
          </c:marker>
          <c:xVal>
            <c:numRef>
              <c:f>'2c)'!$BN$80:$BN$89</c:f>
              <c:numCache>
                <c:formatCode>0.0</c:formatCode>
                <c:ptCount val="10"/>
                <c:pt idx="0">
                  <c:v>7.8</c:v>
                </c:pt>
                <c:pt idx="1">
                  <c:v>9</c:v>
                </c:pt>
                <c:pt idx="2">
                  <c:v>9.9</c:v>
                </c:pt>
                <c:pt idx="3">
                  <c:v>10.8</c:v>
                </c:pt>
                <c:pt idx="4">
                  <c:v>12</c:v>
                </c:pt>
                <c:pt idx="5">
                  <c:v>13</c:v>
                </c:pt>
                <c:pt idx="6">
                  <c:v>14</c:v>
                </c:pt>
                <c:pt idx="7">
                  <c:v>15</c:v>
                </c:pt>
                <c:pt idx="8">
                  <c:v>15.8</c:v>
                </c:pt>
                <c:pt idx="9">
                  <c:v>16.899999999999999</c:v>
                </c:pt>
              </c:numCache>
            </c:numRef>
          </c:xVal>
          <c:yVal>
            <c:numRef>
              <c:f>'2c)'!$BP$80:$BP$89</c:f>
              <c:numCache>
                <c:formatCode>0.000</c:formatCode>
                <c:ptCount val="10"/>
                <c:pt idx="0">
                  <c:v>12.179415395880614</c:v>
                </c:pt>
                <c:pt idx="1">
                  <c:v>14.533903912008942</c:v>
                </c:pt>
                <c:pt idx="2">
                  <c:v>16.16353815617294</c:v>
                </c:pt>
                <c:pt idx="3">
                  <c:v>17.681201962503405</c:v>
                </c:pt>
                <c:pt idx="4">
                  <c:v>19.542782975336568</c:v>
                </c:pt>
                <c:pt idx="5">
                  <c:v>20.964959472339139</c:v>
                </c:pt>
                <c:pt idx="6">
                  <c:v>22.281181367431444</c:v>
                </c:pt>
                <c:pt idx="7">
                  <c:v>23.501535291363179</c:v>
                </c:pt>
                <c:pt idx="8">
                  <c:v>24.415033873355668</c:v>
                </c:pt>
                <c:pt idx="9">
                  <c:v>25.58846370905033</c:v>
                </c:pt>
              </c:numCache>
            </c:numRef>
          </c:yVal>
          <c:smooth val="0"/>
          <c:extLst>
            <c:ext xmlns:c16="http://schemas.microsoft.com/office/drawing/2014/chart" uri="{C3380CC4-5D6E-409C-BE32-E72D297353CC}">
              <c16:uniqueId val="{00000001-546E-4943-900B-32BF2DEF0B28}"/>
            </c:ext>
          </c:extLst>
        </c:ser>
        <c:ser>
          <c:idx val="12"/>
          <c:order val="2"/>
          <c:tx>
            <c:strRef>
              <c:f>'2c)'!$B$76</c:f>
              <c:strCache>
                <c:ptCount val="1"/>
                <c:pt idx="0">
                  <c:v>P6</c:v>
                </c:pt>
              </c:strCache>
            </c:strRef>
          </c:tx>
          <c:spPr>
            <a:ln w="25400" cap="rnd">
              <a:noFill/>
              <a:round/>
            </a:ln>
            <a:effectLst/>
          </c:spPr>
          <c:marker>
            <c:symbol val="circle"/>
            <c:size val="5"/>
            <c:spPr>
              <a:solidFill>
                <a:schemeClr val="accent1"/>
              </a:solidFill>
            </c:spPr>
          </c:marker>
          <c:xVal>
            <c:numRef>
              <c:f>'2c)'!$C$76:$C$86</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'2c)'!$I$76:$I$86</c:f>
              <c:numCache>
                <c:formatCode>0.00</c:formatCode>
                <c:ptCount val="11"/>
                <c:pt idx="0">
                  <c:v>8.9291</c:v>
                </c:pt>
                <c:pt idx="1">
                  <c:v>12.5739</c:v>
                </c:pt>
                <c:pt idx="2">
                  <c:v>14.510899999999999</c:v>
                </c:pt>
                <c:pt idx="3">
                  <c:v>16.036200000000001</c:v>
                </c:pt>
                <c:pt idx="4">
                  <c:v>17.773299999999999</c:v>
                </c:pt>
                <c:pt idx="5">
                  <c:v>19.691500000000001</c:v>
                </c:pt>
                <c:pt idx="6">
                  <c:v>21.9648</c:v>
                </c:pt>
                <c:pt idx="7">
                  <c:v>23.6493</c:v>
                </c:pt>
                <c:pt idx="8">
                  <c:v>23.768799999999999</c:v>
                </c:pt>
                <c:pt idx="9">
                  <c:v>24.261399999999998</c:v>
                </c:pt>
                <c:pt idx="10">
                  <c:v>24.9955</c:v>
                </c:pt>
              </c:numCache>
            </c:numRef>
          </c:yVal>
          <c:smooth val="0"/>
          <c:extLst>
            <c:ext xmlns:c16="http://schemas.microsoft.com/office/drawing/2014/chart" uri="{C3380CC4-5D6E-409C-BE32-E72D297353CC}">
              <c16:uniqueId val="{00000002-546E-4943-900B-32BF2DEF0B28}"/>
            </c:ext>
          </c:extLst>
        </c:ser>
        <c:ser>
          <c:idx val="13"/>
          <c:order val="3"/>
          <c:tx>
            <c:strRef>
              <c:f>'2c)'!$AM$50</c:f>
              <c:strCache>
                <c:ptCount val="1"/>
                <c:pt idx="0">
                  <c:v>G_P6</c:v>
                </c:pt>
              </c:strCache>
            </c:strRef>
          </c:tx>
          <c:spPr>
            <a:ln w="19050">
              <a:solidFill>
                <a:schemeClr val="accent3">
                  <a:lumMod val="75000"/>
                </a:schemeClr>
              </a:solidFill>
            </a:ln>
          </c:spPr>
          <c:marker>
            <c:symbol val="none"/>
          </c:marker>
          <c:xVal>
            <c:numRef>
              <c:f>'2c)'!$BN$80:$BN$89</c:f>
              <c:numCache>
                <c:formatCode>0.0</c:formatCode>
                <c:ptCount val="10"/>
                <c:pt idx="0">
                  <c:v>7.8</c:v>
                </c:pt>
                <c:pt idx="1">
                  <c:v>9</c:v>
                </c:pt>
                <c:pt idx="2">
                  <c:v>9.9</c:v>
                </c:pt>
                <c:pt idx="3">
                  <c:v>10.8</c:v>
                </c:pt>
                <c:pt idx="4">
                  <c:v>12</c:v>
                </c:pt>
                <c:pt idx="5">
                  <c:v>13</c:v>
                </c:pt>
                <c:pt idx="6">
                  <c:v>14</c:v>
                </c:pt>
                <c:pt idx="7">
                  <c:v>15</c:v>
                </c:pt>
                <c:pt idx="8">
                  <c:v>15.8</c:v>
                </c:pt>
                <c:pt idx="9">
                  <c:v>16.899999999999999</c:v>
                </c:pt>
              </c:numCache>
            </c:numRef>
          </c:xVal>
          <c:yVal>
            <c:numRef>
              <c:f>'2c)'!$BR$80:$BR$89</c:f>
              <c:numCache>
                <c:formatCode>0.000</c:formatCode>
                <c:ptCount val="10"/>
                <c:pt idx="0">
                  <c:v>12.883200020207507</c:v>
                </c:pt>
                <c:pt idx="1">
                  <c:v>15.238481428711887</c:v>
                </c:pt>
                <c:pt idx="2">
                  <c:v>16.857301921257015</c:v>
                </c:pt>
                <c:pt idx="3">
                  <c:v>18.357544701715696</c:v>
                </c:pt>
                <c:pt idx="4">
                  <c:v>20.189028714344488</c:v>
                </c:pt>
                <c:pt idx="5">
                  <c:v>21.58229475487672</c:v>
                </c:pt>
                <c:pt idx="6">
                  <c:v>22.867545885090564</c:v>
                </c:pt>
                <c:pt idx="7">
                  <c:v>24.055791224772292</c:v>
                </c:pt>
                <c:pt idx="8">
                  <c:v>24.943228445931222</c:v>
                </c:pt>
                <c:pt idx="9">
                  <c:v>26.080755779339889</c:v>
                </c:pt>
              </c:numCache>
            </c:numRef>
          </c:yVal>
          <c:smooth val="0"/>
          <c:extLst>
            <c:ext xmlns:c16="http://schemas.microsoft.com/office/drawing/2014/chart" uri="{C3380CC4-5D6E-409C-BE32-E72D297353CC}">
              <c16:uniqueId val="{00000003-546E-4943-900B-32BF2DEF0B28}"/>
            </c:ext>
          </c:extLst>
        </c:ser>
        <c:ser>
          <c:idx val="14"/>
          <c:order val="4"/>
          <c:tx>
            <c:strRef>
              <c:f>'2c)'!$B$87</c:f>
              <c:strCache>
                <c:ptCount val="1"/>
                <c:pt idx="0">
                  <c:v>P7</c:v>
                </c:pt>
              </c:strCache>
            </c:strRef>
          </c:tx>
          <c:spPr>
            <a:ln w="25400" cap="rnd">
              <a:noFill/>
              <a:round/>
            </a:ln>
            <a:effectLst/>
          </c:spPr>
          <c:marker>
            <c:symbol val="circle"/>
            <c:size val="5"/>
            <c:spPr>
              <a:solidFill>
                <a:schemeClr val="accent1"/>
              </a:solidFill>
            </c:spPr>
          </c:marker>
          <c:xVal>
            <c:numRef>
              <c:f>'2c)'!$C$87:$C$97</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'2c)'!$I$87:$I$97</c:f>
              <c:numCache>
                <c:formatCode>0.00</c:formatCode>
                <c:ptCount val="11"/>
                <c:pt idx="0">
                  <c:v>11.1912</c:v>
                </c:pt>
                <c:pt idx="1">
                  <c:v>15.2181</c:v>
                </c:pt>
                <c:pt idx="2">
                  <c:v>17.269400000000001</c:v>
                </c:pt>
                <c:pt idx="3">
                  <c:v>18.817599999999999</c:v>
                </c:pt>
                <c:pt idx="4">
                  <c:v>20.5671</c:v>
                </c:pt>
                <c:pt idx="5">
                  <c:v>22.723099999999999</c:v>
                </c:pt>
                <c:pt idx="6">
                  <c:v>24.549499999999998</c:v>
                </c:pt>
                <c:pt idx="7">
                  <c:v>26.5639</c:v>
                </c:pt>
                <c:pt idx="8">
                  <c:v>26.8569</c:v>
                </c:pt>
                <c:pt idx="9">
                  <c:v>27.3856</c:v>
                </c:pt>
                <c:pt idx="10">
                  <c:v>28.536100000000001</c:v>
                </c:pt>
              </c:numCache>
            </c:numRef>
          </c:yVal>
          <c:smooth val="0"/>
          <c:extLst>
            <c:ext xmlns:c16="http://schemas.microsoft.com/office/drawing/2014/chart" uri="{C3380CC4-5D6E-409C-BE32-E72D297353CC}">
              <c16:uniqueId val="{00000004-546E-4943-900B-32BF2DEF0B28}"/>
            </c:ext>
          </c:extLst>
        </c:ser>
        <c:ser>
          <c:idx val="15"/>
          <c:order val="5"/>
          <c:tx>
            <c:strRef>
              <c:f>'2c)'!$AN$50</c:f>
              <c:strCache>
                <c:ptCount val="1"/>
                <c:pt idx="0">
                  <c:v>G_P7</c:v>
                </c:pt>
              </c:strCache>
            </c:strRef>
          </c:tx>
          <c:spPr>
            <a:ln w="19050">
              <a:solidFill>
                <a:schemeClr val="accent4">
                  <a:lumMod val="75000"/>
                </a:schemeClr>
              </a:solidFill>
            </a:ln>
          </c:spPr>
          <c:marker>
            <c:symbol val="none"/>
          </c:marker>
          <c:xVal>
            <c:numRef>
              <c:f>'2c)'!$BN$80:$BN$89</c:f>
              <c:numCache>
                <c:formatCode>0.0</c:formatCode>
                <c:ptCount val="10"/>
                <c:pt idx="0">
                  <c:v>7.8</c:v>
                </c:pt>
                <c:pt idx="1">
                  <c:v>9</c:v>
                </c:pt>
                <c:pt idx="2">
                  <c:v>9.9</c:v>
                </c:pt>
                <c:pt idx="3">
                  <c:v>10.8</c:v>
                </c:pt>
                <c:pt idx="4">
                  <c:v>12</c:v>
                </c:pt>
                <c:pt idx="5">
                  <c:v>13</c:v>
                </c:pt>
                <c:pt idx="6">
                  <c:v>14</c:v>
                </c:pt>
                <c:pt idx="7">
                  <c:v>15</c:v>
                </c:pt>
                <c:pt idx="8">
                  <c:v>15.8</c:v>
                </c:pt>
                <c:pt idx="9">
                  <c:v>16.899999999999999</c:v>
                </c:pt>
              </c:numCache>
            </c:numRef>
          </c:xVal>
          <c:yVal>
            <c:numRef>
              <c:f>'2c)'!$BT$80:$BT$89</c:f>
              <c:numCache>
                <c:formatCode>0.000</c:formatCode>
                <c:ptCount val="10"/>
                <c:pt idx="0">
                  <c:v>15.665302132182996</c:v>
                </c:pt>
                <c:pt idx="1">
                  <c:v>18.273951105575218</c:v>
                </c:pt>
                <c:pt idx="2">
                  <c:v>20.047322653591454</c:v>
                </c:pt>
                <c:pt idx="3">
                  <c:v>21.67823354239389</c:v>
                </c:pt>
                <c:pt idx="4">
                  <c:v>23.654434695280461</c:v>
                </c:pt>
                <c:pt idx="5">
                  <c:v>25.147820225987523</c:v>
                </c:pt>
                <c:pt idx="6">
                  <c:v>26.518367741117764</c:v>
                </c:pt>
                <c:pt idx="7">
                  <c:v>27.779811575570999</c:v>
                </c:pt>
                <c:pt idx="8">
                  <c:v>28.718549439852783</c:v>
                </c:pt>
                <c:pt idx="9">
                  <c:v>29.917818553128694</c:v>
                </c:pt>
              </c:numCache>
            </c:numRef>
          </c:yVal>
          <c:smooth val="0"/>
          <c:extLst>
            <c:ext xmlns:c16="http://schemas.microsoft.com/office/drawing/2014/chart" uri="{C3380CC4-5D6E-409C-BE32-E72D297353CC}">
              <c16:uniqueId val="{00000005-546E-4943-900B-32BF2DEF0B28}"/>
            </c:ext>
          </c:extLst>
        </c:ser>
        <c:ser>
          <c:idx val="16"/>
          <c:order val="6"/>
          <c:tx>
            <c:strRef>
              <c:f>'2c)'!$B$98</c:f>
              <c:strCache>
                <c:ptCount val="1"/>
                <c:pt idx="0">
                  <c:v>P8</c:v>
                </c:pt>
              </c:strCache>
            </c:strRef>
          </c:tx>
          <c:spPr>
            <a:ln w="25400" cap="rnd">
              <a:noFill/>
              <a:round/>
            </a:ln>
            <a:effectLst/>
          </c:spPr>
          <c:marker>
            <c:symbol val="circle"/>
            <c:size val="5"/>
            <c:spPr>
              <a:solidFill>
                <a:schemeClr val="accent1"/>
              </a:solidFill>
            </c:spPr>
          </c:marker>
          <c:xVal>
            <c:numRef>
              <c:f>'2c)'!$C$98:$C$108</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'2c)'!$I$98:$I$108</c:f>
              <c:numCache>
                <c:formatCode>0.00</c:formatCode>
                <c:ptCount val="11"/>
                <c:pt idx="0">
                  <c:v>12.2157</c:v>
                </c:pt>
                <c:pt idx="1">
                  <c:v>16.6556</c:v>
                </c:pt>
                <c:pt idx="2">
                  <c:v>18.8093</c:v>
                </c:pt>
                <c:pt idx="3">
                  <c:v>20.522200000000002</c:v>
                </c:pt>
                <c:pt idx="4">
                  <c:v>22.426400000000001</c:v>
                </c:pt>
                <c:pt idx="5">
                  <c:v>24.870799999999999</c:v>
                </c:pt>
                <c:pt idx="6">
                  <c:v>26.7912</c:v>
                </c:pt>
                <c:pt idx="7">
                  <c:v>28.262</c:v>
                </c:pt>
                <c:pt idx="8">
                  <c:v>29.351900000000001</c:v>
                </c:pt>
                <c:pt idx="9">
                  <c:v>29.838000000000001</c:v>
                </c:pt>
                <c:pt idx="10">
                  <c:v>31.200900000000001</c:v>
                </c:pt>
              </c:numCache>
            </c:numRef>
          </c:yVal>
          <c:smooth val="0"/>
          <c:extLst>
            <c:ext xmlns:c16="http://schemas.microsoft.com/office/drawing/2014/chart" uri="{C3380CC4-5D6E-409C-BE32-E72D297353CC}">
              <c16:uniqueId val="{00000006-546E-4943-900B-32BF2DEF0B28}"/>
            </c:ext>
          </c:extLst>
        </c:ser>
        <c:ser>
          <c:idx val="17"/>
          <c:order val="7"/>
          <c:tx>
            <c:strRef>
              <c:f>'2c)'!$AO$77</c:f>
              <c:strCache>
                <c:ptCount val="1"/>
                <c:pt idx="0">
                  <c:v>G_P8</c:v>
                </c:pt>
              </c:strCache>
            </c:strRef>
          </c:tx>
          <c:spPr>
            <a:ln w="19050">
              <a:solidFill>
                <a:schemeClr val="accent2">
                  <a:lumMod val="75000"/>
                </a:schemeClr>
              </a:solidFill>
            </a:ln>
          </c:spPr>
          <c:marker>
            <c:symbol val="none"/>
          </c:marker>
          <c:xVal>
            <c:numRef>
              <c:f>'2c)'!$BN$80:$BN$89</c:f>
              <c:numCache>
                <c:formatCode>0.0</c:formatCode>
                <c:ptCount val="10"/>
                <c:pt idx="0">
                  <c:v>7.8</c:v>
                </c:pt>
                <c:pt idx="1">
                  <c:v>9</c:v>
                </c:pt>
                <c:pt idx="2">
                  <c:v>9.9</c:v>
                </c:pt>
                <c:pt idx="3">
                  <c:v>10.8</c:v>
                </c:pt>
                <c:pt idx="4">
                  <c:v>12</c:v>
                </c:pt>
                <c:pt idx="5">
                  <c:v>13</c:v>
                </c:pt>
                <c:pt idx="6">
                  <c:v>14</c:v>
                </c:pt>
                <c:pt idx="7">
                  <c:v>15</c:v>
                </c:pt>
                <c:pt idx="8">
                  <c:v>15.8</c:v>
                </c:pt>
                <c:pt idx="9">
                  <c:v>16.899999999999999</c:v>
                </c:pt>
              </c:numCache>
            </c:numRef>
          </c:xVal>
          <c:yVal>
            <c:numRef>
              <c:f>'2c)'!$BV$80:$BV$89</c:f>
              <c:numCache>
                <c:formatCode>0.000</c:formatCode>
                <c:ptCount val="10"/>
                <c:pt idx="0">
                  <c:v>16.731576209424766</c:v>
                </c:pt>
                <c:pt idx="1">
                  <c:v>19.324378691634301</c:v>
                </c:pt>
                <c:pt idx="2">
                  <c:v>21.07311759054528</c:v>
                </c:pt>
                <c:pt idx="3">
                  <c:v>22.672537952262875</c:v>
                </c:pt>
                <c:pt idx="4">
                  <c:v>24.600228109728899</c:v>
                </c:pt>
                <c:pt idx="5">
                  <c:v>26.050009128836077</c:v>
                </c:pt>
                <c:pt idx="6">
                  <c:v>27.375638540257416</c:v>
                </c:pt>
                <c:pt idx="7">
                  <c:v>28.591824426158393</c:v>
                </c:pt>
                <c:pt idx="8">
                  <c:v>29.494558278907537</c:v>
                </c:pt>
                <c:pt idx="9">
                  <c:v>30.645066669140498</c:v>
                </c:pt>
              </c:numCache>
            </c:numRef>
          </c:yVal>
          <c:smooth val="0"/>
          <c:extLst>
            <c:ext xmlns:c16="http://schemas.microsoft.com/office/drawing/2014/chart" uri="{C3380CC4-5D6E-409C-BE32-E72D297353CC}">
              <c16:uniqueId val="{00000007-546E-4943-900B-32BF2DEF0B28}"/>
            </c:ext>
          </c:extLst>
        </c:ser>
        <c:ser>
          <c:idx val="0"/>
          <c:order val="8"/>
          <c:tx>
            <c:strRef>
              <c:f>'2c)'!$B$109</c:f>
              <c:strCache>
                <c:ptCount val="1"/>
                <c:pt idx="0">
                  <c:v>P9</c:v>
                </c:pt>
              </c:strCache>
            </c:strRef>
          </c:tx>
          <c:spPr>
            <a:ln w="25400" cap="rnd">
              <a:noFill/>
              <a:round/>
            </a:ln>
            <a:effectLst/>
          </c:spPr>
          <c:marker>
            <c:symbol val="circle"/>
            <c:size val="5"/>
            <c:spPr>
              <a:solidFill>
                <a:schemeClr val="accent1"/>
              </a:solidFill>
              <a:ln w="9525">
                <a:solidFill>
                  <a:schemeClr val="accent1"/>
                </a:solidFill>
              </a:ln>
              <a:effectLst/>
            </c:spPr>
          </c:marker>
          <c:xVal>
            <c:numRef>
              <c:f>'2c)'!$C$109:$C$119</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'2c)'!$I$109:$I$119</c:f>
              <c:numCache>
                <c:formatCode>0.00</c:formatCode>
                <c:ptCount val="11"/>
                <c:pt idx="0">
                  <c:v>15.083299999999999</c:v>
                </c:pt>
                <c:pt idx="1">
                  <c:v>20.095300000000002</c:v>
                </c:pt>
                <c:pt idx="2">
                  <c:v>22.4785</c:v>
                </c:pt>
                <c:pt idx="3">
                  <c:v>24.3902</c:v>
                </c:pt>
                <c:pt idx="4">
                  <c:v>26.759499999999999</c:v>
                </c:pt>
                <c:pt idx="5">
                  <c:v>29.416699999999999</c:v>
                </c:pt>
                <c:pt idx="6">
                  <c:v>31.065000000000001</c:v>
                </c:pt>
                <c:pt idx="7">
                  <c:v>33.005099999999999</c:v>
                </c:pt>
                <c:pt idx="8">
                  <c:v>33.631300000000003</c:v>
                </c:pt>
                <c:pt idx="9">
                  <c:v>34.447600000000001</c:v>
                </c:pt>
                <c:pt idx="10">
                  <c:v>35.097200000000001</c:v>
                </c:pt>
              </c:numCache>
            </c:numRef>
          </c:yVal>
          <c:smooth val="0"/>
          <c:extLst>
            <c:ext xmlns:c16="http://schemas.microsoft.com/office/drawing/2014/chart" uri="{C3380CC4-5D6E-409C-BE32-E72D297353CC}">
              <c16:uniqueId val="{00000008-546E-4943-900B-32BF2DEF0B28}"/>
            </c:ext>
          </c:extLst>
        </c:ser>
        <c:ser>
          <c:idx val="1"/>
          <c:order val="9"/>
          <c:tx>
            <c:strRef>
              <c:f>'2c)'!$AP$77</c:f>
              <c:strCache>
                <c:ptCount val="1"/>
                <c:pt idx="0">
                  <c:v>G_P9</c:v>
                </c:pt>
              </c:strCache>
            </c:strRef>
          </c:tx>
          <c:spPr>
            <a:ln w="19050">
              <a:solidFill>
                <a:schemeClr val="accent1">
                  <a:lumMod val="75000"/>
                </a:schemeClr>
              </a:solidFill>
            </a:ln>
          </c:spPr>
          <c:marker>
            <c:symbol val="none"/>
          </c:marker>
          <c:xVal>
            <c:numRef>
              <c:f>'2c)'!$BN$80:$BN$89</c:f>
              <c:numCache>
                <c:formatCode>0.0</c:formatCode>
                <c:ptCount val="10"/>
                <c:pt idx="0">
                  <c:v>7.8</c:v>
                </c:pt>
                <c:pt idx="1">
                  <c:v>9</c:v>
                </c:pt>
                <c:pt idx="2">
                  <c:v>9.9</c:v>
                </c:pt>
                <c:pt idx="3">
                  <c:v>10.8</c:v>
                </c:pt>
                <c:pt idx="4">
                  <c:v>12</c:v>
                </c:pt>
                <c:pt idx="5">
                  <c:v>13</c:v>
                </c:pt>
                <c:pt idx="6">
                  <c:v>14</c:v>
                </c:pt>
                <c:pt idx="7">
                  <c:v>15</c:v>
                </c:pt>
                <c:pt idx="8">
                  <c:v>15.8</c:v>
                </c:pt>
                <c:pt idx="9">
                  <c:v>16.899999999999999</c:v>
                </c:pt>
              </c:numCache>
            </c:numRef>
          </c:xVal>
          <c:yVal>
            <c:numRef>
              <c:f>'2c)'!$BX$80:$BX$89</c:f>
              <c:numCache>
                <c:formatCode>0.000</c:formatCode>
                <c:ptCount val="10"/>
                <c:pt idx="0">
                  <c:v>19.896897305182815</c:v>
                </c:pt>
                <c:pt idx="1">
                  <c:v>22.587878175743629</c:v>
                </c:pt>
                <c:pt idx="2">
                  <c:v>24.378204650045497</c:v>
                </c:pt>
                <c:pt idx="3">
                  <c:v>26.000132004005767</c:v>
                </c:pt>
                <c:pt idx="4">
                  <c:v>27.936928496459853</c:v>
                </c:pt>
                <c:pt idx="5">
                  <c:v>29.381565491958995</c:v>
                </c:pt>
                <c:pt idx="6">
                  <c:v>30.694089504096475</c:v>
                </c:pt>
                <c:pt idx="7">
                  <c:v>31.891576918541745</c:v>
                </c:pt>
                <c:pt idx="8">
                  <c:v>32.776487711054735</c:v>
                </c:pt>
                <c:pt idx="9">
                  <c:v>33.899611273669414</c:v>
                </c:pt>
              </c:numCache>
            </c:numRef>
          </c:yVal>
          <c:smooth val="0"/>
          <c:extLst>
            <c:ext xmlns:c16="http://schemas.microsoft.com/office/drawing/2014/chart" uri="{C3380CC4-5D6E-409C-BE32-E72D297353CC}">
              <c16:uniqueId val="{00000009-546E-4943-900B-32BF2DEF0B28}"/>
            </c:ext>
          </c:extLst>
        </c:ser>
        <c:dLbls>
          <c:showLegendKey val="0"/>
          <c:showVal val="0"/>
          <c:showCatName val="0"/>
          <c:showSerName val="0"/>
          <c:showPercent val="0"/>
          <c:showBubbleSize val="0"/>
        </c:dLbls>
        <c:axId val="1989523728"/>
        <c:axId val="1989523312"/>
      </c:scatterChart>
      <c:valAx>
        <c:axId val="1989523728"/>
        <c:scaling>
          <c:orientation val="minMax"/>
          <c:max val="22"/>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312"/>
        <c:crosses val="autoZero"/>
        <c:crossBetween val="midCat"/>
        <c:majorUnit val="2"/>
      </c:valAx>
      <c:valAx>
        <c:axId val="198952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72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 of permanent plots</a:t>
            </a:r>
          </a:p>
        </c:rich>
      </c:tx>
      <c:overlay val="0"/>
      <c:spPr>
        <a:noFill/>
        <a:ln>
          <a:noFill/>
        </a:ln>
        <a:effectLst/>
      </c:spPr>
    </c:title>
    <c:autoTitleDeleted val="0"/>
    <c:plotArea>
      <c:layout>
        <c:manualLayout>
          <c:layoutTarget val="inner"/>
          <c:xMode val="edge"/>
          <c:yMode val="edge"/>
          <c:x val="0.1994420384951881"/>
          <c:y val="0.16708333333333336"/>
          <c:w val="0.75618307086614178"/>
          <c:h val="0.65144320501603969"/>
        </c:manualLayout>
      </c:layout>
      <c:scatterChart>
        <c:scatterStyle val="lineMarker"/>
        <c:varyColors val="0"/>
        <c:ser>
          <c:idx val="0"/>
          <c:order val="0"/>
          <c:spPr>
            <a:ln w="19050">
              <a:noFill/>
            </a:ln>
          </c:spPr>
          <c:xVal>
            <c:numRef>
              <c:f>Data_analysis!$B$16:$B$28</c:f>
              <c:numCache>
                <c:formatCode>0.0</c:formatCode>
                <c:ptCount val="13"/>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13.666666666666666</c:v>
                </c:pt>
                <c:pt idx="11">
                  <c:v>14.75</c:v>
                </c:pt>
                <c:pt idx="12">
                  <c:v>15.583333333333334</c:v>
                </c:pt>
              </c:numCache>
            </c:numRef>
          </c:xVal>
          <c:yVal>
            <c:numRef>
              <c:f>Data_analysis!$D$16:$D$28</c:f>
              <c:numCache>
                <c:formatCode>0</c:formatCode>
                <c:ptCount val="13"/>
                <c:pt idx="0">
                  <c:v>1081</c:v>
                </c:pt>
                <c:pt idx="1">
                  <c:v>1081</c:v>
                </c:pt>
                <c:pt idx="2">
                  <c:v>1070</c:v>
                </c:pt>
                <c:pt idx="3">
                  <c:v>1048</c:v>
                </c:pt>
                <c:pt idx="4">
                  <c:v>1048</c:v>
                </c:pt>
                <c:pt idx="5">
                  <c:v>1048</c:v>
                </c:pt>
                <c:pt idx="6">
                  <c:v>1048</c:v>
                </c:pt>
                <c:pt idx="7">
                  <c:v>1037</c:v>
                </c:pt>
                <c:pt idx="8">
                  <c:v>1037</c:v>
                </c:pt>
                <c:pt idx="9">
                  <c:v>1037</c:v>
                </c:pt>
                <c:pt idx="10">
                  <c:v>1037</c:v>
                </c:pt>
                <c:pt idx="11">
                  <c:v>1026</c:v>
                </c:pt>
                <c:pt idx="12">
                  <c:v>1026</c:v>
                </c:pt>
              </c:numCache>
            </c:numRef>
          </c:yVal>
          <c:smooth val="0"/>
          <c:extLst>
            <c:ext xmlns:c16="http://schemas.microsoft.com/office/drawing/2014/chart" uri="{C3380CC4-5D6E-409C-BE32-E72D297353CC}">
              <c16:uniqueId val="{00000000-0251-409C-AE23-CE2E9D34FF66}"/>
            </c:ext>
          </c:extLst>
        </c:ser>
        <c:ser>
          <c:idx val="2"/>
          <c:order val="1"/>
          <c:spPr>
            <a:ln w="19050">
              <a:noFill/>
            </a:ln>
          </c:spPr>
          <c:xVal>
            <c:numRef>
              <c:f>Data_analysis!$B$3:$B$15</c:f>
              <c:numCache>
                <c:formatCode>0.0</c:formatCode>
                <c:ptCount val="13"/>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pt idx="12">
                  <c:v>15.583333333333334</c:v>
                </c:pt>
              </c:numCache>
            </c:numRef>
          </c:xVal>
          <c:yVal>
            <c:numRef>
              <c:f>Data_analysis!$D$3:$D$15</c:f>
              <c:numCache>
                <c:formatCode>0</c:formatCode>
                <c:ptCount val="13"/>
                <c:pt idx="0">
                  <c:v>1125</c:v>
                </c:pt>
                <c:pt idx="1">
                  <c:v>1125</c:v>
                </c:pt>
                <c:pt idx="2">
                  <c:v>1114</c:v>
                </c:pt>
                <c:pt idx="3">
                  <c:v>1114</c:v>
                </c:pt>
                <c:pt idx="4">
                  <c:v>1114</c:v>
                </c:pt>
                <c:pt idx="5">
                  <c:v>1114</c:v>
                </c:pt>
                <c:pt idx="6">
                  <c:v>1114</c:v>
                </c:pt>
                <c:pt idx="7">
                  <c:v>1114</c:v>
                </c:pt>
                <c:pt idx="8">
                  <c:v>1114</c:v>
                </c:pt>
                <c:pt idx="9">
                  <c:v>1114</c:v>
                </c:pt>
                <c:pt idx="10">
                  <c:v>1102</c:v>
                </c:pt>
                <c:pt idx="11">
                  <c:v>1102</c:v>
                </c:pt>
                <c:pt idx="12">
                  <c:v>1080</c:v>
                </c:pt>
              </c:numCache>
            </c:numRef>
          </c:yVal>
          <c:smooth val="0"/>
          <c:extLst>
            <c:ext xmlns:c16="http://schemas.microsoft.com/office/drawing/2014/chart" uri="{C3380CC4-5D6E-409C-BE32-E72D297353CC}">
              <c16:uniqueId val="{00000001-0251-409C-AE23-CE2E9D34FF66}"/>
            </c:ext>
          </c:extLst>
        </c:ser>
        <c:ser>
          <c:idx val="3"/>
          <c:order val="2"/>
          <c:spPr>
            <a:ln w="19050">
              <a:noFill/>
            </a:ln>
          </c:spPr>
          <c:xVal>
            <c:numRef>
              <c:f>Data_analysis!$B$29:$B$41</c:f>
              <c:numCache>
                <c:formatCode>0.0</c:formatCode>
                <c:ptCount val="13"/>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pt idx="12">
                  <c:v>15.5</c:v>
                </c:pt>
              </c:numCache>
            </c:numRef>
          </c:xVal>
          <c:yVal>
            <c:numRef>
              <c:f>Data_analysis!$D$29:$D$41</c:f>
              <c:numCache>
                <c:formatCode>0</c:formatCode>
                <c:ptCount val="13"/>
                <c:pt idx="0">
                  <c:v>1092</c:v>
                </c:pt>
                <c:pt idx="1">
                  <c:v>1092</c:v>
                </c:pt>
                <c:pt idx="2">
                  <c:v>1092</c:v>
                </c:pt>
                <c:pt idx="3">
                  <c:v>1092</c:v>
                </c:pt>
                <c:pt idx="4">
                  <c:v>1080</c:v>
                </c:pt>
                <c:pt idx="5">
                  <c:v>1080</c:v>
                </c:pt>
                <c:pt idx="6">
                  <c:v>1080</c:v>
                </c:pt>
                <c:pt idx="7">
                  <c:v>1069</c:v>
                </c:pt>
                <c:pt idx="8">
                  <c:v>1058</c:v>
                </c:pt>
                <c:pt idx="9">
                  <c:v>1058</c:v>
                </c:pt>
                <c:pt idx="10">
                  <c:v>1036</c:v>
                </c:pt>
                <c:pt idx="11">
                  <c:v>1036</c:v>
                </c:pt>
                <c:pt idx="12">
                  <c:v>1036</c:v>
                </c:pt>
              </c:numCache>
            </c:numRef>
          </c:yVal>
          <c:smooth val="0"/>
          <c:extLst>
            <c:ext xmlns:c16="http://schemas.microsoft.com/office/drawing/2014/chart" uri="{C3380CC4-5D6E-409C-BE32-E72D297353CC}">
              <c16:uniqueId val="{00000002-0251-409C-AE23-CE2E9D34FF66}"/>
            </c:ext>
          </c:extLst>
        </c:ser>
        <c:ser>
          <c:idx val="4"/>
          <c:order val="3"/>
          <c:spPr>
            <a:ln w="19050">
              <a:noFill/>
            </a:ln>
          </c:spPr>
          <c:xVal>
            <c:numRef>
              <c:f>Data_analysis!$B$42:$B$54</c:f>
              <c:numCache>
                <c:formatCode>0.0</c:formatCode>
                <c:ptCount val="13"/>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pt idx="12">
                  <c:v>15.5</c:v>
                </c:pt>
              </c:numCache>
            </c:numRef>
          </c:xVal>
          <c:yVal>
            <c:numRef>
              <c:f>Data_analysis!$D$42:$D$54</c:f>
              <c:numCache>
                <c:formatCode>0</c:formatCode>
                <c:ptCount val="13"/>
                <c:pt idx="0">
                  <c:v>1034</c:v>
                </c:pt>
                <c:pt idx="1">
                  <c:v>1034</c:v>
                </c:pt>
                <c:pt idx="2">
                  <c:v>1034</c:v>
                </c:pt>
                <c:pt idx="3">
                  <c:v>1023</c:v>
                </c:pt>
                <c:pt idx="4">
                  <c:v>990</c:v>
                </c:pt>
                <c:pt idx="5">
                  <c:v>990</c:v>
                </c:pt>
                <c:pt idx="6">
                  <c:v>990</c:v>
                </c:pt>
                <c:pt idx="7">
                  <c:v>990</c:v>
                </c:pt>
                <c:pt idx="8">
                  <c:v>968</c:v>
                </c:pt>
                <c:pt idx="9">
                  <c:v>968</c:v>
                </c:pt>
                <c:pt idx="10">
                  <c:v>957</c:v>
                </c:pt>
                <c:pt idx="11">
                  <c:v>957</c:v>
                </c:pt>
                <c:pt idx="12">
                  <c:v>957</c:v>
                </c:pt>
              </c:numCache>
            </c:numRef>
          </c:yVal>
          <c:smooth val="0"/>
          <c:extLst>
            <c:ext xmlns:c16="http://schemas.microsoft.com/office/drawing/2014/chart" uri="{C3380CC4-5D6E-409C-BE32-E72D297353CC}">
              <c16:uniqueId val="{00000003-0251-409C-AE23-CE2E9D34FF66}"/>
            </c:ext>
          </c:extLst>
        </c:ser>
        <c:ser>
          <c:idx val="5"/>
          <c:order val="4"/>
          <c:spPr>
            <a:ln w="19050">
              <a:noFill/>
            </a:ln>
          </c:spPr>
          <c:xVal>
            <c:numRef>
              <c:f>Data_analysis!$B$55:$B$66</c:f>
              <c:numCache>
                <c:formatCode>0.0</c:formatCode>
                <c:ptCount val="12"/>
                <c:pt idx="0">
                  <c:v>6</c:v>
                </c:pt>
                <c:pt idx="1">
                  <c:v>7.8</c:v>
                </c:pt>
                <c:pt idx="2">
                  <c:v>9</c:v>
                </c:pt>
                <c:pt idx="3">
                  <c:v>9.9</c:v>
                </c:pt>
                <c:pt idx="4">
                  <c:v>10.8</c:v>
                </c:pt>
                <c:pt idx="5">
                  <c:v>12</c:v>
                </c:pt>
                <c:pt idx="6">
                  <c:v>13</c:v>
                </c:pt>
                <c:pt idx="7">
                  <c:v>14</c:v>
                </c:pt>
                <c:pt idx="8">
                  <c:v>15</c:v>
                </c:pt>
                <c:pt idx="9">
                  <c:v>15.8</c:v>
                </c:pt>
                <c:pt idx="10">
                  <c:v>16.899999999999999</c:v>
                </c:pt>
                <c:pt idx="11">
                  <c:v>17.899999999999999</c:v>
                </c:pt>
              </c:numCache>
            </c:numRef>
          </c:xVal>
          <c:yVal>
            <c:numRef>
              <c:f>Data_analysis!$D$55:$D$66</c:f>
              <c:numCache>
                <c:formatCode>0</c:formatCode>
                <c:ptCount val="12"/>
                <c:pt idx="0">
                  <c:v>488</c:v>
                </c:pt>
                <c:pt idx="1">
                  <c:v>481</c:v>
                </c:pt>
                <c:pt idx="2">
                  <c:v>481</c:v>
                </c:pt>
                <c:pt idx="3">
                  <c:v>481</c:v>
                </c:pt>
                <c:pt idx="4">
                  <c:v>481</c:v>
                </c:pt>
                <c:pt idx="5">
                  <c:v>481</c:v>
                </c:pt>
                <c:pt idx="6">
                  <c:v>481</c:v>
                </c:pt>
                <c:pt idx="7">
                  <c:v>481</c:v>
                </c:pt>
                <c:pt idx="8">
                  <c:v>481</c:v>
                </c:pt>
                <c:pt idx="9">
                  <c:v>481</c:v>
                </c:pt>
                <c:pt idx="10">
                  <c:v>481</c:v>
                </c:pt>
                <c:pt idx="11">
                  <c:v>481</c:v>
                </c:pt>
              </c:numCache>
            </c:numRef>
          </c:yVal>
          <c:smooth val="0"/>
          <c:extLst>
            <c:ext xmlns:c16="http://schemas.microsoft.com/office/drawing/2014/chart" uri="{C3380CC4-5D6E-409C-BE32-E72D297353CC}">
              <c16:uniqueId val="{00000004-0251-409C-AE23-CE2E9D34FF66}"/>
            </c:ext>
          </c:extLst>
        </c:ser>
        <c:ser>
          <c:idx val="6"/>
          <c:order val="5"/>
          <c:spPr>
            <a:ln w="19050">
              <a:noFill/>
            </a:ln>
          </c:spPr>
          <c:xVal>
            <c:numRef>
              <c:f>Data_analysis!$B$67:$B$78</c:f>
              <c:numCache>
                <c:formatCode>0.0</c:formatCode>
                <c:ptCount val="12"/>
                <c:pt idx="0">
                  <c:v>6</c:v>
                </c:pt>
                <c:pt idx="1">
                  <c:v>7.8</c:v>
                </c:pt>
                <c:pt idx="2">
                  <c:v>9</c:v>
                </c:pt>
                <c:pt idx="3">
                  <c:v>9.9</c:v>
                </c:pt>
                <c:pt idx="4">
                  <c:v>10.8</c:v>
                </c:pt>
                <c:pt idx="5">
                  <c:v>12</c:v>
                </c:pt>
                <c:pt idx="6">
                  <c:v>13</c:v>
                </c:pt>
                <c:pt idx="7">
                  <c:v>14</c:v>
                </c:pt>
                <c:pt idx="8">
                  <c:v>15</c:v>
                </c:pt>
                <c:pt idx="9">
                  <c:v>15.8</c:v>
                </c:pt>
                <c:pt idx="10">
                  <c:v>16.899999999999999</c:v>
                </c:pt>
                <c:pt idx="11">
                  <c:v>17.899999999999999</c:v>
                </c:pt>
              </c:numCache>
            </c:numRef>
          </c:xVal>
          <c:yVal>
            <c:numRef>
              <c:f>Data_analysis!$D$67:$D$78</c:f>
              <c:numCache>
                <c:formatCode>0</c:formatCode>
                <c:ptCount val="12"/>
                <c:pt idx="0">
                  <c:v>620</c:v>
                </c:pt>
                <c:pt idx="1">
                  <c:v>620</c:v>
                </c:pt>
                <c:pt idx="2">
                  <c:v>615</c:v>
                </c:pt>
                <c:pt idx="3">
                  <c:v>615</c:v>
                </c:pt>
                <c:pt idx="4">
                  <c:v>615</c:v>
                </c:pt>
                <c:pt idx="5">
                  <c:v>615</c:v>
                </c:pt>
                <c:pt idx="6">
                  <c:v>610</c:v>
                </c:pt>
                <c:pt idx="7">
                  <c:v>605</c:v>
                </c:pt>
                <c:pt idx="8">
                  <c:v>595</c:v>
                </c:pt>
                <c:pt idx="9">
                  <c:v>590</c:v>
                </c:pt>
                <c:pt idx="10">
                  <c:v>590</c:v>
                </c:pt>
                <c:pt idx="11">
                  <c:v>590</c:v>
                </c:pt>
              </c:numCache>
            </c:numRef>
          </c:yVal>
          <c:smooth val="0"/>
          <c:extLst>
            <c:ext xmlns:c16="http://schemas.microsoft.com/office/drawing/2014/chart" uri="{C3380CC4-5D6E-409C-BE32-E72D297353CC}">
              <c16:uniqueId val="{00000005-0251-409C-AE23-CE2E9D34FF66}"/>
            </c:ext>
          </c:extLst>
        </c:ser>
        <c:ser>
          <c:idx val="7"/>
          <c:order val="6"/>
          <c:spPr>
            <a:ln w="19050">
              <a:noFill/>
            </a:ln>
          </c:spPr>
          <c:xVal>
            <c:numRef>
              <c:f>Data_analysis!$B$79:$B$90</c:f>
              <c:numCache>
                <c:formatCode>0.0</c:formatCode>
                <c:ptCount val="12"/>
                <c:pt idx="0">
                  <c:v>6</c:v>
                </c:pt>
                <c:pt idx="1">
                  <c:v>7.8</c:v>
                </c:pt>
                <c:pt idx="2">
                  <c:v>9</c:v>
                </c:pt>
                <c:pt idx="3">
                  <c:v>9.9</c:v>
                </c:pt>
                <c:pt idx="4">
                  <c:v>10.8</c:v>
                </c:pt>
                <c:pt idx="5">
                  <c:v>12</c:v>
                </c:pt>
                <c:pt idx="6">
                  <c:v>13</c:v>
                </c:pt>
                <c:pt idx="7">
                  <c:v>14</c:v>
                </c:pt>
                <c:pt idx="8">
                  <c:v>15</c:v>
                </c:pt>
                <c:pt idx="9">
                  <c:v>15.8</c:v>
                </c:pt>
                <c:pt idx="10">
                  <c:v>16.899999999999999</c:v>
                </c:pt>
                <c:pt idx="11">
                  <c:v>17.899999999999999</c:v>
                </c:pt>
              </c:numCache>
            </c:numRef>
          </c:xVal>
          <c:yVal>
            <c:numRef>
              <c:f>Data_analysis!$D$79:$D$90</c:f>
              <c:numCache>
                <c:formatCode>0</c:formatCode>
                <c:ptCount val="12"/>
                <c:pt idx="0">
                  <c:v>782</c:v>
                </c:pt>
                <c:pt idx="1">
                  <c:v>769</c:v>
                </c:pt>
                <c:pt idx="2">
                  <c:v>769</c:v>
                </c:pt>
                <c:pt idx="3">
                  <c:v>764</c:v>
                </c:pt>
                <c:pt idx="4">
                  <c:v>764</c:v>
                </c:pt>
                <c:pt idx="5">
                  <c:v>764</c:v>
                </c:pt>
                <c:pt idx="6">
                  <c:v>764</c:v>
                </c:pt>
                <c:pt idx="7">
                  <c:v>759</c:v>
                </c:pt>
                <c:pt idx="8">
                  <c:v>750</c:v>
                </c:pt>
                <c:pt idx="9">
                  <c:v>750</c:v>
                </c:pt>
                <c:pt idx="10">
                  <c:v>745</c:v>
                </c:pt>
                <c:pt idx="11">
                  <c:v>745</c:v>
                </c:pt>
              </c:numCache>
            </c:numRef>
          </c:yVal>
          <c:smooth val="0"/>
          <c:extLst>
            <c:ext xmlns:c16="http://schemas.microsoft.com/office/drawing/2014/chart" uri="{C3380CC4-5D6E-409C-BE32-E72D297353CC}">
              <c16:uniqueId val="{00000006-0251-409C-AE23-CE2E9D34FF66}"/>
            </c:ext>
          </c:extLst>
        </c:ser>
        <c:ser>
          <c:idx val="8"/>
          <c:order val="7"/>
          <c:spPr>
            <a:ln w="19050">
              <a:noFill/>
            </a:ln>
          </c:spPr>
          <c:xVal>
            <c:numRef>
              <c:f>Data_analysis!$B$91:$B$102</c:f>
              <c:numCache>
                <c:formatCode>0.0</c:formatCode>
                <c:ptCount val="12"/>
                <c:pt idx="0">
                  <c:v>6</c:v>
                </c:pt>
                <c:pt idx="1">
                  <c:v>7.8</c:v>
                </c:pt>
                <c:pt idx="2">
                  <c:v>9</c:v>
                </c:pt>
                <c:pt idx="3">
                  <c:v>9.9</c:v>
                </c:pt>
                <c:pt idx="4">
                  <c:v>10.8</c:v>
                </c:pt>
                <c:pt idx="5">
                  <c:v>12</c:v>
                </c:pt>
                <c:pt idx="6">
                  <c:v>13</c:v>
                </c:pt>
                <c:pt idx="7">
                  <c:v>14</c:v>
                </c:pt>
                <c:pt idx="8">
                  <c:v>15</c:v>
                </c:pt>
                <c:pt idx="9">
                  <c:v>15.8</c:v>
                </c:pt>
                <c:pt idx="10">
                  <c:v>16.899999999999999</c:v>
                </c:pt>
                <c:pt idx="11">
                  <c:v>17.899999999999999</c:v>
                </c:pt>
              </c:numCache>
            </c:numRef>
          </c:xVal>
          <c:yVal>
            <c:numRef>
              <c:f>Data_analysis!$D$91:$D$102</c:f>
              <c:numCache>
                <c:formatCode>0</c:formatCode>
                <c:ptCount val="12"/>
                <c:pt idx="0">
                  <c:v>1042</c:v>
                </c:pt>
                <c:pt idx="1">
                  <c:v>1042</c:v>
                </c:pt>
                <c:pt idx="2">
                  <c:v>1037</c:v>
                </c:pt>
                <c:pt idx="3">
                  <c:v>1032</c:v>
                </c:pt>
                <c:pt idx="4">
                  <c:v>1009</c:v>
                </c:pt>
                <c:pt idx="5">
                  <c:v>1009</c:v>
                </c:pt>
                <c:pt idx="6">
                  <c:v>1005</c:v>
                </c:pt>
                <c:pt idx="7">
                  <c:v>995</c:v>
                </c:pt>
                <c:pt idx="8">
                  <c:v>981</c:v>
                </c:pt>
                <c:pt idx="9">
                  <c:v>981</c:v>
                </c:pt>
                <c:pt idx="10">
                  <c:v>981</c:v>
                </c:pt>
                <c:pt idx="11">
                  <c:v>981</c:v>
                </c:pt>
              </c:numCache>
            </c:numRef>
          </c:yVal>
          <c:smooth val="0"/>
          <c:extLst>
            <c:ext xmlns:c16="http://schemas.microsoft.com/office/drawing/2014/chart" uri="{C3380CC4-5D6E-409C-BE32-E72D297353CC}">
              <c16:uniqueId val="{00000007-0251-409C-AE23-CE2E9D34FF66}"/>
            </c:ext>
          </c:extLst>
        </c:ser>
        <c:ser>
          <c:idx val="1"/>
          <c:order val="8"/>
          <c:spPr>
            <a:ln w="19050">
              <a:noFill/>
            </a:ln>
          </c:spPr>
          <c:xVal>
            <c:numRef>
              <c:f>Data_analysis!$B$103:$B$114</c:f>
              <c:numCache>
                <c:formatCode>0.0</c:formatCode>
                <c:ptCount val="12"/>
                <c:pt idx="0">
                  <c:v>6</c:v>
                </c:pt>
                <c:pt idx="1">
                  <c:v>7.8</c:v>
                </c:pt>
                <c:pt idx="2">
                  <c:v>9</c:v>
                </c:pt>
                <c:pt idx="3">
                  <c:v>9.9</c:v>
                </c:pt>
                <c:pt idx="4">
                  <c:v>10.8</c:v>
                </c:pt>
                <c:pt idx="5">
                  <c:v>12</c:v>
                </c:pt>
                <c:pt idx="6">
                  <c:v>13</c:v>
                </c:pt>
                <c:pt idx="7">
                  <c:v>14</c:v>
                </c:pt>
                <c:pt idx="8">
                  <c:v>15</c:v>
                </c:pt>
                <c:pt idx="9">
                  <c:v>15.8</c:v>
                </c:pt>
                <c:pt idx="10">
                  <c:v>16.899999999999999</c:v>
                </c:pt>
                <c:pt idx="11">
                  <c:v>17.899999999999999</c:v>
                </c:pt>
              </c:numCache>
            </c:numRef>
          </c:xVal>
          <c:yVal>
            <c:numRef>
              <c:f>Data_analysis!$D$103:$D$114</c:f>
              <c:numCache>
                <c:formatCode>0</c:formatCode>
                <c:ptCount val="12"/>
                <c:pt idx="0">
                  <c:v>1528</c:v>
                </c:pt>
                <c:pt idx="1">
                  <c:v>1528</c:v>
                </c:pt>
                <c:pt idx="2">
                  <c:v>1503</c:v>
                </c:pt>
                <c:pt idx="3">
                  <c:v>1503</c:v>
                </c:pt>
                <c:pt idx="4">
                  <c:v>1490</c:v>
                </c:pt>
                <c:pt idx="5">
                  <c:v>1490</c:v>
                </c:pt>
                <c:pt idx="6">
                  <c:v>1458</c:v>
                </c:pt>
                <c:pt idx="7">
                  <c:v>1458</c:v>
                </c:pt>
                <c:pt idx="8">
                  <c:v>1395</c:v>
                </c:pt>
                <c:pt idx="9">
                  <c:v>1395</c:v>
                </c:pt>
                <c:pt idx="10">
                  <c:v>1408</c:v>
                </c:pt>
                <c:pt idx="11">
                  <c:v>1395</c:v>
                </c:pt>
              </c:numCache>
            </c:numRef>
          </c:yVal>
          <c:smooth val="0"/>
          <c:extLst>
            <c:ext xmlns:c16="http://schemas.microsoft.com/office/drawing/2014/chart" uri="{C3380CC4-5D6E-409C-BE32-E72D297353CC}">
              <c16:uniqueId val="{00000008-0251-409C-AE23-CE2E9D34FF66}"/>
            </c:ext>
          </c:extLst>
        </c:ser>
        <c:dLbls>
          <c:showLegendKey val="0"/>
          <c:showVal val="0"/>
          <c:showCatName val="0"/>
          <c:showSerName val="0"/>
          <c:showPercent val="0"/>
          <c:showBubbleSize val="0"/>
        </c:dLbls>
        <c:axId val="380120336"/>
        <c:axId val="380101616"/>
      </c:scatterChart>
      <c:valAx>
        <c:axId val="380120336"/>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en-US"/>
                  <a:t>age (years)</a:t>
                </a:r>
              </a:p>
            </c:rich>
          </c:tx>
          <c:overlay val="0"/>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101616"/>
        <c:crosses val="autoZero"/>
        <c:crossBetween val="midCat"/>
      </c:valAx>
      <c:valAx>
        <c:axId val="380101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a:t>N</a:t>
                </a:r>
              </a:p>
              <a:p>
                <a:pPr>
                  <a:defRPr/>
                </a:pPr>
                <a:r>
                  <a:rPr lang="en-US"/>
                  <a:t> ( ha</a:t>
                </a:r>
                <a:r>
                  <a:rPr lang="en-US" baseline="30000"/>
                  <a:t>-1</a:t>
                </a:r>
                <a:r>
                  <a:rPr lang="en-US"/>
                  <a:t>)</a:t>
                </a:r>
              </a:p>
            </c:rich>
          </c:tx>
          <c:overlay val="0"/>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120336"/>
        <c:crosses val="autoZero"/>
        <c:crossBetween val="midCat"/>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5"/>
          <c:order val="0"/>
          <c:tx>
            <c:strRef>
              <c:f>'2a)'!$AG$19</c:f>
              <c:strCache>
                <c:ptCount val="1"/>
                <c:pt idx="0">
                  <c:v>G_P2</c:v>
                </c:pt>
              </c:strCache>
            </c:strRef>
          </c:tx>
          <c:spPr>
            <a:ln w="25400" cap="rnd">
              <a:solidFill>
                <a:srgbClr val="C00000"/>
              </a:solidFill>
              <a:round/>
            </a:ln>
            <a:effectLst/>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'2a)'!$AG$20:$AG$41</c:f>
              <c:numCache>
                <c:formatCode>0.00</c:formatCode>
                <c:ptCount val="22"/>
                <c:pt idx="0">
                  <c:v>1.5212051392407092E-2</c:v>
                </c:pt>
                <c:pt idx="1">
                  <c:v>0.62934913138455562</c:v>
                </c:pt>
                <c:pt idx="2">
                  <c:v>2.4245405810790093</c:v>
                </c:pt>
                <c:pt idx="3">
                  <c:v>4.9306858619284553</c:v>
                </c:pt>
                <c:pt idx="4">
                  <c:v>7.6725402511523582</c:v>
                </c:pt>
                <c:pt idx="5">
                  <c:v>10.39471405819889</c:v>
                </c:pt>
                <c:pt idx="6">
                  <c:v>12.982229995384181</c:v>
                </c:pt>
                <c:pt idx="7">
                  <c:v>15.391682874439272</c:v>
                </c:pt>
                <c:pt idx="8">
                  <c:v>17.613871848465401</c:v>
                </c:pt>
                <c:pt idx="9">
                  <c:v>19.655185964581388</c:v>
                </c:pt>
                <c:pt idx="10">
                  <c:v>21.528513366240428</c:v>
                </c:pt>
                <c:pt idx="11">
                  <c:v>23.248844632521731</c:v>
                </c:pt>
                <c:pt idx="12">
                  <c:v>24.831191798858391</c:v>
                </c:pt>
                <c:pt idx="13">
                  <c:v>26.28965658813571</c:v>
                </c:pt>
                <c:pt idx="14">
                  <c:v>27.637069317023467</c:v>
                </c:pt>
                <c:pt idx="15">
                  <c:v>28.884907628036583</c:v>
                </c:pt>
                <c:pt idx="16">
                  <c:v>30.043347329803854</c:v>
                </c:pt>
                <c:pt idx="17">
                  <c:v>31.121370089823177</c:v>
                </c:pt>
                <c:pt idx="18">
                  <c:v>32.126889956565556</c:v>
                </c:pt>
                <c:pt idx="19">
                  <c:v>33.066880015546474</c:v>
                </c:pt>
                <c:pt idx="20">
                  <c:v>33.947490554152814</c:v>
                </c:pt>
                <c:pt idx="21">
                  <c:v>34.774155327049549</c:v>
                </c:pt>
              </c:numCache>
            </c:numRef>
          </c:yVal>
          <c:smooth val="0"/>
          <c:extLst>
            <c:ext xmlns:c16="http://schemas.microsoft.com/office/drawing/2014/chart" uri="{C3380CC4-5D6E-409C-BE32-E72D297353CC}">
              <c16:uniqueId val="{0000007F-A5D5-47AA-9B7E-97B3D7FC8E8B}"/>
            </c:ext>
          </c:extLst>
        </c:ser>
        <c:ser>
          <c:idx val="2"/>
          <c:order val="1"/>
          <c:tx>
            <c:strRef>
              <c:f>'2a)'!$B$16</c:f>
              <c:strCache>
                <c:ptCount val="1"/>
                <c:pt idx="0">
                  <c:v>P1</c:v>
                </c:pt>
              </c:strCache>
            </c:strRef>
          </c:tx>
          <c:spPr>
            <a:ln w="25400">
              <a:noFill/>
            </a:ln>
          </c:spPr>
          <c:marker>
            <c:symbol val="circle"/>
            <c:size val="5"/>
            <c:spPr>
              <a:solidFill>
                <a:schemeClr val="accent1"/>
              </a:solidFill>
            </c:spPr>
          </c:marker>
          <c:xVal>
            <c:numRef>
              <c:f>'2a)'!$C$16:$C$27</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'2a)'!$I$16:$I$27</c:f>
              <c:numCache>
                <c:formatCode>0.00</c:formatCode>
                <c:ptCount val="12"/>
                <c:pt idx="0">
                  <c:v>13.3</c:v>
                </c:pt>
                <c:pt idx="1">
                  <c:v>17.11</c:v>
                </c:pt>
                <c:pt idx="2">
                  <c:v>21.1</c:v>
                </c:pt>
                <c:pt idx="3">
                  <c:v>25.08</c:v>
                </c:pt>
                <c:pt idx="4">
                  <c:v>27.06</c:v>
                </c:pt>
                <c:pt idx="5">
                  <c:v>29.34</c:v>
                </c:pt>
                <c:pt idx="6">
                  <c:v>31.04</c:v>
                </c:pt>
                <c:pt idx="7">
                  <c:v>32.31</c:v>
                </c:pt>
                <c:pt idx="8">
                  <c:v>34.770000000000003</c:v>
                </c:pt>
                <c:pt idx="9">
                  <c:v>36.85</c:v>
                </c:pt>
                <c:pt idx="10">
                  <c:v>38.42</c:v>
                </c:pt>
                <c:pt idx="11">
                  <c:v>39.46</c:v>
                </c:pt>
              </c:numCache>
            </c:numRef>
          </c:yVal>
          <c:smooth val="0"/>
          <c:extLst>
            <c:ext xmlns:c16="http://schemas.microsoft.com/office/drawing/2014/chart" uri="{C3380CC4-5D6E-409C-BE32-E72D297353CC}">
              <c16:uniqueId val="{0000007C-A5D5-47AA-9B7E-97B3D7FC8E8B}"/>
            </c:ext>
          </c:extLst>
        </c:ser>
        <c:ser>
          <c:idx val="3"/>
          <c:order val="2"/>
          <c:tx>
            <c:strRef>
              <c:f>'2a)'!$AF$19</c:f>
              <c:strCache>
                <c:ptCount val="1"/>
                <c:pt idx="0">
                  <c:v>G_P1</c:v>
                </c:pt>
              </c:strCache>
            </c:strRef>
          </c:tx>
          <c:spPr>
            <a:ln w="25400">
              <a:solidFill>
                <a:srgbClr val="C00000"/>
              </a:solidFill>
            </a:ln>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'2a)'!$AF$20:$AF$41</c:f>
              <c:numCache>
                <c:formatCode>0.00</c:formatCode>
                <c:ptCount val="22"/>
                <c:pt idx="0">
                  <c:v>0.31135315571563582</c:v>
                </c:pt>
                <c:pt idx="1">
                  <c:v>3.4171054877729015</c:v>
                </c:pt>
                <c:pt idx="2">
                  <c:v>8.1395618805022103</c:v>
                </c:pt>
                <c:pt idx="3">
                  <c:v>12.852527927319709</c:v>
                </c:pt>
                <c:pt idx="4">
                  <c:v>17.083140773455913</c:v>
                </c:pt>
                <c:pt idx="5">
                  <c:v>20.769824040869</c:v>
                </c:pt>
                <c:pt idx="6">
                  <c:v>23.96390404531418</c:v>
                </c:pt>
                <c:pt idx="7">
                  <c:v>26.738588478698798</c:v>
                </c:pt>
                <c:pt idx="8">
                  <c:v>29.162818004480602</c:v>
                </c:pt>
                <c:pt idx="9">
                  <c:v>31.295083067579768</c:v>
                </c:pt>
                <c:pt idx="10">
                  <c:v>33.183291901874412</c:v>
                </c:pt>
                <c:pt idx="11">
                  <c:v>34.866261031190824</c:v>
                </c:pt>
                <c:pt idx="12">
                  <c:v>36.375420195089589</c:v>
                </c:pt>
                <c:pt idx="13">
                  <c:v>37.736319398882607</c:v>
                </c:pt>
                <c:pt idx="14">
                  <c:v>38.969855554318549</c:v>
                </c:pt>
                <c:pt idx="15">
                  <c:v>40.093239287196702</c:v>
                </c:pt>
                <c:pt idx="16">
                  <c:v>41.120747899271706</c:v>
                </c:pt>
                <c:pt idx="17">
                  <c:v>42.064310317773725</c:v>
                </c:pt>
                <c:pt idx="18">
                  <c:v>42.933962551620418</c:v>
                </c:pt>
                <c:pt idx="19">
                  <c:v>43.738204007062528</c:v>
                </c:pt>
                <c:pt idx="20">
                  <c:v>44.484277925368318</c:v>
                </c:pt>
                <c:pt idx="21">
                  <c:v>45.178393567242857</c:v>
                </c:pt>
              </c:numCache>
            </c:numRef>
          </c:yVal>
          <c:smooth val="0"/>
          <c:extLst>
            <c:ext xmlns:c16="http://schemas.microsoft.com/office/drawing/2014/chart" uri="{C3380CC4-5D6E-409C-BE32-E72D297353CC}">
              <c16:uniqueId val="{0000007D-A5D5-47AA-9B7E-97B3D7FC8E8B}"/>
            </c:ext>
          </c:extLst>
        </c:ser>
        <c:ser>
          <c:idx val="4"/>
          <c:order val="3"/>
          <c:tx>
            <c:strRef>
              <c:f>'2a)'!$B$28</c:f>
              <c:strCache>
                <c:ptCount val="1"/>
                <c:pt idx="0">
                  <c:v>P2</c:v>
                </c:pt>
              </c:strCache>
            </c:strRef>
          </c:tx>
          <c:spPr>
            <a:ln w="25400" cap="rnd">
              <a:noFill/>
              <a:round/>
            </a:ln>
            <a:effectLst/>
          </c:spPr>
          <c:marker>
            <c:symbol val="circle"/>
            <c:size val="5"/>
            <c:spPr>
              <a:solidFill>
                <a:schemeClr val="accent1"/>
              </a:solidFill>
            </c:spPr>
          </c:marker>
          <c:xVal>
            <c:numRef>
              <c:f>'2a)'!$C$28:$C$39</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13.666666666666666</c:v>
                </c:pt>
                <c:pt idx="11">
                  <c:v>14.75</c:v>
                </c:pt>
              </c:numCache>
            </c:numRef>
          </c:xVal>
          <c:yVal>
            <c:numRef>
              <c:f>'2a)'!$I$28:$I$39</c:f>
              <c:numCache>
                <c:formatCode>0.00</c:formatCode>
                <c:ptCount val="12"/>
                <c:pt idx="0">
                  <c:v>5.2</c:v>
                </c:pt>
                <c:pt idx="1">
                  <c:v>7.45</c:v>
                </c:pt>
                <c:pt idx="2">
                  <c:v>10.41</c:v>
                </c:pt>
                <c:pt idx="3">
                  <c:v>14.03</c:v>
                </c:pt>
                <c:pt idx="4">
                  <c:v>16.260000000000002</c:v>
                </c:pt>
                <c:pt idx="5">
                  <c:v>19.079999999999998</c:v>
                </c:pt>
                <c:pt idx="6">
                  <c:v>21.24</c:v>
                </c:pt>
                <c:pt idx="7">
                  <c:v>22.87</c:v>
                </c:pt>
                <c:pt idx="8">
                  <c:v>25.43</c:v>
                </c:pt>
                <c:pt idx="9">
                  <c:v>24.5</c:v>
                </c:pt>
                <c:pt idx="10">
                  <c:v>29.2</c:v>
                </c:pt>
                <c:pt idx="11">
                  <c:v>30.65</c:v>
                </c:pt>
              </c:numCache>
            </c:numRef>
          </c:yVal>
          <c:smooth val="0"/>
          <c:extLst>
            <c:ext xmlns:c16="http://schemas.microsoft.com/office/drawing/2014/chart" uri="{C3380CC4-5D6E-409C-BE32-E72D297353CC}">
              <c16:uniqueId val="{0000007E-A5D5-47AA-9B7E-97B3D7FC8E8B}"/>
            </c:ext>
          </c:extLst>
        </c:ser>
        <c:ser>
          <c:idx val="6"/>
          <c:order val="4"/>
          <c:tx>
            <c:strRef>
              <c:f>'2a)'!$B$40</c:f>
              <c:strCache>
                <c:ptCount val="1"/>
                <c:pt idx="0">
                  <c:v>P3</c:v>
                </c:pt>
              </c:strCache>
            </c:strRef>
          </c:tx>
          <c:spPr>
            <a:ln w="25400" cap="rnd">
              <a:noFill/>
              <a:round/>
            </a:ln>
            <a:effectLst/>
          </c:spPr>
          <c:marker>
            <c:symbol val="circle"/>
            <c:size val="5"/>
          </c:marker>
          <c:xVal>
            <c:numRef>
              <c:f>'2a)'!$C$40:$C$51</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'2a)'!$I$40:$I$51</c:f>
              <c:numCache>
                <c:formatCode>0.00</c:formatCode>
                <c:ptCount val="12"/>
                <c:pt idx="0">
                  <c:v>4.32</c:v>
                </c:pt>
                <c:pt idx="1">
                  <c:v>5.84</c:v>
                </c:pt>
                <c:pt idx="2">
                  <c:v>7.47</c:v>
                </c:pt>
                <c:pt idx="3">
                  <c:v>9.2100000000000009</c:v>
                </c:pt>
                <c:pt idx="4">
                  <c:v>10.73</c:v>
                </c:pt>
                <c:pt idx="5">
                  <c:v>12.25</c:v>
                </c:pt>
                <c:pt idx="6">
                  <c:v>13.24</c:v>
                </c:pt>
                <c:pt idx="7">
                  <c:v>14.18</c:v>
                </c:pt>
                <c:pt idx="8">
                  <c:v>16.45</c:v>
                </c:pt>
                <c:pt idx="9">
                  <c:v>15.6</c:v>
                </c:pt>
                <c:pt idx="10">
                  <c:v>19.23</c:v>
                </c:pt>
                <c:pt idx="11">
                  <c:v>19.88</c:v>
                </c:pt>
              </c:numCache>
            </c:numRef>
          </c:yVal>
          <c:smooth val="0"/>
          <c:extLst>
            <c:ext xmlns:c16="http://schemas.microsoft.com/office/drawing/2014/chart" uri="{C3380CC4-5D6E-409C-BE32-E72D297353CC}">
              <c16:uniqueId val="{00000080-A5D5-47AA-9B7E-97B3D7FC8E8B}"/>
            </c:ext>
          </c:extLst>
        </c:ser>
        <c:ser>
          <c:idx val="7"/>
          <c:order val="5"/>
          <c:tx>
            <c:strRef>
              <c:f>'2a)'!$AH$19</c:f>
              <c:strCache>
                <c:ptCount val="1"/>
                <c:pt idx="0">
                  <c:v>G_P3</c:v>
                </c:pt>
              </c:strCache>
            </c:strRef>
          </c:tx>
          <c:spPr>
            <a:ln w="25400" cap="rnd">
              <a:solidFill>
                <a:srgbClr val="C00000"/>
              </a:solidFill>
              <a:round/>
            </a:ln>
            <a:effectLst/>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'2a)'!$AH$20:$AH$41</c:f>
              <c:numCache>
                <c:formatCode>0.00</c:formatCode>
                <c:ptCount val="22"/>
                <c:pt idx="0">
                  <c:v>1.5901806596887155E-2</c:v>
                </c:pt>
                <c:pt idx="1">
                  <c:v>0.56818096113535688</c:v>
                </c:pt>
                <c:pt idx="2">
                  <c:v>2.0756729361567721</c:v>
                </c:pt>
                <c:pt idx="3">
                  <c:v>4.104849392346634</c:v>
                </c:pt>
                <c:pt idx="4">
                  <c:v>6.2772165446958832</c:v>
                </c:pt>
                <c:pt idx="5">
                  <c:v>8.4032538805716399</c:v>
                </c:pt>
                <c:pt idx="6">
                  <c:v>10.403578485966387</c:v>
                </c:pt>
                <c:pt idx="7">
                  <c:v>12.252029187945427</c:v>
                </c:pt>
                <c:pt idx="8">
                  <c:v>13.946665664894843</c:v>
                </c:pt>
                <c:pt idx="9">
                  <c:v>15.495921625990363</c:v>
                </c:pt>
                <c:pt idx="10">
                  <c:v>16.912094053002377</c:v>
                </c:pt>
                <c:pt idx="11">
                  <c:v>18.208323916995869</c:v>
                </c:pt>
                <c:pt idx="12">
                  <c:v>19.397246288922073</c:v>
                </c:pt>
                <c:pt idx="13">
                  <c:v>20.490442439955476</c:v>
                </c:pt>
                <c:pt idx="14">
                  <c:v>21.498275052309296</c:v>
                </c:pt>
                <c:pt idx="15">
                  <c:v>22.429901529894952</c:v>
                </c:pt>
                <c:pt idx="16">
                  <c:v>23.293364350836558</c:v>
                </c:pt>
                <c:pt idx="17">
                  <c:v>24.095708833490487</c:v>
                </c:pt>
                <c:pt idx="18">
                  <c:v>24.843104471906535</c:v>
                </c:pt>
                <c:pt idx="19">
                  <c:v>25.540959008134973</c:v>
                </c:pt>
                <c:pt idx="20">
                  <c:v>26.194020953654203</c:v>
                </c:pt>
                <c:pt idx="21">
                  <c:v>26.806469504881093</c:v>
                </c:pt>
              </c:numCache>
            </c:numRef>
          </c:yVal>
          <c:smooth val="0"/>
          <c:extLst>
            <c:ext xmlns:c16="http://schemas.microsoft.com/office/drawing/2014/chart" uri="{C3380CC4-5D6E-409C-BE32-E72D297353CC}">
              <c16:uniqueId val="{00000081-A5D5-47AA-9B7E-97B3D7FC8E8B}"/>
            </c:ext>
          </c:extLst>
        </c:ser>
        <c:ser>
          <c:idx val="8"/>
          <c:order val="6"/>
          <c:tx>
            <c:strRef>
              <c:f>'2a)'!$B$52</c:f>
              <c:strCache>
                <c:ptCount val="1"/>
                <c:pt idx="0">
                  <c:v>P4</c:v>
                </c:pt>
              </c:strCache>
            </c:strRef>
          </c:tx>
          <c:spPr>
            <a:ln w="25400" cap="rnd">
              <a:noFill/>
              <a:round/>
            </a:ln>
            <a:effectLst/>
          </c:spPr>
          <c:marker>
            <c:symbol val="circle"/>
            <c:size val="5"/>
            <c:spPr>
              <a:solidFill>
                <a:schemeClr val="accent1"/>
              </a:solidFill>
            </c:spPr>
          </c:marker>
          <c:xVal>
            <c:numRef>
              <c:f>'2a)'!$C$52:$C$63</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'2a)'!$I$52:$I$63</c:f>
              <c:numCache>
                <c:formatCode>0.00</c:formatCode>
                <c:ptCount val="12"/>
                <c:pt idx="0">
                  <c:v>2.74</c:v>
                </c:pt>
                <c:pt idx="1">
                  <c:v>3.92</c:v>
                </c:pt>
                <c:pt idx="2">
                  <c:v>5.2</c:v>
                </c:pt>
                <c:pt idx="3">
                  <c:v>7.03</c:v>
                </c:pt>
                <c:pt idx="4">
                  <c:v>8.44</c:v>
                </c:pt>
                <c:pt idx="5">
                  <c:v>10.11</c:v>
                </c:pt>
                <c:pt idx="6">
                  <c:v>11.07</c:v>
                </c:pt>
                <c:pt idx="7">
                  <c:v>12.1</c:v>
                </c:pt>
                <c:pt idx="8">
                  <c:v>13.88</c:v>
                </c:pt>
                <c:pt idx="9">
                  <c:v>13.45</c:v>
                </c:pt>
                <c:pt idx="10">
                  <c:v>15.53</c:v>
                </c:pt>
                <c:pt idx="11">
                  <c:v>15.94</c:v>
                </c:pt>
              </c:numCache>
            </c:numRef>
          </c:yVal>
          <c:smooth val="0"/>
          <c:extLst>
            <c:ext xmlns:c16="http://schemas.microsoft.com/office/drawing/2014/chart" uri="{C3380CC4-5D6E-409C-BE32-E72D297353CC}">
              <c16:uniqueId val="{00000082-A5D5-47AA-9B7E-97B3D7FC8E8B}"/>
            </c:ext>
          </c:extLst>
        </c:ser>
        <c:ser>
          <c:idx val="9"/>
          <c:order val="7"/>
          <c:tx>
            <c:strRef>
              <c:f>'2a)'!$AI$19</c:f>
              <c:strCache>
                <c:ptCount val="1"/>
                <c:pt idx="0">
                  <c:v>G_P4</c:v>
                </c:pt>
              </c:strCache>
            </c:strRef>
          </c:tx>
          <c:spPr>
            <a:ln w="25400" cap="rnd">
              <a:solidFill>
                <a:srgbClr val="C00000"/>
              </a:solidFill>
              <a:round/>
            </a:ln>
            <a:effectLst/>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'2a)'!$AI$20:$AI$41</c:f>
              <c:numCache>
                <c:formatCode>0.00</c:formatCode>
                <c:ptCount val="22"/>
                <c:pt idx="0">
                  <c:v>4.7718563363431093E-3</c:v>
                </c:pt>
                <c:pt idx="1">
                  <c:v>0.2748594821798836</c:v>
                </c:pt>
                <c:pt idx="2">
                  <c:v>1.1937644946219204</c:v>
                </c:pt>
                <c:pt idx="3">
                  <c:v>2.5858384930772869</c:v>
                </c:pt>
                <c:pt idx="4">
                  <c:v>4.1850843865767393</c:v>
                </c:pt>
                <c:pt idx="5">
                  <c:v>5.8250638241899226</c:v>
                </c:pt>
                <c:pt idx="6">
                  <c:v>7.4202618492856169</c:v>
                </c:pt>
                <c:pt idx="7">
                  <c:v>8.9315898470480111</c:v>
                </c:pt>
                <c:pt idx="8">
                  <c:v>10.344370301001593</c:v>
                </c:pt>
                <c:pt idx="9">
                  <c:v>11.656276677773942</c:v>
                </c:pt>
                <c:pt idx="10">
                  <c:v>12.870974405218179</c:v>
                </c:pt>
                <c:pt idx="11">
                  <c:v>13.99480276323782</c:v>
                </c:pt>
                <c:pt idx="12">
                  <c:v>15.035056898378665</c:v>
                </c:pt>
                <c:pt idx="13">
                  <c:v>15.999114119512345</c:v>
                </c:pt>
                <c:pt idx="14">
                  <c:v>16.894008037361058</c:v>
                </c:pt>
                <c:pt idx="15">
                  <c:v>17.72624059390639</c:v>
                </c:pt>
                <c:pt idx="16">
                  <c:v>18.501719509577107</c:v>
                </c:pt>
                <c:pt idx="17">
                  <c:v>19.225760329468212</c:v>
                </c:pt>
                <c:pt idx="18">
                  <c:v>19.903120022272937</c:v>
                </c:pt>
                <c:pt idx="19">
                  <c:v>20.538044216199836</c:v>
                </c:pt>
                <c:pt idx="20">
                  <c:v>21.134318484831972</c:v>
                </c:pt>
                <c:pt idx="21">
                  <c:v>21.695318709076396</c:v>
                </c:pt>
              </c:numCache>
            </c:numRef>
          </c:yVal>
          <c:smooth val="0"/>
          <c:extLst>
            <c:ext xmlns:c16="http://schemas.microsoft.com/office/drawing/2014/chart" uri="{C3380CC4-5D6E-409C-BE32-E72D297353CC}">
              <c16:uniqueId val="{00000083-A5D5-47AA-9B7E-97B3D7FC8E8B}"/>
            </c:ext>
          </c:extLst>
        </c:ser>
        <c:ser>
          <c:idx val="10"/>
          <c:order val="8"/>
          <c:tx>
            <c:strRef>
              <c:f>'2a)'!$B$64</c:f>
              <c:strCache>
                <c:ptCount val="1"/>
                <c:pt idx="0">
                  <c:v>P5</c:v>
                </c:pt>
              </c:strCache>
            </c:strRef>
          </c:tx>
          <c:spPr>
            <a:ln w="25400" cap="rnd">
              <a:noFill/>
              <a:round/>
            </a:ln>
            <a:effectLst/>
          </c:spPr>
          <c:marker>
            <c:symbol val="circle"/>
            <c:size val="5"/>
            <c:spPr>
              <a:solidFill>
                <a:schemeClr val="accent1"/>
              </a:solidFill>
            </c:spPr>
          </c:marker>
          <c:xVal>
            <c:numRef>
              <c:f>'2a)'!$C$64:$C$74</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'2a)'!$I$64:$I$74</c:f>
              <c:numCache>
                <c:formatCode>0.00</c:formatCode>
                <c:ptCount val="11"/>
                <c:pt idx="0">
                  <c:v>8.2799999999999994</c:v>
                </c:pt>
                <c:pt idx="1">
                  <c:v>11.7525</c:v>
                </c:pt>
                <c:pt idx="2">
                  <c:v>13.738099999999999</c:v>
                </c:pt>
                <c:pt idx="3">
                  <c:v>15.285</c:v>
                </c:pt>
                <c:pt idx="4">
                  <c:v>16.896899999999999</c:v>
                </c:pt>
                <c:pt idx="5">
                  <c:v>18.758099999999999</c:v>
                </c:pt>
                <c:pt idx="6">
                  <c:v>20.496300000000002</c:v>
                </c:pt>
                <c:pt idx="7">
                  <c:v>22.3812</c:v>
                </c:pt>
                <c:pt idx="8">
                  <c:v>22.6313</c:v>
                </c:pt>
                <c:pt idx="9">
                  <c:v>23.5381</c:v>
                </c:pt>
                <c:pt idx="10">
                  <c:v>24.203099999999999</c:v>
                </c:pt>
              </c:numCache>
            </c:numRef>
          </c:yVal>
          <c:smooth val="0"/>
          <c:extLst>
            <c:ext xmlns:c16="http://schemas.microsoft.com/office/drawing/2014/chart" uri="{C3380CC4-5D6E-409C-BE32-E72D297353CC}">
              <c16:uniqueId val="{00000084-A5D5-47AA-9B7E-97B3D7FC8E8B}"/>
            </c:ext>
          </c:extLst>
        </c:ser>
        <c:ser>
          <c:idx val="11"/>
          <c:order val="9"/>
          <c:tx>
            <c:strRef>
              <c:f>'2a)'!$AJ$19</c:f>
              <c:strCache>
                <c:ptCount val="1"/>
                <c:pt idx="0">
                  <c:v>G_P5</c:v>
                </c:pt>
              </c:strCache>
            </c:strRef>
          </c:tx>
          <c:spPr>
            <a:ln w="25400" cap="rnd">
              <a:solidFill>
                <a:srgbClr val="C00000"/>
              </a:solidFill>
              <a:round/>
            </a:ln>
            <a:effectLst/>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'2a)'!$AJ$20:$AJ$41</c:f>
              <c:numCache>
                <c:formatCode>0.00</c:formatCode>
                <c:ptCount val="22"/>
                <c:pt idx="0">
                  <c:v>7.8330943846155188E-3</c:v>
                </c:pt>
                <c:pt idx="1">
                  <c:v>0.41562442364885166</c:v>
                </c:pt>
                <c:pt idx="2">
                  <c:v>1.7522288026744173</c:v>
                </c:pt>
                <c:pt idx="3">
                  <c:v>3.7365829330500073</c:v>
                </c:pt>
                <c:pt idx="4">
                  <c:v>5.9888339916936122</c:v>
                </c:pt>
                <c:pt idx="5">
                  <c:v>8.2799999999999994</c:v>
                </c:pt>
                <c:pt idx="6">
                  <c:v>10.495902937395268</c:v>
                </c:pt>
                <c:pt idx="7">
                  <c:v>12.586318099101188</c:v>
                </c:pt>
                <c:pt idx="8">
                  <c:v>14.533903912008936</c:v>
                </c:pt>
                <c:pt idx="9">
                  <c:v>16.337582165878064</c:v>
                </c:pt>
                <c:pt idx="10">
                  <c:v>18.003933333704492</c:v>
                </c:pt>
                <c:pt idx="11">
                  <c:v>19.542782975336564</c:v>
                </c:pt>
                <c:pt idx="12">
                  <c:v>20.964959472339135</c:v>
                </c:pt>
                <c:pt idx="13">
                  <c:v>22.281181367431447</c:v>
                </c:pt>
                <c:pt idx="14">
                  <c:v>23.501535291363172</c:v>
                </c:pt>
                <c:pt idx="15">
                  <c:v>24.635262465669619</c:v>
                </c:pt>
                <c:pt idx="16">
                  <c:v>25.690704505335077</c:v>
                </c:pt>
                <c:pt idx="17">
                  <c:v>26.675328825542646</c:v>
                </c:pt>
                <c:pt idx="18">
                  <c:v>27.595790982585193</c:v>
                </c:pt>
                <c:pt idx="19">
                  <c:v>28.458011237985236</c:v>
                </c:pt>
                <c:pt idx="20">
                  <c:v>29.267253495098377</c:v>
                </c:pt>
                <c:pt idx="21">
                  <c:v>30.028200693073604</c:v>
                </c:pt>
              </c:numCache>
            </c:numRef>
          </c:yVal>
          <c:smooth val="0"/>
          <c:extLst>
            <c:ext xmlns:c16="http://schemas.microsoft.com/office/drawing/2014/chart" uri="{C3380CC4-5D6E-409C-BE32-E72D297353CC}">
              <c16:uniqueId val="{00000085-A5D5-47AA-9B7E-97B3D7FC8E8B}"/>
            </c:ext>
          </c:extLst>
        </c:ser>
        <c:ser>
          <c:idx val="12"/>
          <c:order val="10"/>
          <c:tx>
            <c:strRef>
              <c:f>'2a)'!$B$75</c:f>
              <c:strCache>
                <c:ptCount val="1"/>
                <c:pt idx="0">
                  <c:v>P6</c:v>
                </c:pt>
              </c:strCache>
            </c:strRef>
          </c:tx>
          <c:spPr>
            <a:ln w="25400" cap="rnd">
              <a:noFill/>
              <a:round/>
            </a:ln>
            <a:effectLst/>
          </c:spPr>
          <c:marker>
            <c:symbol val="circle"/>
            <c:size val="5"/>
            <c:spPr>
              <a:solidFill>
                <a:schemeClr val="accent1"/>
              </a:solidFill>
            </c:spPr>
          </c:marker>
          <c:xVal>
            <c:numRef>
              <c:f>'2a)'!$C$75:$C$85</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'2a)'!$I$75:$I$85</c:f>
              <c:numCache>
                <c:formatCode>0.00</c:formatCode>
                <c:ptCount val="11"/>
                <c:pt idx="0">
                  <c:v>8.9291</c:v>
                </c:pt>
                <c:pt idx="1">
                  <c:v>12.5739</c:v>
                </c:pt>
                <c:pt idx="2">
                  <c:v>14.510899999999999</c:v>
                </c:pt>
                <c:pt idx="3">
                  <c:v>16.036200000000001</c:v>
                </c:pt>
                <c:pt idx="4">
                  <c:v>17.773299999999999</c:v>
                </c:pt>
                <c:pt idx="5">
                  <c:v>19.691500000000001</c:v>
                </c:pt>
                <c:pt idx="6">
                  <c:v>21.9648</c:v>
                </c:pt>
                <c:pt idx="7">
                  <c:v>23.6493</c:v>
                </c:pt>
                <c:pt idx="8">
                  <c:v>23.768799999999999</c:v>
                </c:pt>
                <c:pt idx="9">
                  <c:v>24.261399999999998</c:v>
                </c:pt>
                <c:pt idx="10">
                  <c:v>24.9955</c:v>
                </c:pt>
              </c:numCache>
            </c:numRef>
          </c:yVal>
          <c:smooth val="0"/>
          <c:extLst>
            <c:ext xmlns:c16="http://schemas.microsoft.com/office/drawing/2014/chart" uri="{C3380CC4-5D6E-409C-BE32-E72D297353CC}">
              <c16:uniqueId val="{00000086-A5D5-47AA-9B7E-97B3D7FC8E8B}"/>
            </c:ext>
          </c:extLst>
        </c:ser>
        <c:ser>
          <c:idx val="13"/>
          <c:order val="11"/>
          <c:tx>
            <c:strRef>
              <c:f>'2a)'!$AK$19</c:f>
              <c:strCache>
                <c:ptCount val="1"/>
                <c:pt idx="0">
                  <c:v>G_P6</c:v>
                </c:pt>
              </c:strCache>
            </c:strRef>
          </c:tx>
          <c:spPr>
            <a:ln w="25400" cap="rnd">
              <a:solidFill>
                <a:srgbClr val="C00000"/>
              </a:solidFill>
              <a:round/>
            </a:ln>
            <a:effectLst/>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'2a)'!$AK$20:$AK$41</c:f>
              <c:numCache>
                <c:formatCode>0.00</c:formatCode>
                <c:ptCount val="22"/>
                <c:pt idx="0">
                  <c:v>1.1965197034676552E-2</c:v>
                </c:pt>
                <c:pt idx="1">
                  <c:v>0.52053114539319068</c:v>
                </c:pt>
                <c:pt idx="2">
                  <c:v>2.042166271709227</c:v>
                </c:pt>
                <c:pt idx="3">
                  <c:v>4.1930520383628975</c:v>
                </c:pt>
                <c:pt idx="4">
                  <c:v>6.5637831964577629</c:v>
                </c:pt>
                <c:pt idx="5">
                  <c:v>8.9291</c:v>
                </c:pt>
                <c:pt idx="6">
                  <c:v>11.185297407147971</c:v>
                </c:pt>
                <c:pt idx="7">
                  <c:v>13.291756511757475</c:v>
                </c:pt>
                <c:pt idx="8">
                  <c:v>15.238481428711877</c:v>
                </c:pt>
                <c:pt idx="9">
                  <c:v>17.029693949407083</c:v>
                </c:pt>
                <c:pt idx="10">
                  <c:v>18.675722575548715</c:v>
                </c:pt>
                <c:pt idx="11">
                  <c:v>20.189028714344484</c:v>
                </c:pt>
                <c:pt idx="12">
                  <c:v>21.582294754876717</c:v>
                </c:pt>
                <c:pt idx="13">
                  <c:v>22.867545885090568</c:v>
                </c:pt>
                <c:pt idx="14">
                  <c:v>24.055791224772289</c:v>
                </c:pt>
                <c:pt idx="15">
                  <c:v>25.156923440732299</c:v>
                </c:pt>
                <c:pt idx="16">
                  <c:v>26.179743156005678</c:v>
                </c:pt>
                <c:pt idx="17">
                  <c:v>27.132039310474774</c:v>
                </c:pt>
                <c:pt idx="18">
                  <c:v>28.020690204777619</c:v>
                </c:pt>
                <c:pt idx="19">
                  <c:v>28.851767536374755</c:v>
                </c:pt>
                <c:pt idx="20">
                  <c:v>29.630634987411792</c:v>
                </c:pt>
                <c:pt idx="21">
                  <c:v>30.362037778905911</c:v>
                </c:pt>
              </c:numCache>
            </c:numRef>
          </c:yVal>
          <c:smooth val="0"/>
          <c:extLst>
            <c:ext xmlns:c16="http://schemas.microsoft.com/office/drawing/2014/chart" uri="{C3380CC4-5D6E-409C-BE32-E72D297353CC}">
              <c16:uniqueId val="{00000087-A5D5-47AA-9B7E-97B3D7FC8E8B}"/>
            </c:ext>
          </c:extLst>
        </c:ser>
        <c:ser>
          <c:idx val="14"/>
          <c:order val="12"/>
          <c:tx>
            <c:strRef>
              <c:f>'2a)'!$B$86</c:f>
              <c:strCache>
                <c:ptCount val="1"/>
                <c:pt idx="0">
                  <c:v>P7</c:v>
                </c:pt>
              </c:strCache>
            </c:strRef>
          </c:tx>
          <c:spPr>
            <a:ln w="25400" cap="rnd">
              <a:noFill/>
              <a:round/>
            </a:ln>
            <a:effectLst/>
          </c:spPr>
          <c:marker>
            <c:symbol val="circle"/>
            <c:size val="5"/>
            <c:spPr>
              <a:solidFill>
                <a:schemeClr val="accent1"/>
              </a:solidFill>
            </c:spPr>
          </c:marker>
          <c:xVal>
            <c:numRef>
              <c:f>'2a)'!$C$86:$C$96</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'2a)'!$I$86:$I$96</c:f>
              <c:numCache>
                <c:formatCode>0.00</c:formatCode>
                <c:ptCount val="11"/>
                <c:pt idx="0">
                  <c:v>11.1912</c:v>
                </c:pt>
                <c:pt idx="1">
                  <c:v>15.2181</c:v>
                </c:pt>
                <c:pt idx="2">
                  <c:v>17.269400000000001</c:v>
                </c:pt>
                <c:pt idx="3">
                  <c:v>18.817599999999999</c:v>
                </c:pt>
                <c:pt idx="4">
                  <c:v>20.5671</c:v>
                </c:pt>
                <c:pt idx="5">
                  <c:v>22.723099999999999</c:v>
                </c:pt>
                <c:pt idx="6">
                  <c:v>24.549499999999998</c:v>
                </c:pt>
                <c:pt idx="7">
                  <c:v>26.5639</c:v>
                </c:pt>
                <c:pt idx="8">
                  <c:v>26.8569</c:v>
                </c:pt>
                <c:pt idx="9">
                  <c:v>27.3856</c:v>
                </c:pt>
                <c:pt idx="10">
                  <c:v>28.536100000000001</c:v>
                </c:pt>
              </c:numCache>
            </c:numRef>
          </c:yVal>
          <c:smooth val="0"/>
          <c:extLst>
            <c:ext xmlns:c16="http://schemas.microsoft.com/office/drawing/2014/chart" uri="{C3380CC4-5D6E-409C-BE32-E72D297353CC}">
              <c16:uniqueId val="{00000088-A5D5-47AA-9B7E-97B3D7FC8E8B}"/>
            </c:ext>
          </c:extLst>
        </c:ser>
        <c:ser>
          <c:idx val="15"/>
          <c:order val="13"/>
          <c:tx>
            <c:strRef>
              <c:f>'2a)'!$AL$19</c:f>
              <c:strCache>
                <c:ptCount val="1"/>
                <c:pt idx="0">
                  <c:v>G_P7</c:v>
                </c:pt>
              </c:strCache>
            </c:strRef>
          </c:tx>
          <c:spPr>
            <a:ln w="25400" cap="rnd">
              <a:solidFill>
                <a:srgbClr val="C00000"/>
              </a:solidFill>
              <a:round/>
            </a:ln>
            <a:effectLst/>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'2a)'!$AL$20:$AL$41</c:f>
              <c:numCache>
                <c:formatCode>0.00</c:formatCode>
                <c:ptCount val="22"/>
                <c:pt idx="0">
                  <c:v>2.5902282614768297E-2</c:v>
                </c:pt>
                <c:pt idx="1">
                  <c:v>0.82507764649088577</c:v>
                </c:pt>
                <c:pt idx="2">
                  <c:v>2.8913063884734029</c:v>
                </c:pt>
                <c:pt idx="3">
                  <c:v>5.5939747408307889</c:v>
                </c:pt>
                <c:pt idx="4">
                  <c:v>8.4384996833346815</c:v>
                </c:pt>
                <c:pt idx="5">
                  <c:v>11.1912</c:v>
                </c:pt>
                <c:pt idx="6">
                  <c:v>13.760470294480662</c:v>
                </c:pt>
                <c:pt idx="7">
                  <c:v>16.12045258147743</c:v>
                </c:pt>
                <c:pt idx="8">
                  <c:v>18.273951105575208</c:v>
                </c:pt>
                <c:pt idx="9">
                  <c:v>20.235320718438473</c:v>
                </c:pt>
                <c:pt idx="10">
                  <c:v>22.022679317513962</c:v>
                </c:pt>
                <c:pt idx="11">
                  <c:v>23.654434695280461</c:v>
                </c:pt>
                <c:pt idx="12">
                  <c:v>25.147820225987516</c:v>
                </c:pt>
                <c:pt idx="13">
                  <c:v>26.518367741117764</c:v>
                </c:pt>
                <c:pt idx="14">
                  <c:v>27.779811575570992</c:v>
                </c:pt>
                <c:pt idx="15">
                  <c:v>28.944181936906574</c:v>
                </c:pt>
                <c:pt idx="16">
                  <c:v>30.021971671830077</c:v>
                </c:pt>
                <c:pt idx="17">
                  <c:v>31.02232156338755</c:v>
                </c:pt>
                <c:pt idx="18">
                  <c:v>31.953199223158052</c:v>
                </c:pt>
                <c:pt idx="19">
                  <c:v>32.821561338723477</c:v>
                </c:pt>
                <c:pt idx="20">
                  <c:v>33.633496164424145</c:v>
                </c:pt>
                <c:pt idx="21">
                  <c:v>34.394346478644401</c:v>
                </c:pt>
              </c:numCache>
            </c:numRef>
          </c:yVal>
          <c:smooth val="0"/>
          <c:extLst>
            <c:ext xmlns:c16="http://schemas.microsoft.com/office/drawing/2014/chart" uri="{C3380CC4-5D6E-409C-BE32-E72D297353CC}">
              <c16:uniqueId val="{00000089-A5D5-47AA-9B7E-97B3D7FC8E8B}"/>
            </c:ext>
          </c:extLst>
        </c:ser>
        <c:ser>
          <c:idx val="16"/>
          <c:order val="14"/>
          <c:tx>
            <c:strRef>
              <c:f>'2a)'!$B$97</c:f>
              <c:strCache>
                <c:ptCount val="1"/>
                <c:pt idx="0">
                  <c:v>P8</c:v>
                </c:pt>
              </c:strCache>
            </c:strRef>
          </c:tx>
          <c:spPr>
            <a:ln w="25400" cap="rnd">
              <a:noFill/>
              <a:round/>
            </a:ln>
            <a:effectLst/>
          </c:spPr>
          <c:marker>
            <c:symbol val="circle"/>
            <c:size val="5"/>
            <c:spPr>
              <a:solidFill>
                <a:schemeClr val="accent1"/>
              </a:solidFill>
            </c:spPr>
          </c:marker>
          <c:xVal>
            <c:numRef>
              <c:f>'2a)'!$C$97:$C$107</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'2a)'!$I$97:$I$107</c:f>
              <c:numCache>
                <c:formatCode>0.00</c:formatCode>
                <c:ptCount val="11"/>
                <c:pt idx="0">
                  <c:v>12.2157</c:v>
                </c:pt>
                <c:pt idx="1">
                  <c:v>16.6556</c:v>
                </c:pt>
                <c:pt idx="2">
                  <c:v>18.8093</c:v>
                </c:pt>
                <c:pt idx="3">
                  <c:v>20.522200000000002</c:v>
                </c:pt>
                <c:pt idx="4">
                  <c:v>22.426400000000001</c:v>
                </c:pt>
                <c:pt idx="5">
                  <c:v>24.870799999999999</c:v>
                </c:pt>
                <c:pt idx="6">
                  <c:v>26.7912</c:v>
                </c:pt>
                <c:pt idx="7">
                  <c:v>28.262</c:v>
                </c:pt>
                <c:pt idx="8">
                  <c:v>29.351900000000001</c:v>
                </c:pt>
                <c:pt idx="9">
                  <c:v>29.838000000000001</c:v>
                </c:pt>
                <c:pt idx="10">
                  <c:v>31.200900000000001</c:v>
                </c:pt>
              </c:numCache>
            </c:numRef>
          </c:yVal>
          <c:smooth val="0"/>
          <c:extLst>
            <c:ext xmlns:c16="http://schemas.microsoft.com/office/drawing/2014/chart" uri="{C3380CC4-5D6E-409C-BE32-E72D297353CC}">
              <c16:uniqueId val="{0000008A-A5D5-47AA-9B7E-97B3D7FC8E8B}"/>
            </c:ext>
          </c:extLst>
        </c:ser>
        <c:ser>
          <c:idx val="17"/>
          <c:order val="15"/>
          <c:tx>
            <c:strRef>
              <c:f>'2a)'!$AM$19</c:f>
              <c:strCache>
                <c:ptCount val="1"/>
                <c:pt idx="0">
                  <c:v>G_P8</c:v>
                </c:pt>
              </c:strCache>
            </c:strRef>
          </c:tx>
          <c:spPr>
            <a:ln w="25400" cap="rnd">
              <a:solidFill>
                <a:srgbClr val="C00000"/>
              </a:solidFill>
              <a:round/>
            </a:ln>
            <a:effectLst/>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'2a)'!$AM$20:$AM$41</c:f>
              <c:numCache>
                <c:formatCode>0.00</c:formatCode>
                <c:ptCount val="22"/>
                <c:pt idx="0">
                  <c:v>4.1858150059241289E-2</c:v>
                </c:pt>
                <c:pt idx="1">
                  <c:v>1.0659834777465016</c:v>
                </c:pt>
                <c:pt idx="2">
                  <c:v>3.4445999843795829</c:v>
                </c:pt>
                <c:pt idx="3">
                  <c:v>6.3860659806635605</c:v>
                </c:pt>
                <c:pt idx="4">
                  <c:v>9.3806808316725636</c:v>
                </c:pt>
                <c:pt idx="5">
                  <c:v>12.2157</c:v>
                </c:pt>
                <c:pt idx="6">
                  <c:v>14.820804542647176</c:v>
                </c:pt>
                <c:pt idx="7">
                  <c:v>17.185853477648408</c:v>
                </c:pt>
                <c:pt idx="8">
                  <c:v>19.324378691634298</c:v>
                </c:pt>
                <c:pt idx="9">
                  <c:v>21.257902480487498</c:v>
                </c:pt>
                <c:pt idx="10">
                  <c:v>23.009318604742667</c:v>
                </c:pt>
                <c:pt idx="11">
                  <c:v>24.600228109728899</c:v>
                </c:pt>
                <c:pt idx="12">
                  <c:v>26.050009128836074</c:v>
                </c:pt>
                <c:pt idx="13">
                  <c:v>27.37563854025742</c:v>
                </c:pt>
                <c:pt idx="14">
                  <c:v>28.591824426158382</c:v>
                </c:pt>
                <c:pt idx="15">
                  <c:v>29.711250311463814</c:v>
                </c:pt>
                <c:pt idx="16">
                  <c:v>30.744842652400212</c:v>
                </c:pt>
                <c:pt idx="17">
                  <c:v>31.702024131933392</c:v>
                </c:pt>
                <c:pt idx="18">
                  <c:v>32.590938957489541</c:v>
                </c:pt>
                <c:pt idx="19">
                  <c:v>33.418647097597862</c:v>
                </c:pt>
                <c:pt idx="20">
                  <c:v>34.191289024085037</c:v>
                </c:pt>
                <c:pt idx="21">
                  <c:v>34.914224269703169</c:v>
                </c:pt>
              </c:numCache>
            </c:numRef>
          </c:yVal>
          <c:smooth val="0"/>
          <c:extLst>
            <c:ext xmlns:c16="http://schemas.microsoft.com/office/drawing/2014/chart" uri="{C3380CC4-5D6E-409C-BE32-E72D297353CC}">
              <c16:uniqueId val="{0000008B-A5D5-47AA-9B7E-97B3D7FC8E8B}"/>
            </c:ext>
          </c:extLst>
        </c:ser>
        <c:ser>
          <c:idx val="0"/>
          <c:order val="16"/>
          <c:tx>
            <c:strRef>
              <c:f>'2a)'!$B$108</c:f>
              <c:strCache>
                <c:ptCount val="1"/>
                <c:pt idx="0">
                  <c:v>P9</c:v>
                </c:pt>
              </c:strCache>
            </c:strRef>
          </c:tx>
          <c:spPr>
            <a:ln w="25400" cap="rnd">
              <a:noFill/>
              <a:round/>
            </a:ln>
            <a:effectLst/>
          </c:spPr>
          <c:marker>
            <c:symbol val="circle"/>
            <c:size val="5"/>
            <c:spPr>
              <a:solidFill>
                <a:schemeClr val="accent1"/>
              </a:solidFill>
              <a:ln w="9525">
                <a:solidFill>
                  <a:schemeClr val="accent1"/>
                </a:solidFill>
              </a:ln>
              <a:effectLst/>
            </c:spPr>
          </c:marker>
          <c:xVal>
            <c:numRef>
              <c:f>'2a)'!$C$108:$C$118</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'2a)'!$I$108:$I$118</c:f>
              <c:numCache>
                <c:formatCode>0.00</c:formatCode>
                <c:ptCount val="11"/>
                <c:pt idx="0">
                  <c:v>15.083299999999999</c:v>
                </c:pt>
                <c:pt idx="1">
                  <c:v>20.095300000000002</c:v>
                </c:pt>
                <c:pt idx="2">
                  <c:v>22.4785</c:v>
                </c:pt>
                <c:pt idx="3">
                  <c:v>24.3902</c:v>
                </c:pt>
                <c:pt idx="4">
                  <c:v>26.759499999999999</c:v>
                </c:pt>
                <c:pt idx="5">
                  <c:v>29.416699999999999</c:v>
                </c:pt>
                <c:pt idx="6">
                  <c:v>31.065000000000001</c:v>
                </c:pt>
                <c:pt idx="7">
                  <c:v>33.005099999999999</c:v>
                </c:pt>
                <c:pt idx="8">
                  <c:v>33.631300000000003</c:v>
                </c:pt>
                <c:pt idx="9">
                  <c:v>34.447600000000001</c:v>
                </c:pt>
                <c:pt idx="10">
                  <c:v>35.097200000000001</c:v>
                </c:pt>
              </c:numCache>
            </c:numRef>
          </c:yVal>
          <c:smooth val="0"/>
          <c:extLst>
            <c:ext xmlns:c16="http://schemas.microsoft.com/office/drawing/2014/chart" uri="{C3380CC4-5D6E-409C-BE32-E72D297353CC}">
              <c16:uniqueId val="{00000079-A5D5-47AA-9B7E-97B3D7FC8E8B}"/>
            </c:ext>
          </c:extLst>
        </c:ser>
        <c:ser>
          <c:idx val="1"/>
          <c:order val="17"/>
          <c:tx>
            <c:strRef>
              <c:f>'2a)'!$AN$19</c:f>
              <c:strCache>
                <c:ptCount val="1"/>
                <c:pt idx="0">
                  <c:v>G_P9</c:v>
                </c:pt>
              </c:strCache>
            </c:strRef>
          </c:tx>
          <c:spPr>
            <a:ln w="25400" cap="rnd">
              <a:solidFill>
                <a:srgbClr val="C00000"/>
              </a:solidFill>
              <a:round/>
            </a:ln>
            <a:effectLst/>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'2a)'!$AN$20:$AN$41</c:f>
              <c:numCache>
                <c:formatCode>0.00</c:formatCode>
                <c:ptCount val="22"/>
                <c:pt idx="0">
                  <c:v>0.10186077726262954</c:v>
                </c:pt>
                <c:pt idx="1">
                  <c:v>1.7616796484853881</c:v>
                </c:pt>
                <c:pt idx="2">
                  <c:v>4.948002848347814</c:v>
                </c:pt>
                <c:pt idx="3">
                  <c:v>8.5207962758792171</c:v>
                </c:pt>
                <c:pt idx="4">
                  <c:v>11.954189281339136</c:v>
                </c:pt>
                <c:pt idx="5">
                  <c:v>15.083300000000001</c:v>
                </c:pt>
                <c:pt idx="6">
                  <c:v>17.88196109838271</c:v>
                </c:pt>
                <c:pt idx="7">
                  <c:v>20.371781440742879</c:v>
                </c:pt>
                <c:pt idx="8">
                  <c:v>22.587878175743622</c:v>
                </c:pt>
                <c:pt idx="9">
                  <c:v>24.566321997374409</c:v>
                </c:pt>
                <c:pt idx="10">
                  <c:v>26.339878773729115</c:v>
                </c:pt>
                <c:pt idx="11">
                  <c:v>27.936928496459849</c:v>
                </c:pt>
                <c:pt idx="12">
                  <c:v>29.381565491958987</c:v>
                </c:pt>
                <c:pt idx="13">
                  <c:v>30.694089504096475</c:v>
                </c:pt>
                <c:pt idx="14">
                  <c:v>31.891576918541737</c:v>
                </c:pt>
                <c:pt idx="15">
                  <c:v>32.988416338229676</c:v>
                </c:pt>
                <c:pt idx="16">
                  <c:v>33.996772306961105</c:v>
                </c:pt>
                <c:pt idx="17">
                  <c:v>34.926972698240924</c:v>
                </c:pt>
                <c:pt idx="18">
                  <c:v>35.787826922488833</c:v>
                </c:pt>
                <c:pt idx="19">
                  <c:v>36.586885385087172</c:v>
                </c:pt>
                <c:pt idx="20">
                  <c:v>37.330650573981146</c:v>
                </c:pt>
                <c:pt idx="21">
                  <c:v>38.024748922181857</c:v>
                </c:pt>
              </c:numCache>
            </c:numRef>
          </c:yVal>
          <c:smooth val="0"/>
          <c:extLst>
            <c:ext xmlns:c16="http://schemas.microsoft.com/office/drawing/2014/chart" uri="{C3380CC4-5D6E-409C-BE32-E72D297353CC}">
              <c16:uniqueId val="{0000007B-A5D5-47AA-9B7E-97B3D7FC8E8B}"/>
            </c:ext>
          </c:extLst>
        </c:ser>
        <c:dLbls>
          <c:showLegendKey val="0"/>
          <c:showVal val="0"/>
          <c:showCatName val="0"/>
          <c:showSerName val="0"/>
          <c:showPercent val="0"/>
          <c:showBubbleSize val="0"/>
        </c:dLbls>
        <c:axId val="1989523728"/>
        <c:axId val="1989523312"/>
      </c:scatterChart>
      <c:valAx>
        <c:axId val="1989523728"/>
        <c:scaling>
          <c:orientation val="minMax"/>
          <c:max val="2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312"/>
        <c:crosses val="autoZero"/>
        <c:crossBetween val="midCat"/>
        <c:majorUnit val="2"/>
      </c:valAx>
      <c:valAx>
        <c:axId val="198952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72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5"/>
          <c:order val="0"/>
          <c:tx>
            <c:strRef>
              <c:f>'2a)'!$AG$19</c:f>
              <c:strCache>
                <c:ptCount val="1"/>
                <c:pt idx="0">
                  <c:v>G_P2</c:v>
                </c:pt>
              </c:strCache>
            </c:strRef>
          </c:tx>
          <c:spPr>
            <a:ln>
              <a:solidFill>
                <a:srgbClr val="C00000"/>
              </a:solidFill>
            </a:ln>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'2a)'!$AG$48:$AG$69</c:f>
              <c:numCache>
                <c:formatCode>0.00</c:formatCode>
                <c:ptCount val="22"/>
                <c:pt idx="0">
                  <c:v>6.8782289902498319E-3</c:v>
                </c:pt>
                <c:pt idx="1">
                  <c:v>0.53363494186365046</c:v>
                </c:pt>
                <c:pt idx="2">
                  <c:v>2.3347337009889793</c:v>
                </c:pt>
                <c:pt idx="3">
                  <c:v>4.9224659794593961</c:v>
                </c:pt>
                <c:pt idx="4">
                  <c:v>7.7281584167071209</c:v>
                </c:pt>
                <c:pt idx="5">
                  <c:v>10.458794659534906</c:v>
                </c:pt>
                <c:pt idx="6">
                  <c:v>12.996448781422067</c:v>
                </c:pt>
                <c:pt idx="7">
                  <c:v>15.307071294336547</c:v>
                </c:pt>
                <c:pt idx="8">
                  <c:v>17.393146461949733</c:v>
                </c:pt>
                <c:pt idx="9">
                  <c:v>19.271593042529528</c:v>
                </c:pt>
                <c:pt idx="10">
                  <c:v>20.963806077389187</c:v>
                </c:pt>
                <c:pt idx="11">
                  <c:v>22.491319403929595</c:v>
                </c:pt>
                <c:pt idx="12">
                  <c:v>23.874050177929</c:v>
                </c:pt>
                <c:pt idx="13">
                  <c:v>25.129720312418634</c:v>
                </c:pt>
                <c:pt idx="14">
                  <c:v>26.273801157988309</c:v>
                </c:pt>
                <c:pt idx="15">
                  <c:v>27.319675807028744</c:v>
                </c:pt>
                <c:pt idx="16">
                  <c:v>28.278876802365279</c:v>
                </c:pt>
                <c:pt idx="17">
                  <c:v>29.161334642729308</c:v>
                </c:pt>
                <c:pt idx="18">
                  <c:v>29.975609538399521</c:v>
                </c:pt>
                <c:pt idx="19">
                  <c:v>30.729096465029521</c:v>
                </c:pt>
                <c:pt idx="20">
                  <c:v>31.428201713416243</c:v>
                </c:pt>
                <c:pt idx="21">
                  <c:v>32.078492684427133</c:v>
                </c:pt>
              </c:numCache>
            </c:numRef>
          </c:yVal>
          <c:smooth val="0"/>
          <c:extLst>
            <c:ext xmlns:c16="http://schemas.microsoft.com/office/drawing/2014/chart" uri="{C3380CC4-5D6E-409C-BE32-E72D297353CC}">
              <c16:uniqueId val="{00000000-805E-4B40-A769-5C95D81C81C1}"/>
            </c:ext>
          </c:extLst>
        </c:ser>
        <c:ser>
          <c:idx val="2"/>
          <c:order val="1"/>
          <c:tx>
            <c:strRef>
              <c:f>'2a)'!$B$16</c:f>
              <c:strCache>
                <c:ptCount val="1"/>
                <c:pt idx="0">
                  <c:v>P1</c:v>
                </c:pt>
              </c:strCache>
            </c:strRef>
          </c:tx>
          <c:spPr>
            <a:ln w="25400">
              <a:noFill/>
            </a:ln>
          </c:spPr>
          <c:marker>
            <c:symbol val="circle"/>
            <c:size val="5"/>
            <c:spPr>
              <a:solidFill>
                <a:schemeClr val="accent1"/>
              </a:solidFill>
              <a:ln>
                <a:solidFill>
                  <a:schemeClr val="accent1"/>
                </a:solidFill>
              </a:ln>
            </c:spPr>
          </c:marker>
          <c:xVal>
            <c:numRef>
              <c:f>'2a)'!$C$16:$C$27</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'2a)'!$I$16:$I$27</c:f>
              <c:numCache>
                <c:formatCode>0.00</c:formatCode>
                <c:ptCount val="12"/>
                <c:pt idx="0">
                  <c:v>13.3</c:v>
                </c:pt>
                <c:pt idx="1">
                  <c:v>17.11</c:v>
                </c:pt>
                <c:pt idx="2">
                  <c:v>21.1</c:v>
                </c:pt>
                <c:pt idx="3">
                  <c:v>25.08</c:v>
                </c:pt>
                <c:pt idx="4">
                  <c:v>27.06</c:v>
                </c:pt>
                <c:pt idx="5">
                  <c:v>29.34</c:v>
                </c:pt>
                <c:pt idx="6">
                  <c:v>31.04</c:v>
                </c:pt>
                <c:pt idx="7">
                  <c:v>32.31</c:v>
                </c:pt>
                <c:pt idx="8">
                  <c:v>34.770000000000003</c:v>
                </c:pt>
                <c:pt idx="9">
                  <c:v>36.85</c:v>
                </c:pt>
                <c:pt idx="10">
                  <c:v>38.42</c:v>
                </c:pt>
                <c:pt idx="11">
                  <c:v>39.46</c:v>
                </c:pt>
              </c:numCache>
            </c:numRef>
          </c:yVal>
          <c:smooth val="0"/>
          <c:extLst>
            <c:ext xmlns:c16="http://schemas.microsoft.com/office/drawing/2014/chart" uri="{C3380CC4-5D6E-409C-BE32-E72D297353CC}">
              <c16:uniqueId val="{00000001-805E-4B40-A769-5C95D81C81C1}"/>
            </c:ext>
          </c:extLst>
        </c:ser>
        <c:ser>
          <c:idx val="3"/>
          <c:order val="2"/>
          <c:tx>
            <c:strRef>
              <c:f>'2a)'!$AF$19</c:f>
              <c:strCache>
                <c:ptCount val="1"/>
                <c:pt idx="0">
                  <c:v>G_P1</c:v>
                </c:pt>
              </c:strCache>
            </c:strRef>
          </c:tx>
          <c:spPr>
            <a:ln>
              <a:solidFill>
                <a:srgbClr val="C00000"/>
              </a:solidFill>
            </a:ln>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'2a)'!$AF$48:$AF$69</c:f>
              <c:numCache>
                <c:formatCode>0.00</c:formatCode>
                <c:ptCount val="22"/>
                <c:pt idx="0">
                  <c:v>0.27521420485687564</c:v>
                </c:pt>
                <c:pt idx="1">
                  <c:v>3.5102998966131449</c:v>
                </c:pt>
                <c:pt idx="2">
                  <c:v>8.3249036985564828</c:v>
                </c:pt>
                <c:pt idx="3">
                  <c:v>12.879961650090376</c:v>
                </c:pt>
                <c:pt idx="4">
                  <c:v>16.76983001555951</c:v>
                </c:pt>
                <c:pt idx="5">
                  <c:v>20.017600903141609</c:v>
                </c:pt>
                <c:pt idx="6">
                  <c:v>22.730588071360337</c:v>
                </c:pt>
                <c:pt idx="7">
                  <c:v>25.014457869671979</c:v>
                </c:pt>
                <c:pt idx="8">
                  <c:v>26.955979121350911</c:v>
                </c:pt>
                <c:pt idx="9">
                  <c:v>28.622953922619416</c:v>
                </c:pt>
                <c:pt idx="10">
                  <c:v>30.06773788909446</c:v>
                </c:pt>
                <c:pt idx="11">
                  <c:v>31.330839973305025</c:v>
                </c:pt>
                <c:pt idx="12">
                  <c:v>32.443840432083739</c:v>
                </c:pt>
                <c:pt idx="13">
                  <c:v>33.431598448593967</c:v>
                </c:pt>
                <c:pt idx="14">
                  <c:v>34.313885303958095</c:v>
                </c:pt>
                <c:pt idx="15">
                  <c:v>35.106587349845178</c:v>
                </c:pt>
                <c:pt idx="16">
                  <c:v>35.822595355363624</c:v>
                </c:pt>
                <c:pt idx="17">
                  <c:v>36.472466855874053</c:v>
                </c:pt>
                <c:pt idx="18">
                  <c:v>37.064923919087363</c:v>
                </c:pt>
                <c:pt idx="19">
                  <c:v>37.607230857401866</c:v>
                </c:pt>
                <c:pt idx="20">
                  <c:v>38.105483651045233</c:v>
                </c:pt>
                <c:pt idx="21">
                  <c:v>38.564833848925936</c:v>
                </c:pt>
              </c:numCache>
            </c:numRef>
          </c:yVal>
          <c:smooth val="0"/>
          <c:extLst>
            <c:ext xmlns:c16="http://schemas.microsoft.com/office/drawing/2014/chart" uri="{C3380CC4-5D6E-409C-BE32-E72D297353CC}">
              <c16:uniqueId val="{00000002-805E-4B40-A769-5C95D81C81C1}"/>
            </c:ext>
          </c:extLst>
        </c:ser>
        <c:ser>
          <c:idx val="4"/>
          <c:order val="3"/>
          <c:tx>
            <c:strRef>
              <c:f>'2a)'!$B$28</c:f>
              <c:strCache>
                <c:ptCount val="1"/>
                <c:pt idx="0">
                  <c:v>P2</c:v>
                </c:pt>
              </c:strCache>
            </c:strRef>
          </c:tx>
          <c:spPr>
            <a:ln w="25400" cap="rnd">
              <a:noFill/>
              <a:round/>
            </a:ln>
            <a:effectLst/>
          </c:spPr>
          <c:marker>
            <c:symbol val="circle"/>
            <c:size val="5"/>
            <c:spPr>
              <a:solidFill>
                <a:schemeClr val="accent1"/>
              </a:solidFill>
              <a:ln>
                <a:solidFill>
                  <a:schemeClr val="accent1"/>
                </a:solidFill>
              </a:ln>
            </c:spPr>
          </c:marker>
          <c:xVal>
            <c:numRef>
              <c:f>'2a)'!$C$28:$C$39</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13.666666666666666</c:v>
                </c:pt>
                <c:pt idx="11">
                  <c:v>14.75</c:v>
                </c:pt>
              </c:numCache>
            </c:numRef>
          </c:xVal>
          <c:yVal>
            <c:numRef>
              <c:f>'2a)'!$I$28:$I$39</c:f>
              <c:numCache>
                <c:formatCode>0.00</c:formatCode>
                <c:ptCount val="12"/>
                <c:pt idx="0">
                  <c:v>5.2</c:v>
                </c:pt>
                <c:pt idx="1">
                  <c:v>7.45</c:v>
                </c:pt>
                <c:pt idx="2">
                  <c:v>10.41</c:v>
                </c:pt>
                <c:pt idx="3">
                  <c:v>14.03</c:v>
                </c:pt>
                <c:pt idx="4">
                  <c:v>16.260000000000002</c:v>
                </c:pt>
                <c:pt idx="5">
                  <c:v>19.079999999999998</c:v>
                </c:pt>
                <c:pt idx="6">
                  <c:v>21.24</c:v>
                </c:pt>
                <c:pt idx="7">
                  <c:v>22.87</c:v>
                </c:pt>
                <c:pt idx="8">
                  <c:v>25.43</c:v>
                </c:pt>
                <c:pt idx="9">
                  <c:v>24.5</c:v>
                </c:pt>
                <c:pt idx="10">
                  <c:v>29.2</c:v>
                </c:pt>
                <c:pt idx="11">
                  <c:v>30.65</c:v>
                </c:pt>
              </c:numCache>
            </c:numRef>
          </c:yVal>
          <c:smooth val="0"/>
          <c:extLst>
            <c:ext xmlns:c16="http://schemas.microsoft.com/office/drawing/2014/chart" uri="{C3380CC4-5D6E-409C-BE32-E72D297353CC}">
              <c16:uniqueId val="{00000003-805E-4B40-A769-5C95D81C81C1}"/>
            </c:ext>
          </c:extLst>
        </c:ser>
        <c:ser>
          <c:idx val="6"/>
          <c:order val="4"/>
          <c:tx>
            <c:strRef>
              <c:f>'2a)'!$B$40</c:f>
              <c:strCache>
                <c:ptCount val="1"/>
                <c:pt idx="0">
                  <c:v>P3</c:v>
                </c:pt>
              </c:strCache>
            </c:strRef>
          </c:tx>
          <c:spPr>
            <a:ln w="25400" cap="rnd">
              <a:noFill/>
              <a:round/>
            </a:ln>
            <a:effectLst/>
          </c:spPr>
          <c:marker>
            <c:symbol val="circle"/>
            <c:size val="5"/>
            <c:spPr>
              <a:ln>
                <a:solidFill>
                  <a:schemeClr val="accent1"/>
                </a:solidFill>
              </a:ln>
            </c:spPr>
          </c:marker>
          <c:xVal>
            <c:numRef>
              <c:f>'2a)'!$C$40:$C$51</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'2a)'!$I$40:$I$51</c:f>
              <c:numCache>
                <c:formatCode>0.00</c:formatCode>
                <c:ptCount val="12"/>
                <c:pt idx="0">
                  <c:v>4.32</c:v>
                </c:pt>
                <c:pt idx="1">
                  <c:v>5.84</c:v>
                </c:pt>
                <c:pt idx="2">
                  <c:v>7.47</c:v>
                </c:pt>
                <c:pt idx="3">
                  <c:v>9.2100000000000009</c:v>
                </c:pt>
                <c:pt idx="4">
                  <c:v>10.73</c:v>
                </c:pt>
                <c:pt idx="5">
                  <c:v>12.25</c:v>
                </c:pt>
                <c:pt idx="6">
                  <c:v>13.24</c:v>
                </c:pt>
                <c:pt idx="7">
                  <c:v>14.18</c:v>
                </c:pt>
                <c:pt idx="8">
                  <c:v>16.45</c:v>
                </c:pt>
                <c:pt idx="9">
                  <c:v>15.6</c:v>
                </c:pt>
                <c:pt idx="10">
                  <c:v>19.23</c:v>
                </c:pt>
                <c:pt idx="11">
                  <c:v>19.88</c:v>
                </c:pt>
              </c:numCache>
            </c:numRef>
          </c:yVal>
          <c:smooth val="0"/>
          <c:extLst>
            <c:ext xmlns:c16="http://schemas.microsoft.com/office/drawing/2014/chart" uri="{C3380CC4-5D6E-409C-BE32-E72D297353CC}">
              <c16:uniqueId val="{00000004-805E-4B40-A769-5C95D81C81C1}"/>
            </c:ext>
          </c:extLst>
        </c:ser>
        <c:ser>
          <c:idx val="7"/>
          <c:order val="5"/>
          <c:tx>
            <c:strRef>
              <c:f>'2a)'!$AH$19</c:f>
              <c:strCache>
                <c:ptCount val="1"/>
                <c:pt idx="0">
                  <c:v>G_P3</c:v>
                </c:pt>
              </c:strCache>
            </c:strRef>
          </c:tx>
          <c:spPr>
            <a:ln>
              <a:solidFill>
                <a:srgbClr val="C00000"/>
              </a:solidFill>
            </a:ln>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'2a)'!$AH$48:$AH$69</c:f>
              <c:numCache>
                <c:formatCode>0.00</c:formatCode>
                <c:ptCount val="22"/>
                <c:pt idx="0">
                  <c:v>3.3201894168281222E-3</c:v>
                </c:pt>
                <c:pt idx="1">
                  <c:v>0.36790067075553107</c:v>
                </c:pt>
                <c:pt idx="2">
                  <c:v>1.8164796870451496</c:v>
                </c:pt>
                <c:pt idx="3">
                  <c:v>4.0711008712333783</c:v>
                </c:pt>
                <c:pt idx="4">
                  <c:v>6.6321101643453577</c:v>
                </c:pt>
                <c:pt idx="5">
                  <c:v>9.2007118124845935</c:v>
                </c:pt>
                <c:pt idx="6">
                  <c:v>11.638381571798153</c:v>
                </c:pt>
                <c:pt idx="7">
                  <c:v>13.892534217803988</c:v>
                </c:pt>
                <c:pt idx="8">
                  <c:v>15.951908772345904</c:v>
                </c:pt>
                <c:pt idx="9">
                  <c:v>17.82381082520126</c:v>
                </c:pt>
                <c:pt idx="10">
                  <c:v>19.523032478493505</c:v>
                </c:pt>
                <c:pt idx="11">
                  <c:v>21.066585477360071</c:v>
                </c:pt>
                <c:pt idx="12">
                  <c:v>22.471280938190962</c:v>
                </c:pt>
                <c:pt idx="13">
                  <c:v>23.752697316079363</c:v>
                </c:pt>
                <c:pt idx="14">
                  <c:v>24.924820152668143</c:v>
                </c:pt>
                <c:pt idx="15">
                  <c:v>25.999999450121219</c:v>
                </c:pt>
                <c:pt idx="16">
                  <c:v>26.989048887875462</c:v>
                </c:pt>
                <c:pt idx="17">
                  <c:v>27.901399956595984</c:v>
                </c:pt>
                <c:pt idx="18">
                  <c:v>28.745268804638552</c:v>
                </c:pt>
                <c:pt idx="19">
                  <c:v>29.527816221929758</c:v>
                </c:pt>
                <c:pt idx="20">
                  <c:v>30.255292607510693</c:v>
                </c:pt>
                <c:pt idx="21">
                  <c:v>30.933165443382499</c:v>
                </c:pt>
              </c:numCache>
            </c:numRef>
          </c:yVal>
          <c:smooth val="0"/>
          <c:extLst>
            <c:ext xmlns:c16="http://schemas.microsoft.com/office/drawing/2014/chart" uri="{C3380CC4-5D6E-409C-BE32-E72D297353CC}">
              <c16:uniqueId val="{00000005-805E-4B40-A769-5C95D81C81C1}"/>
            </c:ext>
          </c:extLst>
        </c:ser>
        <c:ser>
          <c:idx val="8"/>
          <c:order val="6"/>
          <c:tx>
            <c:strRef>
              <c:f>'2a)'!$B$52</c:f>
              <c:strCache>
                <c:ptCount val="1"/>
                <c:pt idx="0">
                  <c:v>P4</c:v>
                </c:pt>
              </c:strCache>
            </c:strRef>
          </c:tx>
          <c:spPr>
            <a:ln w="25400" cap="rnd">
              <a:noFill/>
              <a:round/>
            </a:ln>
            <a:effectLst/>
          </c:spPr>
          <c:marker>
            <c:symbol val="circle"/>
            <c:size val="5"/>
            <c:spPr>
              <a:solidFill>
                <a:schemeClr val="accent1"/>
              </a:solidFill>
              <a:ln>
                <a:solidFill>
                  <a:schemeClr val="accent1"/>
                </a:solidFill>
              </a:ln>
            </c:spPr>
          </c:marker>
          <c:xVal>
            <c:numRef>
              <c:f>'2a)'!$C$52:$C$63</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'2a)'!$I$52:$I$63</c:f>
              <c:numCache>
                <c:formatCode>0.00</c:formatCode>
                <c:ptCount val="12"/>
                <c:pt idx="0">
                  <c:v>2.74</c:v>
                </c:pt>
                <c:pt idx="1">
                  <c:v>3.92</c:v>
                </c:pt>
                <c:pt idx="2">
                  <c:v>5.2</c:v>
                </c:pt>
                <c:pt idx="3">
                  <c:v>7.03</c:v>
                </c:pt>
                <c:pt idx="4">
                  <c:v>8.44</c:v>
                </c:pt>
                <c:pt idx="5">
                  <c:v>10.11</c:v>
                </c:pt>
                <c:pt idx="6">
                  <c:v>11.07</c:v>
                </c:pt>
                <c:pt idx="7">
                  <c:v>12.1</c:v>
                </c:pt>
                <c:pt idx="8">
                  <c:v>13.88</c:v>
                </c:pt>
                <c:pt idx="9">
                  <c:v>13.45</c:v>
                </c:pt>
                <c:pt idx="10">
                  <c:v>15.53</c:v>
                </c:pt>
                <c:pt idx="11">
                  <c:v>15.94</c:v>
                </c:pt>
              </c:numCache>
            </c:numRef>
          </c:yVal>
          <c:smooth val="0"/>
          <c:extLst>
            <c:ext xmlns:c16="http://schemas.microsoft.com/office/drawing/2014/chart" uri="{C3380CC4-5D6E-409C-BE32-E72D297353CC}">
              <c16:uniqueId val="{00000006-805E-4B40-A769-5C95D81C81C1}"/>
            </c:ext>
          </c:extLst>
        </c:ser>
        <c:ser>
          <c:idx val="9"/>
          <c:order val="7"/>
          <c:tx>
            <c:strRef>
              <c:f>'2a)'!$AI$19</c:f>
              <c:strCache>
                <c:ptCount val="1"/>
                <c:pt idx="0">
                  <c:v>G_P4</c:v>
                </c:pt>
              </c:strCache>
            </c:strRef>
          </c:tx>
          <c:spPr>
            <a:ln>
              <a:solidFill>
                <a:srgbClr val="C00000"/>
              </a:solidFill>
            </a:ln>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'2a)'!$AI$48:$AI$69</c:f>
              <c:numCache>
                <c:formatCode>0.00</c:formatCode>
                <c:ptCount val="22"/>
                <c:pt idx="0">
                  <c:v>5.551193727956976E-4</c:v>
                </c:pt>
                <c:pt idx="1">
                  <c:v>0.14760430014588705</c:v>
                </c:pt>
                <c:pt idx="2">
                  <c:v>0.98071065252805889</c:v>
                </c:pt>
                <c:pt idx="3">
                  <c:v>2.5538002941261575</c:v>
                </c:pt>
                <c:pt idx="4">
                  <c:v>4.5554639917758095</c:v>
                </c:pt>
                <c:pt idx="5">
                  <c:v>6.7163886177193293</c:v>
                </c:pt>
                <c:pt idx="6">
                  <c:v>8.8753398955499989</c:v>
                </c:pt>
                <c:pt idx="7">
                  <c:v>10.948881832288942</c:v>
                </c:pt>
                <c:pt idx="8">
                  <c:v>12.899191858889822</c:v>
                </c:pt>
                <c:pt idx="9">
                  <c:v>14.71329524099956</c:v>
                </c:pt>
                <c:pt idx="10">
                  <c:v>16.391154819834259</c:v>
                </c:pt>
                <c:pt idx="11">
                  <c:v>17.939106375773971</c:v>
                </c:pt>
                <c:pt idx="12">
                  <c:v>19.366304909115932</c:v>
                </c:pt>
                <c:pt idx="13">
                  <c:v>20.682831579540746</c:v>
                </c:pt>
                <c:pt idx="14">
                  <c:v>21.898711711098283</c:v>
                </c:pt>
                <c:pt idx="15">
                  <c:v>23.023431691294853</c:v>
                </c:pt>
                <c:pt idx="16">
                  <c:v>24.065727747422311</c:v>
                </c:pt>
                <c:pt idx="17">
                  <c:v>25.033520953743032</c:v>
                </c:pt>
                <c:pt idx="18">
                  <c:v>25.933928650713046</c:v>
                </c:pt>
                <c:pt idx="19">
                  <c:v>26.77331346552392</c:v>
                </c:pt>
                <c:pt idx="20">
                  <c:v>27.557348489206639</c:v>
                </c:pt>
                <c:pt idx="21">
                  <c:v>28.291086953161049</c:v>
                </c:pt>
              </c:numCache>
            </c:numRef>
          </c:yVal>
          <c:smooth val="0"/>
          <c:extLst>
            <c:ext xmlns:c16="http://schemas.microsoft.com/office/drawing/2014/chart" uri="{C3380CC4-5D6E-409C-BE32-E72D297353CC}">
              <c16:uniqueId val="{00000007-805E-4B40-A769-5C95D81C81C1}"/>
            </c:ext>
          </c:extLst>
        </c:ser>
        <c:ser>
          <c:idx val="10"/>
          <c:order val="8"/>
          <c:tx>
            <c:strRef>
              <c:f>'2a)'!$B$64</c:f>
              <c:strCache>
                <c:ptCount val="1"/>
                <c:pt idx="0">
                  <c:v>P5</c:v>
                </c:pt>
              </c:strCache>
            </c:strRef>
          </c:tx>
          <c:spPr>
            <a:ln w="25400" cap="rnd">
              <a:noFill/>
              <a:round/>
            </a:ln>
            <a:effectLst/>
          </c:spPr>
          <c:marker>
            <c:symbol val="circle"/>
            <c:size val="5"/>
            <c:spPr>
              <a:solidFill>
                <a:schemeClr val="accent1"/>
              </a:solidFill>
              <a:ln>
                <a:solidFill>
                  <a:schemeClr val="accent1"/>
                </a:solidFill>
              </a:ln>
            </c:spPr>
          </c:marker>
          <c:xVal>
            <c:numRef>
              <c:f>'2a)'!$C$64:$C$74</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'2a)'!$I$64:$I$74</c:f>
              <c:numCache>
                <c:formatCode>0.00</c:formatCode>
                <c:ptCount val="11"/>
                <c:pt idx="0">
                  <c:v>8.2799999999999994</c:v>
                </c:pt>
                <c:pt idx="1">
                  <c:v>11.7525</c:v>
                </c:pt>
                <c:pt idx="2">
                  <c:v>13.738099999999999</c:v>
                </c:pt>
                <c:pt idx="3">
                  <c:v>15.285</c:v>
                </c:pt>
                <c:pt idx="4">
                  <c:v>16.896899999999999</c:v>
                </c:pt>
                <c:pt idx="5">
                  <c:v>18.758099999999999</c:v>
                </c:pt>
                <c:pt idx="6">
                  <c:v>20.496300000000002</c:v>
                </c:pt>
                <c:pt idx="7">
                  <c:v>22.3812</c:v>
                </c:pt>
                <c:pt idx="8">
                  <c:v>22.6313</c:v>
                </c:pt>
                <c:pt idx="9">
                  <c:v>23.5381</c:v>
                </c:pt>
                <c:pt idx="10">
                  <c:v>24.203099999999999</c:v>
                </c:pt>
              </c:numCache>
            </c:numRef>
          </c:yVal>
          <c:smooth val="0"/>
          <c:extLst>
            <c:ext xmlns:c16="http://schemas.microsoft.com/office/drawing/2014/chart" uri="{C3380CC4-5D6E-409C-BE32-E72D297353CC}">
              <c16:uniqueId val="{00000008-805E-4B40-A769-5C95D81C81C1}"/>
            </c:ext>
          </c:extLst>
        </c:ser>
        <c:ser>
          <c:idx val="11"/>
          <c:order val="9"/>
          <c:tx>
            <c:strRef>
              <c:f>'2a)'!$AJ$19</c:f>
              <c:strCache>
                <c:ptCount val="1"/>
                <c:pt idx="0">
                  <c:v>G_P5</c:v>
                </c:pt>
              </c:strCache>
            </c:strRef>
          </c:tx>
          <c:spPr>
            <a:ln>
              <a:solidFill>
                <a:srgbClr val="C00000"/>
              </a:solidFill>
            </a:ln>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'2a)'!$AJ$48:$AJ$69</c:f>
              <c:numCache>
                <c:formatCode>0.00</c:formatCode>
                <c:ptCount val="22"/>
                <c:pt idx="0">
                  <c:v>1.8236215691271945E-3</c:v>
                </c:pt>
                <c:pt idx="1">
                  <c:v>0.27092863457594785</c:v>
                </c:pt>
                <c:pt idx="2">
                  <c:v>1.4775825305792452</c:v>
                </c:pt>
                <c:pt idx="3">
                  <c:v>3.4822818577337142</c:v>
                </c:pt>
                <c:pt idx="4">
                  <c:v>5.8479701104212616</c:v>
                </c:pt>
                <c:pt idx="5">
                  <c:v>8.2799999999999994</c:v>
                </c:pt>
                <c:pt idx="6">
                  <c:v>10.628190523450289</c:v>
                </c:pt>
                <c:pt idx="7">
                  <c:v>12.827365973682589</c:v>
                </c:pt>
                <c:pt idx="8">
                  <c:v>14.856205658497599</c:v>
                </c:pt>
                <c:pt idx="9">
                  <c:v>16.714652356004859</c:v>
                </c:pt>
                <c:pt idx="10">
                  <c:v>18.412270854538406</c:v>
                </c:pt>
                <c:pt idx="11">
                  <c:v>19.962395637933142</c:v>
                </c:pt>
                <c:pt idx="12">
                  <c:v>21.37925198207185</c:v>
                </c:pt>
                <c:pt idx="13">
                  <c:v>22.676594249294759</c:v>
                </c:pt>
                <c:pt idx="14">
                  <c:v>23.867115863247161</c:v>
                </c:pt>
                <c:pt idx="15">
                  <c:v>24.962248025056756</c:v>
                </c:pt>
                <c:pt idx="16">
                  <c:v>25.972149336705169</c:v>
                </c:pt>
                <c:pt idx="17">
                  <c:v>26.905783854293652</c:v>
                </c:pt>
                <c:pt idx="18">
                  <c:v>27.771034739261207</c:v>
                </c:pt>
                <c:pt idx="19">
                  <c:v>28.574826747890786</c:v>
                </c:pt>
                <c:pt idx="20">
                  <c:v>29.323244552483818</c:v>
                </c:pt>
                <c:pt idx="21">
                  <c:v>30.021641125427127</c:v>
                </c:pt>
              </c:numCache>
            </c:numRef>
          </c:yVal>
          <c:smooth val="0"/>
          <c:extLst>
            <c:ext xmlns:c16="http://schemas.microsoft.com/office/drawing/2014/chart" uri="{C3380CC4-5D6E-409C-BE32-E72D297353CC}">
              <c16:uniqueId val="{00000009-805E-4B40-A769-5C95D81C81C1}"/>
            </c:ext>
          </c:extLst>
        </c:ser>
        <c:ser>
          <c:idx val="12"/>
          <c:order val="10"/>
          <c:tx>
            <c:strRef>
              <c:f>'2a)'!$B$75</c:f>
              <c:strCache>
                <c:ptCount val="1"/>
                <c:pt idx="0">
                  <c:v>P6</c:v>
                </c:pt>
              </c:strCache>
            </c:strRef>
          </c:tx>
          <c:spPr>
            <a:ln w="25400" cap="rnd">
              <a:noFill/>
              <a:round/>
            </a:ln>
            <a:effectLst/>
          </c:spPr>
          <c:marker>
            <c:symbol val="circle"/>
            <c:size val="5"/>
            <c:spPr>
              <a:solidFill>
                <a:schemeClr val="accent1"/>
              </a:solidFill>
            </c:spPr>
          </c:marker>
          <c:xVal>
            <c:numRef>
              <c:f>'2a)'!$C$75:$C$85</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'2a)'!$I$75:$I$85</c:f>
              <c:numCache>
                <c:formatCode>0.00</c:formatCode>
                <c:ptCount val="11"/>
                <c:pt idx="0">
                  <c:v>8.9291</c:v>
                </c:pt>
                <c:pt idx="1">
                  <c:v>12.5739</c:v>
                </c:pt>
                <c:pt idx="2">
                  <c:v>14.510899999999999</c:v>
                </c:pt>
                <c:pt idx="3">
                  <c:v>16.036200000000001</c:v>
                </c:pt>
                <c:pt idx="4">
                  <c:v>17.773299999999999</c:v>
                </c:pt>
                <c:pt idx="5">
                  <c:v>19.691500000000001</c:v>
                </c:pt>
                <c:pt idx="6">
                  <c:v>21.9648</c:v>
                </c:pt>
                <c:pt idx="7">
                  <c:v>23.6493</c:v>
                </c:pt>
                <c:pt idx="8">
                  <c:v>23.768799999999999</c:v>
                </c:pt>
                <c:pt idx="9">
                  <c:v>24.261399999999998</c:v>
                </c:pt>
                <c:pt idx="10">
                  <c:v>24.9955</c:v>
                </c:pt>
              </c:numCache>
            </c:numRef>
          </c:yVal>
          <c:smooth val="0"/>
          <c:extLst>
            <c:ext xmlns:c16="http://schemas.microsoft.com/office/drawing/2014/chart" uri="{C3380CC4-5D6E-409C-BE32-E72D297353CC}">
              <c16:uniqueId val="{0000000A-805E-4B40-A769-5C95D81C81C1}"/>
            </c:ext>
          </c:extLst>
        </c:ser>
        <c:ser>
          <c:idx val="13"/>
          <c:order val="11"/>
          <c:tx>
            <c:strRef>
              <c:f>'2a)'!$AK$19</c:f>
              <c:strCache>
                <c:ptCount val="1"/>
                <c:pt idx="0">
                  <c:v>G_P6</c:v>
                </c:pt>
              </c:strCache>
            </c:strRef>
          </c:tx>
          <c:spPr>
            <a:ln>
              <a:solidFill>
                <a:srgbClr val="C00000"/>
              </a:solidFill>
            </a:ln>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'2a)'!$AK$48:$AK$69</c:f>
              <c:numCache>
                <c:formatCode>0.00</c:formatCode>
                <c:ptCount val="22"/>
                <c:pt idx="0">
                  <c:v>2.8003126231146563E-3</c:v>
                </c:pt>
                <c:pt idx="1">
                  <c:v>0.33726212065128564</c:v>
                </c:pt>
                <c:pt idx="2">
                  <c:v>1.712947300122146</c:v>
                </c:pt>
                <c:pt idx="3">
                  <c:v>3.8943018127853146</c:v>
                </c:pt>
                <c:pt idx="4">
                  <c:v>6.3991350432661323</c:v>
                </c:pt>
                <c:pt idx="5">
                  <c:v>8.9291</c:v>
                </c:pt>
                <c:pt idx="6">
                  <c:v>11.341897914974286</c:v>
                </c:pt>
                <c:pt idx="7">
                  <c:v>13.581124147358098</c:v>
                </c:pt>
                <c:pt idx="8">
                  <c:v>15.632541303462585</c:v>
                </c:pt>
                <c:pt idx="9">
                  <c:v>17.501308617071608</c:v>
                </c:pt>
                <c:pt idx="10">
                  <c:v>19.200710491276325</c:v>
                </c:pt>
                <c:pt idx="11">
                  <c:v>20.746707044395169</c:v>
                </c:pt>
                <c:pt idx="12">
                  <c:v>22.155375323687327</c:v>
                </c:pt>
                <c:pt idx="13">
                  <c:v>23.441779465835502</c:v>
                </c:pt>
                <c:pt idx="14">
                  <c:v>24.61954308543794</c:v>
                </c:pt>
                <c:pt idx="15">
                  <c:v>25.700760549608638</c:v>
                </c:pt>
                <c:pt idx="16">
                  <c:v>26.696064577182472</c:v>
                </c:pt>
                <c:pt idx="17">
                  <c:v>27.614758554461105</c:v>
                </c:pt>
                <c:pt idx="18">
                  <c:v>28.464968206210756</c:v>
                </c:pt>
                <c:pt idx="19">
                  <c:v>29.253790933781531</c:v>
                </c:pt>
                <c:pt idx="20">
                  <c:v>29.987433250254792</c:v>
                </c:pt>
                <c:pt idx="21">
                  <c:v>30.671332880644066</c:v>
                </c:pt>
              </c:numCache>
            </c:numRef>
          </c:yVal>
          <c:smooth val="0"/>
          <c:extLst>
            <c:ext xmlns:c16="http://schemas.microsoft.com/office/drawing/2014/chart" uri="{C3380CC4-5D6E-409C-BE32-E72D297353CC}">
              <c16:uniqueId val="{0000000B-805E-4B40-A769-5C95D81C81C1}"/>
            </c:ext>
          </c:extLst>
        </c:ser>
        <c:ser>
          <c:idx val="14"/>
          <c:order val="12"/>
          <c:tx>
            <c:strRef>
              <c:f>'2a)'!$B$86</c:f>
              <c:strCache>
                <c:ptCount val="1"/>
                <c:pt idx="0">
                  <c:v>P7</c:v>
                </c:pt>
              </c:strCache>
            </c:strRef>
          </c:tx>
          <c:spPr>
            <a:ln w="25400" cap="rnd">
              <a:noFill/>
              <a:round/>
            </a:ln>
            <a:effectLst/>
          </c:spPr>
          <c:marker>
            <c:symbol val="circle"/>
            <c:size val="5"/>
            <c:spPr>
              <a:solidFill>
                <a:schemeClr val="accent1"/>
              </a:solidFill>
              <a:ln>
                <a:solidFill>
                  <a:schemeClr val="accent1"/>
                </a:solidFill>
              </a:ln>
            </c:spPr>
          </c:marker>
          <c:xVal>
            <c:numRef>
              <c:f>'2a)'!$C$86:$C$96</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'2a)'!$I$86:$I$96</c:f>
              <c:numCache>
                <c:formatCode>0.00</c:formatCode>
                <c:ptCount val="11"/>
                <c:pt idx="0">
                  <c:v>11.1912</c:v>
                </c:pt>
                <c:pt idx="1">
                  <c:v>15.2181</c:v>
                </c:pt>
                <c:pt idx="2">
                  <c:v>17.269400000000001</c:v>
                </c:pt>
                <c:pt idx="3">
                  <c:v>18.817599999999999</c:v>
                </c:pt>
                <c:pt idx="4">
                  <c:v>20.5671</c:v>
                </c:pt>
                <c:pt idx="5">
                  <c:v>22.723099999999999</c:v>
                </c:pt>
                <c:pt idx="6">
                  <c:v>24.549499999999998</c:v>
                </c:pt>
                <c:pt idx="7">
                  <c:v>26.5639</c:v>
                </c:pt>
                <c:pt idx="8">
                  <c:v>26.8569</c:v>
                </c:pt>
                <c:pt idx="9">
                  <c:v>27.3856</c:v>
                </c:pt>
                <c:pt idx="10">
                  <c:v>28.536100000000001</c:v>
                </c:pt>
              </c:numCache>
            </c:numRef>
          </c:yVal>
          <c:smooth val="0"/>
          <c:extLst>
            <c:ext xmlns:c16="http://schemas.microsoft.com/office/drawing/2014/chart" uri="{C3380CC4-5D6E-409C-BE32-E72D297353CC}">
              <c16:uniqueId val="{0000000C-805E-4B40-A769-5C95D81C81C1}"/>
            </c:ext>
          </c:extLst>
        </c:ser>
        <c:ser>
          <c:idx val="15"/>
          <c:order val="13"/>
          <c:tx>
            <c:strRef>
              <c:f>'2a)'!$AL$19</c:f>
              <c:strCache>
                <c:ptCount val="1"/>
                <c:pt idx="0">
                  <c:v>G_P7</c:v>
                </c:pt>
              </c:strCache>
            </c:strRef>
          </c:tx>
          <c:spPr>
            <a:ln>
              <a:solidFill>
                <a:srgbClr val="C00000"/>
              </a:solidFill>
            </a:ln>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'2a)'!$AL$48:$AL$69</c:f>
              <c:numCache>
                <c:formatCode>0.00</c:formatCode>
                <c:ptCount val="22"/>
                <c:pt idx="0">
                  <c:v>1.0104779589882111E-2</c:v>
                </c:pt>
                <c:pt idx="1">
                  <c:v>0.64944464731845597</c:v>
                </c:pt>
                <c:pt idx="2">
                  <c:v>2.6656648166074266</c:v>
                </c:pt>
                <c:pt idx="3">
                  <c:v>5.4417284423436785</c:v>
                </c:pt>
                <c:pt idx="4">
                  <c:v>8.3782962428869308</c:v>
                </c:pt>
                <c:pt idx="5">
                  <c:v>11.1912</c:v>
                </c:pt>
                <c:pt idx="6">
                  <c:v>13.776483939568379</c:v>
                </c:pt>
                <c:pt idx="7">
                  <c:v>16.111329610288788</c:v>
                </c:pt>
                <c:pt idx="8">
                  <c:v>18.206106392714339</c:v>
                </c:pt>
                <c:pt idx="9">
                  <c:v>20.083053171185963</c:v>
                </c:pt>
                <c:pt idx="10">
                  <c:v>21.767120160810123</c:v>
                </c:pt>
                <c:pt idx="11">
                  <c:v>23.28222008191711</c:v>
                </c:pt>
                <c:pt idx="12">
                  <c:v>24.649869746288516</c:v>
                </c:pt>
                <c:pt idx="13">
                  <c:v>25.888872406135572</c:v>
                </c:pt>
                <c:pt idx="14">
                  <c:v>27.015433184854764</c:v>
                </c:pt>
                <c:pt idx="15">
                  <c:v>28.043433705275856</c:v>
                </c:pt>
                <c:pt idx="16">
                  <c:v>28.984744360454346</c:v>
                </c:pt>
                <c:pt idx="17">
                  <c:v>29.849522837635021</c:v>
                </c:pt>
                <c:pt idx="18">
                  <c:v>30.646479790448637</c:v>
                </c:pt>
                <c:pt idx="19">
                  <c:v>31.383107130265824</c:v>
                </c:pt>
                <c:pt idx="20">
                  <c:v>32.06587065073299</c:v>
                </c:pt>
                <c:pt idx="21">
                  <c:v>32.70037103957096</c:v>
                </c:pt>
              </c:numCache>
            </c:numRef>
          </c:yVal>
          <c:smooth val="0"/>
          <c:extLst>
            <c:ext xmlns:c16="http://schemas.microsoft.com/office/drawing/2014/chart" uri="{C3380CC4-5D6E-409C-BE32-E72D297353CC}">
              <c16:uniqueId val="{0000000D-805E-4B40-A769-5C95D81C81C1}"/>
            </c:ext>
          </c:extLst>
        </c:ser>
        <c:ser>
          <c:idx val="16"/>
          <c:order val="14"/>
          <c:tx>
            <c:strRef>
              <c:f>'2a)'!$B$97</c:f>
              <c:strCache>
                <c:ptCount val="1"/>
                <c:pt idx="0">
                  <c:v>P8</c:v>
                </c:pt>
              </c:strCache>
            </c:strRef>
          </c:tx>
          <c:spPr>
            <a:ln w="25400" cap="rnd">
              <a:noFill/>
              <a:round/>
            </a:ln>
            <a:effectLst/>
          </c:spPr>
          <c:marker>
            <c:symbol val="circle"/>
            <c:size val="5"/>
            <c:spPr>
              <a:solidFill>
                <a:schemeClr val="accent1"/>
              </a:solidFill>
            </c:spPr>
          </c:marker>
          <c:xVal>
            <c:numRef>
              <c:f>'2a)'!$C$97:$C$107</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'2a)'!$I$97:$I$107</c:f>
              <c:numCache>
                <c:formatCode>0.00</c:formatCode>
                <c:ptCount val="11"/>
                <c:pt idx="0">
                  <c:v>12.2157</c:v>
                </c:pt>
                <c:pt idx="1">
                  <c:v>16.6556</c:v>
                </c:pt>
                <c:pt idx="2">
                  <c:v>18.8093</c:v>
                </c:pt>
                <c:pt idx="3">
                  <c:v>20.522200000000002</c:v>
                </c:pt>
                <c:pt idx="4">
                  <c:v>22.426400000000001</c:v>
                </c:pt>
                <c:pt idx="5">
                  <c:v>24.870799999999999</c:v>
                </c:pt>
                <c:pt idx="6">
                  <c:v>26.7912</c:v>
                </c:pt>
                <c:pt idx="7">
                  <c:v>28.262</c:v>
                </c:pt>
                <c:pt idx="8">
                  <c:v>29.351900000000001</c:v>
                </c:pt>
                <c:pt idx="9">
                  <c:v>29.838000000000001</c:v>
                </c:pt>
                <c:pt idx="10">
                  <c:v>31.200900000000001</c:v>
                </c:pt>
              </c:numCache>
            </c:numRef>
          </c:yVal>
          <c:smooth val="0"/>
          <c:extLst>
            <c:ext xmlns:c16="http://schemas.microsoft.com/office/drawing/2014/chart" uri="{C3380CC4-5D6E-409C-BE32-E72D297353CC}">
              <c16:uniqueId val="{0000000E-805E-4B40-A769-5C95D81C81C1}"/>
            </c:ext>
          </c:extLst>
        </c:ser>
        <c:ser>
          <c:idx val="17"/>
          <c:order val="15"/>
          <c:tx>
            <c:strRef>
              <c:f>'2a)'!$AM$19</c:f>
              <c:strCache>
                <c:ptCount val="1"/>
                <c:pt idx="0">
                  <c:v>G_P8</c:v>
                </c:pt>
              </c:strCache>
            </c:strRef>
          </c:tx>
          <c:spPr>
            <a:ln>
              <a:solidFill>
                <a:srgbClr val="C00000"/>
              </a:solidFill>
            </a:ln>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'2a)'!$AM$48:$AM$69</c:f>
              <c:numCache>
                <c:formatCode>0.00</c:formatCode>
                <c:ptCount val="22"/>
                <c:pt idx="0">
                  <c:v>1.6623239008032014E-2</c:v>
                </c:pt>
                <c:pt idx="1">
                  <c:v>0.83739582115969025</c:v>
                </c:pt>
                <c:pt idx="2">
                  <c:v>3.1645187623157178</c:v>
                </c:pt>
                <c:pt idx="3">
                  <c:v>6.1958751659549902</c:v>
                </c:pt>
                <c:pt idx="4">
                  <c:v>9.3015272491658063</c:v>
                </c:pt>
                <c:pt idx="5">
                  <c:v>12.2157</c:v>
                </c:pt>
                <c:pt idx="6">
                  <c:v>14.855874419465884</c:v>
                </c:pt>
                <c:pt idx="7">
                  <c:v>17.215214813698328</c:v>
                </c:pt>
                <c:pt idx="8">
                  <c:v>19.314866420355042</c:v>
                </c:pt>
                <c:pt idx="9">
                  <c:v>21.184137819445471</c:v>
                </c:pt>
                <c:pt idx="10">
                  <c:v>22.852599461057451</c:v>
                </c:pt>
                <c:pt idx="11">
                  <c:v>24.347195791505161</c:v>
                </c:pt>
                <c:pt idx="12">
                  <c:v>25.691444855120537</c:v>
                </c:pt>
                <c:pt idx="13">
                  <c:v>26.905477536069728</c:v>
                </c:pt>
                <c:pt idx="14">
                  <c:v>28.006381829371453</c:v>
                </c:pt>
                <c:pt idx="15">
                  <c:v>29.008625522690519</c:v>
                </c:pt>
                <c:pt idx="16">
                  <c:v>29.924465351567797</c:v>
                </c:pt>
                <c:pt idx="17">
                  <c:v>30.764309686859587</c:v>
                </c:pt>
                <c:pt idx="18">
                  <c:v>31.537027197253447</c:v>
                </c:pt>
                <c:pt idx="19">
                  <c:v>32.250204257593829</c:v>
                </c:pt>
                <c:pt idx="20">
                  <c:v>32.910357486848817</c:v>
                </c:pt>
                <c:pt idx="21">
                  <c:v>33.523108495092387</c:v>
                </c:pt>
              </c:numCache>
            </c:numRef>
          </c:yVal>
          <c:smooth val="0"/>
          <c:extLst>
            <c:ext xmlns:c16="http://schemas.microsoft.com/office/drawing/2014/chart" uri="{C3380CC4-5D6E-409C-BE32-E72D297353CC}">
              <c16:uniqueId val="{0000000F-805E-4B40-A769-5C95D81C81C1}"/>
            </c:ext>
          </c:extLst>
        </c:ser>
        <c:ser>
          <c:idx val="0"/>
          <c:order val="16"/>
          <c:tx>
            <c:strRef>
              <c:f>'2a)'!$B$108</c:f>
              <c:strCache>
                <c:ptCount val="1"/>
                <c:pt idx="0">
                  <c:v>P9</c:v>
                </c:pt>
              </c:strCache>
            </c:strRef>
          </c:tx>
          <c:spPr>
            <a:ln w="25400" cap="rnd">
              <a:noFill/>
              <a:round/>
            </a:ln>
            <a:effectLst/>
          </c:spPr>
          <c:marker>
            <c:symbol val="circle"/>
            <c:size val="5"/>
            <c:spPr>
              <a:solidFill>
                <a:schemeClr val="accent1"/>
              </a:solidFill>
              <a:ln w="9525">
                <a:solidFill>
                  <a:schemeClr val="accent1"/>
                </a:solidFill>
              </a:ln>
              <a:effectLst/>
            </c:spPr>
          </c:marker>
          <c:xVal>
            <c:numRef>
              <c:f>'2a)'!$C$108:$C$118</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'2a)'!$I$108:$I$118</c:f>
              <c:numCache>
                <c:formatCode>0.00</c:formatCode>
                <c:ptCount val="11"/>
                <c:pt idx="0">
                  <c:v>15.083299999999999</c:v>
                </c:pt>
                <c:pt idx="1">
                  <c:v>20.095300000000002</c:v>
                </c:pt>
                <c:pt idx="2">
                  <c:v>22.4785</c:v>
                </c:pt>
                <c:pt idx="3">
                  <c:v>24.3902</c:v>
                </c:pt>
                <c:pt idx="4">
                  <c:v>26.759499999999999</c:v>
                </c:pt>
                <c:pt idx="5">
                  <c:v>29.416699999999999</c:v>
                </c:pt>
                <c:pt idx="6">
                  <c:v>31.065000000000001</c:v>
                </c:pt>
                <c:pt idx="7">
                  <c:v>33.005099999999999</c:v>
                </c:pt>
                <c:pt idx="8">
                  <c:v>33.631300000000003</c:v>
                </c:pt>
                <c:pt idx="9">
                  <c:v>34.447600000000001</c:v>
                </c:pt>
                <c:pt idx="10">
                  <c:v>35.097200000000001</c:v>
                </c:pt>
              </c:numCache>
            </c:numRef>
          </c:yVal>
          <c:smooth val="0"/>
          <c:extLst>
            <c:ext xmlns:c16="http://schemas.microsoft.com/office/drawing/2014/chart" uri="{C3380CC4-5D6E-409C-BE32-E72D297353CC}">
              <c16:uniqueId val="{00000010-805E-4B40-A769-5C95D81C81C1}"/>
            </c:ext>
          </c:extLst>
        </c:ser>
        <c:ser>
          <c:idx val="1"/>
          <c:order val="17"/>
          <c:tx>
            <c:strRef>
              <c:f>'2a)'!$AN$19</c:f>
              <c:strCache>
                <c:ptCount val="1"/>
                <c:pt idx="0">
                  <c:v>G_P9</c:v>
                </c:pt>
              </c:strCache>
            </c:strRef>
          </c:tx>
          <c:spPr>
            <a:ln>
              <a:solidFill>
                <a:srgbClr val="C00000"/>
              </a:solidFill>
            </a:ln>
          </c:spPr>
          <c:marker>
            <c:symbol val="none"/>
          </c:marker>
          <c:xVal>
            <c:numRef>
              <c:f>'2a)'!$AE$20:$AE$41</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'2a)'!$AN$48:$AN$69</c:f>
              <c:numCache>
                <c:formatCode>0.00</c:formatCode>
                <c:ptCount val="22"/>
                <c:pt idx="0">
                  <c:v>5.5099571823458704E-2</c:v>
                </c:pt>
                <c:pt idx="1">
                  <c:v>1.5440808159662791</c:v>
                </c:pt>
                <c:pt idx="2">
                  <c:v>4.7825233713614423</c:v>
                </c:pt>
                <c:pt idx="3">
                  <c:v>8.4682245206252151</c:v>
                </c:pt>
                <c:pt idx="4">
                  <c:v>11.963064907825476</c:v>
                </c:pt>
                <c:pt idx="5">
                  <c:v>15.083299999999999</c:v>
                </c:pt>
                <c:pt idx="6">
                  <c:v>17.813987715391452</c:v>
                </c:pt>
                <c:pt idx="7">
                  <c:v>20.192833728191069</c:v>
                </c:pt>
                <c:pt idx="8">
                  <c:v>22.26888140785568</c:v>
                </c:pt>
                <c:pt idx="9">
                  <c:v>24.088773214176946</c:v>
                </c:pt>
                <c:pt idx="10">
                  <c:v>25.692900429514999</c:v>
                </c:pt>
                <c:pt idx="11">
                  <c:v>27.115011966347659</c:v>
                </c:pt>
                <c:pt idx="12">
                  <c:v>28.38292860986623</c:v>
                </c:pt>
                <c:pt idx="13">
                  <c:v>29.519505675949148</c:v>
                </c:pt>
                <c:pt idx="14">
                  <c:v>30.54354726681791</c:v>
                </c:pt>
                <c:pt idx="15">
                  <c:v>31.470585992619537</c:v>
                </c:pt>
                <c:pt idx="16">
                  <c:v>32.313519114421474</c:v>
                </c:pt>
                <c:pt idx="17">
                  <c:v>33.083117556377232</c:v>
                </c:pt>
                <c:pt idx="18">
                  <c:v>33.788430076261321</c:v>
                </c:pt>
                <c:pt idx="19">
                  <c:v>34.437103686321919</c:v>
                </c:pt>
                <c:pt idx="20">
                  <c:v>35.035638133858718</c:v>
                </c:pt>
                <c:pt idx="21">
                  <c:v>35.589588755736379</c:v>
                </c:pt>
              </c:numCache>
            </c:numRef>
          </c:yVal>
          <c:smooth val="0"/>
          <c:extLst>
            <c:ext xmlns:c16="http://schemas.microsoft.com/office/drawing/2014/chart" uri="{C3380CC4-5D6E-409C-BE32-E72D297353CC}">
              <c16:uniqueId val="{00000011-805E-4B40-A769-5C95D81C81C1}"/>
            </c:ext>
          </c:extLst>
        </c:ser>
        <c:dLbls>
          <c:showLegendKey val="0"/>
          <c:showVal val="0"/>
          <c:showCatName val="0"/>
          <c:showSerName val="0"/>
          <c:showPercent val="0"/>
          <c:showBubbleSize val="0"/>
        </c:dLbls>
        <c:axId val="1989523728"/>
        <c:axId val="1989523312"/>
      </c:scatterChart>
      <c:valAx>
        <c:axId val="1989523728"/>
        <c:scaling>
          <c:orientation val="minMax"/>
          <c:max val="2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312"/>
        <c:crosses val="autoZero"/>
        <c:crossBetween val="midCat"/>
        <c:majorUnit val="2"/>
      </c:valAx>
      <c:valAx>
        <c:axId val="198952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72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5"/>
          <c:order val="0"/>
          <c:tx>
            <c:strRef>
              <c:f>'2b)'!$AG$48</c:f>
              <c:strCache>
                <c:ptCount val="1"/>
                <c:pt idx="0">
                  <c:v>G_P2</c:v>
                </c:pt>
              </c:strCache>
            </c:strRef>
          </c:tx>
          <c:spPr>
            <a:ln w="25400" cap="rnd">
              <a:solidFill>
                <a:srgbClr val="C00000"/>
              </a:solidFill>
              <a:round/>
            </a:ln>
            <a:effectLst/>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'2b)'!$AG$49:$AG$70</c:f>
              <c:numCache>
                <c:formatCode>0.00</c:formatCode>
                <c:ptCount val="22"/>
                <c:pt idx="0">
                  <c:v>1.5212051392407092E-2</c:v>
                </c:pt>
                <c:pt idx="1">
                  <c:v>0.62934913138455562</c:v>
                </c:pt>
                <c:pt idx="2">
                  <c:v>2.4245405810790093</c:v>
                </c:pt>
                <c:pt idx="3">
                  <c:v>4.9306858619284553</c:v>
                </c:pt>
                <c:pt idx="4">
                  <c:v>7.6725402511523582</c:v>
                </c:pt>
                <c:pt idx="5">
                  <c:v>10.39471405819889</c:v>
                </c:pt>
                <c:pt idx="6">
                  <c:v>12.982229995384181</c:v>
                </c:pt>
                <c:pt idx="7">
                  <c:v>15.391682874439272</c:v>
                </c:pt>
                <c:pt idx="8">
                  <c:v>17.613871848465401</c:v>
                </c:pt>
                <c:pt idx="9">
                  <c:v>19.655185964581388</c:v>
                </c:pt>
                <c:pt idx="10">
                  <c:v>21.528513366240428</c:v>
                </c:pt>
                <c:pt idx="11">
                  <c:v>23.248844632521731</c:v>
                </c:pt>
                <c:pt idx="12">
                  <c:v>24.831191798858391</c:v>
                </c:pt>
                <c:pt idx="13">
                  <c:v>26.28965658813571</c:v>
                </c:pt>
                <c:pt idx="14">
                  <c:v>27.637069317023467</c:v>
                </c:pt>
                <c:pt idx="15">
                  <c:v>28.884907628036583</c:v>
                </c:pt>
                <c:pt idx="16">
                  <c:v>30.043347329803854</c:v>
                </c:pt>
                <c:pt idx="17">
                  <c:v>31.121370089823177</c:v>
                </c:pt>
                <c:pt idx="18">
                  <c:v>32.126889956565556</c:v>
                </c:pt>
                <c:pt idx="19">
                  <c:v>33.066880015546474</c:v>
                </c:pt>
                <c:pt idx="20">
                  <c:v>33.947490554152814</c:v>
                </c:pt>
                <c:pt idx="21">
                  <c:v>34.774155327049549</c:v>
                </c:pt>
              </c:numCache>
            </c:numRef>
          </c:yVal>
          <c:smooth val="0"/>
          <c:extLst>
            <c:ext xmlns:c16="http://schemas.microsoft.com/office/drawing/2014/chart" uri="{C3380CC4-5D6E-409C-BE32-E72D297353CC}">
              <c16:uniqueId val="{00000000-0E9C-488D-8BEF-51CA9F152A57}"/>
            </c:ext>
          </c:extLst>
        </c:ser>
        <c:ser>
          <c:idx val="2"/>
          <c:order val="1"/>
          <c:tx>
            <c:strRef>
              <c:f>'2b)'!$B$17</c:f>
              <c:strCache>
                <c:ptCount val="1"/>
                <c:pt idx="0">
                  <c:v>P1</c:v>
                </c:pt>
              </c:strCache>
            </c:strRef>
          </c:tx>
          <c:spPr>
            <a:ln w="25400">
              <a:noFill/>
            </a:ln>
          </c:spPr>
          <c:marker>
            <c:symbol val="circle"/>
            <c:size val="5"/>
            <c:spPr>
              <a:solidFill>
                <a:schemeClr val="accent1"/>
              </a:solidFill>
            </c:spPr>
          </c:marker>
          <c:xVal>
            <c:numRef>
              <c:f>'2b)'!$C$17:$C$28</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'2b)'!$I$17:$I$28</c:f>
              <c:numCache>
                <c:formatCode>0.00</c:formatCode>
                <c:ptCount val="12"/>
                <c:pt idx="0">
                  <c:v>13.3</c:v>
                </c:pt>
                <c:pt idx="1">
                  <c:v>17.11</c:v>
                </c:pt>
                <c:pt idx="2">
                  <c:v>21.1</c:v>
                </c:pt>
                <c:pt idx="3">
                  <c:v>25.08</c:v>
                </c:pt>
                <c:pt idx="4">
                  <c:v>27.06</c:v>
                </c:pt>
                <c:pt idx="5">
                  <c:v>29.34</c:v>
                </c:pt>
                <c:pt idx="6">
                  <c:v>31.04</c:v>
                </c:pt>
                <c:pt idx="7">
                  <c:v>32.31</c:v>
                </c:pt>
                <c:pt idx="8">
                  <c:v>34.770000000000003</c:v>
                </c:pt>
                <c:pt idx="9">
                  <c:v>36.85</c:v>
                </c:pt>
                <c:pt idx="10">
                  <c:v>38.42</c:v>
                </c:pt>
                <c:pt idx="11">
                  <c:v>39.46</c:v>
                </c:pt>
              </c:numCache>
            </c:numRef>
          </c:yVal>
          <c:smooth val="0"/>
          <c:extLst>
            <c:ext xmlns:c16="http://schemas.microsoft.com/office/drawing/2014/chart" uri="{C3380CC4-5D6E-409C-BE32-E72D297353CC}">
              <c16:uniqueId val="{00000001-0E9C-488D-8BEF-51CA9F152A57}"/>
            </c:ext>
          </c:extLst>
        </c:ser>
        <c:ser>
          <c:idx val="3"/>
          <c:order val="2"/>
          <c:tx>
            <c:strRef>
              <c:f>'2b)'!$AF$48</c:f>
              <c:strCache>
                <c:ptCount val="1"/>
                <c:pt idx="0">
                  <c:v>G_P1</c:v>
                </c:pt>
              </c:strCache>
            </c:strRef>
          </c:tx>
          <c:spPr>
            <a:ln w="25400">
              <a:solidFill>
                <a:srgbClr val="C00000"/>
              </a:solidFill>
            </a:ln>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'2b)'!$AF$49:$AF$70</c:f>
              <c:numCache>
                <c:formatCode>0.00</c:formatCode>
                <c:ptCount val="22"/>
                <c:pt idx="0">
                  <c:v>0.31135315571563582</c:v>
                </c:pt>
                <c:pt idx="1">
                  <c:v>3.4171054877729015</c:v>
                </c:pt>
                <c:pt idx="2">
                  <c:v>8.1395618805022103</c:v>
                </c:pt>
                <c:pt idx="3">
                  <c:v>12.852527927319709</c:v>
                </c:pt>
                <c:pt idx="4">
                  <c:v>17.083140773455913</c:v>
                </c:pt>
                <c:pt idx="5">
                  <c:v>20.769824040869</c:v>
                </c:pt>
                <c:pt idx="6">
                  <c:v>23.96390404531418</c:v>
                </c:pt>
                <c:pt idx="7">
                  <c:v>26.738588478698798</c:v>
                </c:pt>
                <c:pt idx="8">
                  <c:v>29.162818004480602</c:v>
                </c:pt>
                <c:pt idx="9">
                  <c:v>31.295083067579768</c:v>
                </c:pt>
                <c:pt idx="10">
                  <c:v>33.183291901874412</c:v>
                </c:pt>
                <c:pt idx="11">
                  <c:v>34.866261031190824</c:v>
                </c:pt>
                <c:pt idx="12">
                  <c:v>36.375420195089589</c:v>
                </c:pt>
                <c:pt idx="13">
                  <c:v>37.736319398882607</c:v>
                </c:pt>
                <c:pt idx="14">
                  <c:v>38.969855554318549</c:v>
                </c:pt>
                <c:pt idx="15">
                  <c:v>40.093239287196702</c:v>
                </c:pt>
                <c:pt idx="16">
                  <c:v>41.120747899271706</c:v>
                </c:pt>
                <c:pt idx="17">
                  <c:v>42.064310317773725</c:v>
                </c:pt>
                <c:pt idx="18">
                  <c:v>42.933962551620418</c:v>
                </c:pt>
                <c:pt idx="19">
                  <c:v>43.738204007062528</c:v>
                </c:pt>
                <c:pt idx="20">
                  <c:v>44.484277925368318</c:v>
                </c:pt>
                <c:pt idx="21">
                  <c:v>45.178393567242857</c:v>
                </c:pt>
              </c:numCache>
            </c:numRef>
          </c:yVal>
          <c:smooth val="0"/>
          <c:extLst>
            <c:ext xmlns:c16="http://schemas.microsoft.com/office/drawing/2014/chart" uri="{C3380CC4-5D6E-409C-BE32-E72D297353CC}">
              <c16:uniqueId val="{00000002-0E9C-488D-8BEF-51CA9F152A57}"/>
            </c:ext>
          </c:extLst>
        </c:ser>
        <c:ser>
          <c:idx val="4"/>
          <c:order val="3"/>
          <c:tx>
            <c:strRef>
              <c:f>'2b)'!$B$29</c:f>
              <c:strCache>
                <c:ptCount val="1"/>
                <c:pt idx="0">
                  <c:v>P2</c:v>
                </c:pt>
              </c:strCache>
            </c:strRef>
          </c:tx>
          <c:spPr>
            <a:ln w="25400" cap="rnd">
              <a:noFill/>
              <a:round/>
            </a:ln>
            <a:effectLst/>
          </c:spPr>
          <c:marker>
            <c:symbol val="circle"/>
            <c:size val="5"/>
            <c:spPr>
              <a:solidFill>
                <a:schemeClr val="accent1"/>
              </a:solidFill>
            </c:spPr>
          </c:marker>
          <c:xVal>
            <c:numRef>
              <c:f>'2b)'!$C$29:$C$40</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13.666666666666666</c:v>
                </c:pt>
                <c:pt idx="11">
                  <c:v>14.75</c:v>
                </c:pt>
              </c:numCache>
            </c:numRef>
          </c:xVal>
          <c:yVal>
            <c:numRef>
              <c:f>'2b)'!$I$29:$I$40</c:f>
              <c:numCache>
                <c:formatCode>0.00</c:formatCode>
                <c:ptCount val="12"/>
                <c:pt idx="0">
                  <c:v>5.2</c:v>
                </c:pt>
                <c:pt idx="1">
                  <c:v>7.45</c:v>
                </c:pt>
                <c:pt idx="2">
                  <c:v>10.41</c:v>
                </c:pt>
                <c:pt idx="3">
                  <c:v>14.03</c:v>
                </c:pt>
                <c:pt idx="4">
                  <c:v>16.260000000000002</c:v>
                </c:pt>
                <c:pt idx="5">
                  <c:v>19.079999999999998</c:v>
                </c:pt>
                <c:pt idx="6">
                  <c:v>21.24</c:v>
                </c:pt>
                <c:pt idx="7">
                  <c:v>22.87</c:v>
                </c:pt>
                <c:pt idx="8">
                  <c:v>25.43</c:v>
                </c:pt>
                <c:pt idx="9">
                  <c:v>24.5</c:v>
                </c:pt>
                <c:pt idx="10">
                  <c:v>29.2</c:v>
                </c:pt>
                <c:pt idx="11">
                  <c:v>30.65</c:v>
                </c:pt>
              </c:numCache>
            </c:numRef>
          </c:yVal>
          <c:smooth val="0"/>
          <c:extLst>
            <c:ext xmlns:c16="http://schemas.microsoft.com/office/drawing/2014/chart" uri="{C3380CC4-5D6E-409C-BE32-E72D297353CC}">
              <c16:uniqueId val="{00000003-0E9C-488D-8BEF-51CA9F152A57}"/>
            </c:ext>
          </c:extLst>
        </c:ser>
        <c:ser>
          <c:idx val="6"/>
          <c:order val="4"/>
          <c:tx>
            <c:strRef>
              <c:f>'2b)'!$B$41</c:f>
              <c:strCache>
                <c:ptCount val="1"/>
                <c:pt idx="0">
                  <c:v>P3</c:v>
                </c:pt>
              </c:strCache>
            </c:strRef>
          </c:tx>
          <c:spPr>
            <a:ln w="25400" cap="rnd">
              <a:noFill/>
              <a:round/>
            </a:ln>
            <a:effectLst/>
          </c:spPr>
          <c:marker>
            <c:symbol val="circle"/>
            <c:size val="5"/>
          </c:marker>
          <c:xVal>
            <c:numRef>
              <c:f>'2b)'!$C$41:$C$52</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'2b)'!$I$41:$I$52</c:f>
              <c:numCache>
                <c:formatCode>0.00</c:formatCode>
                <c:ptCount val="12"/>
                <c:pt idx="0">
                  <c:v>4.32</c:v>
                </c:pt>
                <c:pt idx="1">
                  <c:v>5.84</c:v>
                </c:pt>
                <c:pt idx="2">
                  <c:v>7.47</c:v>
                </c:pt>
                <c:pt idx="3">
                  <c:v>9.2100000000000009</c:v>
                </c:pt>
                <c:pt idx="4">
                  <c:v>10.73</c:v>
                </c:pt>
                <c:pt idx="5">
                  <c:v>12.25</c:v>
                </c:pt>
                <c:pt idx="6">
                  <c:v>13.24</c:v>
                </c:pt>
                <c:pt idx="7">
                  <c:v>14.18</c:v>
                </c:pt>
                <c:pt idx="8">
                  <c:v>16.45</c:v>
                </c:pt>
                <c:pt idx="9">
                  <c:v>15.6</c:v>
                </c:pt>
                <c:pt idx="10">
                  <c:v>19.23</c:v>
                </c:pt>
                <c:pt idx="11">
                  <c:v>19.88</c:v>
                </c:pt>
              </c:numCache>
            </c:numRef>
          </c:yVal>
          <c:smooth val="0"/>
          <c:extLst>
            <c:ext xmlns:c16="http://schemas.microsoft.com/office/drawing/2014/chart" uri="{C3380CC4-5D6E-409C-BE32-E72D297353CC}">
              <c16:uniqueId val="{00000004-0E9C-488D-8BEF-51CA9F152A57}"/>
            </c:ext>
          </c:extLst>
        </c:ser>
        <c:ser>
          <c:idx val="7"/>
          <c:order val="5"/>
          <c:tx>
            <c:strRef>
              <c:f>'2b)'!$AH$48</c:f>
              <c:strCache>
                <c:ptCount val="1"/>
                <c:pt idx="0">
                  <c:v>G_P3</c:v>
                </c:pt>
              </c:strCache>
            </c:strRef>
          </c:tx>
          <c:spPr>
            <a:ln w="25400" cap="rnd">
              <a:solidFill>
                <a:srgbClr val="C00000"/>
              </a:solidFill>
              <a:round/>
            </a:ln>
            <a:effectLst/>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'2b)'!$AH$49:$AH$70</c:f>
              <c:numCache>
                <c:formatCode>0.00</c:formatCode>
                <c:ptCount val="22"/>
                <c:pt idx="0">
                  <c:v>1.5901806596887155E-2</c:v>
                </c:pt>
                <c:pt idx="1">
                  <c:v>0.56818096113535688</c:v>
                </c:pt>
                <c:pt idx="2">
                  <c:v>2.0756729361567721</c:v>
                </c:pt>
                <c:pt idx="3">
                  <c:v>4.104849392346634</c:v>
                </c:pt>
                <c:pt idx="4">
                  <c:v>6.2772165446958832</c:v>
                </c:pt>
                <c:pt idx="5">
                  <c:v>8.4032538805716399</c:v>
                </c:pt>
                <c:pt idx="6">
                  <c:v>10.403578485966387</c:v>
                </c:pt>
                <c:pt idx="7">
                  <c:v>12.252029187945427</c:v>
                </c:pt>
                <c:pt idx="8">
                  <c:v>13.946665664894843</c:v>
                </c:pt>
                <c:pt idx="9">
                  <c:v>15.495921625990363</c:v>
                </c:pt>
                <c:pt idx="10">
                  <c:v>16.912094053002377</c:v>
                </c:pt>
                <c:pt idx="11">
                  <c:v>18.208323916995869</c:v>
                </c:pt>
                <c:pt idx="12">
                  <c:v>19.397246288922073</c:v>
                </c:pt>
                <c:pt idx="13">
                  <c:v>20.490442439955476</c:v>
                </c:pt>
                <c:pt idx="14">
                  <c:v>21.498275052309296</c:v>
                </c:pt>
                <c:pt idx="15">
                  <c:v>22.429901529894952</c:v>
                </c:pt>
                <c:pt idx="16">
                  <c:v>23.293364350836558</c:v>
                </c:pt>
                <c:pt idx="17">
                  <c:v>24.095708833490487</c:v>
                </c:pt>
                <c:pt idx="18">
                  <c:v>24.843104471906535</c:v>
                </c:pt>
                <c:pt idx="19">
                  <c:v>25.540959008134973</c:v>
                </c:pt>
                <c:pt idx="20">
                  <c:v>26.194020953654203</c:v>
                </c:pt>
                <c:pt idx="21">
                  <c:v>26.806469504881093</c:v>
                </c:pt>
              </c:numCache>
            </c:numRef>
          </c:yVal>
          <c:smooth val="0"/>
          <c:extLst>
            <c:ext xmlns:c16="http://schemas.microsoft.com/office/drawing/2014/chart" uri="{C3380CC4-5D6E-409C-BE32-E72D297353CC}">
              <c16:uniqueId val="{00000005-0E9C-488D-8BEF-51CA9F152A57}"/>
            </c:ext>
          </c:extLst>
        </c:ser>
        <c:ser>
          <c:idx val="8"/>
          <c:order val="6"/>
          <c:tx>
            <c:strRef>
              <c:f>'2b)'!$B$53</c:f>
              <c:strCache>
                <c:ptCount val="1"/>
                <c:pt idx="0">
                  <c:v>P4</c:v>
                </c:pt>
              </c:strCache>
            </c:strRef>
          </c:tx>
          <c:spPr>
            <a:ln w="25400" cap="rnd">
              <a:noFill/>
              <a:round/>
            </a:ln>
            <a:effectLst/>
          </c:spPr>
          <c:marker>
            <c:symbol val="circle"/>
            <c:size val="5"/>
            <c:spPr>
              <a:solidFill>
                <a:schemeClr val="accent1"/>
              </a:solidFill>
            </c:spPr>
          </c:marker>
          <c:xVal>
            <c:numRef>
              <c:f>'2b)'!$C$53:$C$64</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'2b)'!$I$53:$I$64</c:f>
              <c:numCache>
                <c:formatCode>0.00</c:formatCode>
                <c:ptCount val="12"/>
                <c:pt idx="0">
                  <c:v>2.74</c:v>
                </c:pt>
                <c:pt idx="1">
                  <c:v>3.92</c:v>
                </c:pt>
                <c:pt idx="2">
                  <c:v>5.2</c:v>
                </c:pt>
                <c:pt idx="3">
                  <c:v>7.03</c:v>
                </c:pt>
                <c:pt idx="4">
                  <c:v>8.44</c:v>
                </c:pt>
                <c:pt idx="5">
                  <c:v>10.11</c:v>
                </c:pt>
                <c:pt idx="6">
                  <c:v>11.07</c:v>
                </c:pt>
                <c:pt idx="7">
                  <c:v>12.1</c:v>
                </c:pt>
                <c:pt idx="8">
                  <c:v>13.88</c:v>
                </c:pt>
                <c:pt idx="9">
                  <c:v>13.45</c:v>
                </c:pt>
                <c:pt idx="10">
                  <c:v>15.53</c:v>
                </c:pt>
                <c:pt idx="11">
                  <c:v>15.94</c:v>
                </c:pt>
              </c:numCache>
            </c:numRef>
          </c:yVal>
          <c:smooth val="0"/>
          <c:extLst>
            <c:ext xmlns:c16="http://schemas.microsoft.com/office/drawing/2014/chart" uri="{C3380CC4-5D6E-409C-BE32-E72D297353CC}">
              <c16:uniqueId val="{00000006-0E9C-488D-8BEF-51CA9F152A57}"/>
            </c:ext>
          </c:extLst>
        </c:ser>
        <c:ser>
          <c:idx val="9"/>
          <c:order val="7"/>
          <c:tx>
            <c:strRef>
              <c:f>'2b)'!$AI$48</c:f>
              <c:strCache>
                <c:ptCount val="1"/>
                <c:pt idx="0">
                  <c:v>G_P4</c:v>
                </c:pt>
              </c:strCache>
            </c:strRef>
          </c:tx>
          <c:spPr>
            <a:ln w="25400" cap="rnd">
              <a:solidFill>
                <a:srgbClr val="C00000"/>
              </a:solidFill>
              <a:round/>
            </a:ln>
            <a:effectLst/>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'2b)'!$AI$49:$AI$70</c:f>
              <c:numCache>
                <c:formatCode>0.00</c:formatCode>
                <c:ptCount val="22"/>
                <c:pt idx="0">
                  <c:v>4.7718563363431093E-3</c:v>
                </c:pt>
                <c:pt idx="1">
                  <c:v>0.2748594821798836</c:v>
                </c:pt>
                <c:pt idx="2">
                  <c:v>1.1937644946219204</c:v>
                </c:pt>
                <c:pt idx="3">
                  <c:v>2.5858384930772869</c:v>
                </c:pt>
                <c:pt idx="4">
                  <c:v>4.1850843865767393</c:v>
                </c:pt>
                <c:pt idx="5">
                  <c:v>5.8250638241899226</c:v>
                </c:pt>
                <c:pt idx="6">
                  <c:v>7.4202618492856169</c:v>
                </c:pt>
                <c:pt idx="7">
                  <c:v>8.9315898470480111</c:v>
                </c:pt>
                <c:pt idx="8">
                  <c:v>10.344370301001593</c:v>
                </c:pt>
                <c:pt idx="9">
                  <c:v>11.656276677773942</c:v>
                </c:pt>
                <c:pt idx="10">
                  <c:v>12.870974405218179</c:v>
                </c:pt>
                <c:pt idx="11">
                  <c:v>13.99480276323782</c:v>
                </c:pt>
                <c:pt idx="12">
                  <c:v>15.035056898378665</c:v>
                </c:pt>
                <c:pt idx="13">
                  <c:v>15.999114119512345</c:v>
                </c:pt>
                <c:pt idx="14">
                  <c:v>16.894008037361058</c:v>
                </c:pt>
                <c:pt idx="15">
                  <c:v>17.72624059390639</c:v>
                </c:pt>
                <c:pt idx="16">
                  <c:v>18.501719509577107</c:v>
                </c:pt>
                <c:pt idx="17">
                  <c:v>19.225760329468212</c:v>
                </c:pt>
                <c:pt idx="18">
                  <c:v>19.903120022272937</c:v>
                </c:pt>
                <c:pt idx="19">
                  <c:v>20.538044216199836</c:v>
                </c:pt>
                <c:pt idx="20">
                  <c:v>21.134318484831972</c:v>
                </c:pt>
                <c:pt idx="21">
                  <c:v>21.695318709076396</c:v>
                </c:pt>
              </c:numCache>
            </c:numRef>
          </c:yVal>
          <c:smooth val="0"/>
          <c:extLst>
            <c:ext xmlns:c16="http://schemas.microsoft.com/office/drawing/2014/chart" uri="{C3380CC4-5D6E-409C-BE32-E72D297353CC}">
              <c16:uniqueId val="{00000007-0E9C-488D-8BEF-51CA9F152A57}"/>
            </c:ext>
          </c:extLst>
        </c:ser>
        <c:ser>
          <c:idx val="10"/>
          <c:order val="8"/>
          <c:tx>
            <c:strRef>
              <c:f>'2b)'!$B$65</c:f>
              <c:strCache>
                <c:ptCount val="1"/>
                <c:pt idx="0">
                  <c:v>P5</c:v>
                </c:pt>
              </c:strCache>
            </c:strRef>
          </c:tx>
          <c:spPr>
            <a:ln w="25400" cap="rnd">
              <a:noFill/>
              <a:round/>
            </a:ln>
            <a:effectLst/>
          </c:spPr>
          <c:marker>
            <c:symbol val="circle"/>
            <c:size val="5"/>
            <c:spPr>
              <a:solidFill>
                <a:schemeClr val="accent1"/>
              </a:solidFill>
            </c:spPr>
          </c:marker>
          <c:xVal>
            <c:numRef>
              <c:f>'2b)'!$C$65:$C$75</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'2b)'!$I$65:$I$75</c:f>
              <c:numCache>
                <c:formatCode>0.00</c:formatCode>
                <c:ptCount val="11"/>
                <c:pt idx="0">
                  <c:v>8.2799999999999994</c:v>
                </c:pt>
                <c:pt idx="1">
                  <c:v>11.7525</c:v>
                </c:pt>
                <c:pt idx="2">
                  <c:v>13.738099999999999</c:v>
                </c:pt>
                <c:pt idx="3">
                  <c:v>15.285</c:v>
                </c:pt>
                <c:pt idx="4">
                  <c:v>16.896899999999999</c:v>
                </c:pt>
                <c:pt idx="5">
                  <c:v>18.758099999999999</c:v>
                </c:pt>
                <c:pt idx="6">
                  <c:v>20.496300000000002</c:v>
                </c:pt>
                <c:pt idx="7">
                  <c:v>22.3812</c:v>
                </c:pt>
                <c:pt idx="8">
                  <c:v>22.6313</c:v>
                </c:pt>
                <c:pt idx="9">
                  <c:v>23.5381</c:v>
                </c:pt>
                <c:pt idx="10">
                  <c:v>24.203099999999999</c:v>
                </c:pt>
              </c:numCache>
            </c:numRef>
          </c:yVal>
          <c:smooth val="0"/>
          <c:extLst>
            <c:ext xmlns:c16="http://schemas.microsoft.com/office/drawing/2014/chart" uri="{C3380CC4-5D6E-409C-BE32-E72D297353CC}">
              <c16:uniqueId val="{00000008-0E9C-488D-8BEF-51CA9F152A57}"/>
            </c:ext>
          </c:extLst>
        </c:ser>
        <c:ser>
          <c:idx val="11"/>
          <c:order val="9"/>
          <c:tx>
            <c:strRef>
              <c:f>'2b)'!$AJ$48</c:f>
              <c:strCache>
                <c:ptCount val="1"/>
                <c:pt idx="0">
                  <c:v>G_P5</c:v>
                </c:pt>
              </c:strCache>
            </c:strRef>
          </c:tx>
          <c:spPr>
            <a:ln w="25400" cap="rnd">
              <a:solidFill>
                <a:srgbClr val="C00000"/>
              </a:solidFill>
              <a:round/>
            </a:ln>
            <a:effectLst/>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'2b)'!$AJ$49:$AJ$70</c:f>
              <c:numCache>
                <c:formatCode>0.00</c:formatCode>
                <c:ptCount val="22"/>
                <c:pt idx="0">
                  <c:v>7.8330943846155188E-3</c:v>
                </c:pt>
                <c:pt idx="1">
                  <c:v>0.41562442364885166</c:v>
                </c:pt>
                <c:pt idx="2">
                  <c:v>1.7522288026744173</c:v>
                </c:pt>
                <c:pt idx="3">
                  <c:v>3.7365829330500073</c:v>
                </c:pt>
                <c:pt idx="4">
                  <c:v>5.9888339916936122</c:v>
                </c:pt>
                <c:pt idx="5">
                  <c:v>8.2799999999999994</c:v>
                </c:pt>
                <c:pt idx="6">
                  <c:v>10.495902937395268</c:v>
                </c:pt>
                <c:pt idx="7">
                  <c:v>12.586318099101188</c:v>
                </c:pt>
                <c:pt idx="8">
                  <c:v>14.533903912008936</c:v>
                </c:pt>
                <c:pt idx="9">
                  <c:v>16.337582165878064</c:v>
                </c:pt>
                <c:pt idx="10">
                  <c:v>18.003933333704492</c:v>
                </c:pt>
                <c:pt idx="11">
                  <c:v>19.542782975336564</c:v>
                </c:pt>
                <c:pt idx="12">
                  <c:v>20.964959472339135</c:v>
                </c:pt>
                <c:pt idx="13">
                  <c:v>22.281181367431447</c:v>
                </c:pt>
                <c:pt idx="14">
                  <c:v>23.501535291363172</c:v>
                </c:pt>
                <c:pt idx="15">
                  <c:v>24.635262465669619</c:v>
                </c:pt>
                <c:pt idx="16">
                  <c:v>25.690704505335077</c:v>
                </c:pt>
                <c:pt idx="17">
                  <c:v>26.675328825542646</c:v>
                </c:pt>
                <c:pt idx="18">
                  <c:v>27.595790982585193</c:v>
                </c:pt>
                <c:pt idx="19">
                  <c:v>28.458011237985236</c:v>
                </c:pt>
                <c:pt idx="20">
                  <c:v>29.267253495098377</c:v>
                </c:pt>
                <c:pt idx="21">
                  <c:v>30.028200693073604</c:v>
                </c:pt>
              </c:numCache>
            </c:numRef>
          </c:yVal>
          <c:smooth val="0"/>
          <c:extLst>
            <c:ext xmlns:c16="http://schemas.microsoft.com/office/drawing/2014/chart" uri="{C3380CC4-5D6E-409C-BE32-E72D297353CC}">
              <c16:uniqueId val="{00000009-0E9C-488D-8BEF-51CA9F152A57}"/>
            </c:ext>
          </c:extLst>
        </c:ser>
        <c:ser>
          <c:idx val="12"/>
          <c:order val="10"/>
          <c:tx>
            <c:strRef>
              <c:f>'2b)'!$B$76</c:f>
              <c:strCache>
                <c:ptCount val="1"/>
                <c:pt idx="0">
                  <c:v>P6</c:v>
                </c:pt>
              </c:strCache>
            </c:strRef>
          </c:tx>
          <c:spPr>
            <a:ln w="25400" cap="rnd">
              <a:noFill/>
              <a:round/>
            </a:ln>
            <a:effectLst/>
          </c:spPr>
          <c:marker>
            <c:symbol val="circle"/>
            <c:size val="5"/>
            <c:spPr>
              <a:solidFill>
                <a:schemeClr val="accent1"/>
              </a:solidFill>
            </c:spPr>
          </c:marker>
          <c:xVal>
            <c:numRef>
              <c:f>'2b)'!$C$76:$C$86</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'2b)'!$I$76:$I$86</c:f>
              <c:numCache>
                <c:formatCode>0.00</c:formatCode>
                <c:ptCount val="11"/>
                <c:pt idx="0">
                  <c:v>8.9291</c:v>
                </c:pt>
                <c:pt idx="1">
                  <c:v>12.5739</c:v>
                </c:pt>
                <c:pt idx="2">
                  <c:v>14.510899999999999</c:v>
                </c:pt>
                <c:pt idx="3">
                  <c:v>16.036200000000001</c:v>
                </c:pt>
                <c:pt idx="4">
                  <c:v>17.773299999999999</c:v>
                </c:pt>
                <c:pt idx="5">
                  <c:v>19.691500000000001</c:v>
                </c:pt>
                <c:pt idx="6">
                  <c:v>21.9648</c:v>
                </c:pt>
                <c:pt idx="7">
                  <c:v>23.6493</c:v>
                </c:pt>
                <c:pt idx="8">
                  <c:v>23.768799999999999</c:v>
                </c:pt>
                <c:pt idx="9">
                  <c:v>24.261399999999998</c:v>
                </c:pt>
                <c:pt idx="10">
                  <c:v>24.9955</c:v>
                </c:pt>
              </c:numCache>
            </c:numRef>
          </c:yVal>
          <c:smooth val="0"/>
          <c:extLst>
            <c:ext xmlns:c16="http://schemas.microsoft.com/office/drawing/2014/chart" uri="{C3380CC4-5D6E-409C-BE32-E72D297353CC}">
              <c16:uniqueId val="{0000000A-0E9C-488D-8BEF-51CA9F152A57}"/>
            </c:ext>
          </c:extLst>
        </c:ser>
        <c:ser>
          <c:idx val="13"/>
          <c:order val="11"/>
          <c:tx>
            <c:strRef>
              <c:f>'2b)'!$AK$48</c:f>
              <c:strCache>
                <c:ptCount val="1"/>
                <c:pt idx="0">
                  <c:v>G_P6</c:v>
                </c:pt>
              </c:strCache>
            </c:strRef>
          </c:tx>
          <c:spPr>
            <a:ln w="25400" cap="rnd">
              <a:solidFill>
                <a:srgbClr val="C00000"/>
              </a:solidFill>
              <a:round/>
            </a:ln>
            <a:effectLst/>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'2b)'!$AK$49:$AK$70</c:f>
              <c:numCache>
                <c:formatCode>0.00</c:formatCode>
                <c:ptCount val="22"/>
                <c:pt idx="0">
                  <c:v>1.1965197034676552E-2</c:v>
                </c:pt>
                <c:pt idx="1">
                  <c:v>0.52053114539319068</c:v>
                </c:pt>
                <c:pt idx="2">
                  <c:v>2.042166271709227</c:v>
                </c:pt>
                <c:pt idx="3">
                  <c:v>4.1930520383628975</c:v>
                </c:pt>
                <c:pt idx="4">
                  <c:v>6.5637831964577629</c:v>
                </c:pt>
                <c:pt idx="5">
                  <c:v>8.9291</c:v>
                </c:pt>
                <c:pt idx="6">
                  <c:v>11.185297407147971</c:v>
                </c:pt>
                <c:pt idx="7">
                  <c:v>13.291756511757475</c:v>
                </c:pt>
                <c:pt idx="8">
                  <c:v>15.238481428711877</c:v>
                </c:pt>
                <c:pt idx="9">
                  <c:v>17.029693949407083</c:v>
                </c:pt>
                <c:pt idx="10">
                  <c:v>18.675722575548715</c:v>
                </c:pt>
                <c:pt idx="11">
                  <c:v>20.189028714344484</c:v>
                </c:pt>
                <c:pt idx="12">
                  <c:v>21.582294754876717</c:v>
                </c:pt>
                <c:pt idx="13">
                  <c:v>22.867545885090568</c:v>
                </c:pt>
                <c:pt idx="14">
                  <c:v>24.055791224772289</c:v>
                </c:pt>
                <c:pt idx="15">
                  <c:v>25.156923440732299</c:v>
                </c:pt>
                <c:pt idx="16">
                  <c:v>26.179743156005678</c:v>
                </c:pt>
                <c:pt idx="17">
                  <c:v>27.132039310474774</c:v>
                </c:pt>
                <c:pt idx="18">
                  <c:v>28.020690204777619</c:v>
                </c:pt>
                <c:pt idx="19">
                  <c:v>28.851767536374755</c:v>
                </c:pt>
                <c:pt idx="20">
                  <c:v>29.630634987411792</c:v>
                </c:pt>
                <c:pt idx="21">
                  <c:v>30.362037778905911</c:v>
                </c:pt>
              </c:numCache>
            </c:numRef>
          </c:yVal>
          <c:smooth val="0"/>
          <c:extLst>
            <c:ext xmlns:c16="http://schemas.microsoft.com/office/drawing/2014/chart" uri="{C3380CC4-5D6E-409C-BE32-E72D297353CC}">
              <c16:uniqueId val="{0000000B-0E9C-488D-8BEF-51CA9F152A57}"/>
            </c:ext>
          </c:extLst>
        </c:ser>
        <c:ser>
          <c:idx val="14"/>
          <c:order val="12"/>
          <c:tx>
            <c:strRef>
              <c:f>'2b)'!$B$87</c:f>
              <c:strCache>
                <c:ptCount val="1"/>
                <c:pt idx="0">
                  <c:v>P7</c:v>
                </c:pt>
              </c:strCache>
            </c:strRef>
          </c:tx>
          <c:spPr>
            <a:ln w="25400" cap="rnd">
              <a:noFill/>
              <a:round/>
            </a:ln>
            <a:effectLst/>
          </c:spPr>
          <c:marker>
            <c:symbol val="circle"/>
            <c:size val="5"/>
            <c:spPr>
              <a:solidFill>
                <a:schemeClr val="accent1"/>
              </a:solidFill>
            </c:spPr>
          </c:marker>
          <c:xVal>
            <c:numRef>
              <c:f>'2b)'!$C$87:$C$97</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'2b)'!$I$87:$I$97</c:f>
              <c:numCache>
                <c:formatCode>0.00</c:formatCode>
                <c:ptCount val="11"/>
                <c:pt idx="0">
                  <c:v>11.1912</c:v>
                </c:pt>
                <c:pt idx="1">
                  <c:v>15.2181</c:v>
                </c:pt>
                <c:pt idx="2">
                  <c:v>17.269400000000001</c:v>
                </c:pt>
                <c:pt idx="3">
                  <c:v>18.817599999999999</c:v>
                </c:pt>
                <c:pt idx="4">
                  <c:v>20.5671</c:v>
                </c:pt>
                <c:pt idx="5">
                  <c:v>22.723099999999999</c:v>
                </c:pt>
                <c:pt idx="6">
                  <c:v>24.549499999999998</c:v>
                </c:pt>
                <c:pt idx="7">
                  <c:v>26.5639</c:v>
                </c:pt>
                <c:pt idx="8">
                  <c:v>26.8569</c:v>
                </c:pt>
                <c:pt idx="9">
                  <c:v>27.3856</c:v>
                </c:pt>
                <c:pt idx="10">
                  <c:v>28.536100000000001</c:v>
                </c:pt>
              </c:numCache>
            </c:numRef>
          </c:yVal>
          <c:smooth val="0"/>
          <c:extLst>
            <c:ext xmlns:c16="http://schemas.microsoft.com/office/drawing/2014/chart" uri="{C3380CC4-5D6E-409C-BE32-E72D297353CC}">
              <c16:uniqueId val="{0000000C-0E9C-488D-8BEF-51CA9F152A57}"/>
            </c:ext>
          </c:extLst>
        </c:ser>
        <c:ser>
          <c:idx val="15"/>
          <c:order val="13"/>
          <c:tx>
            <c:strRef>
              <c:f>'2b)'!$AL$48</c:f>
              <c:strCache>
                <c:ptCount val="1"/>
                <c:pt idx="0">
                  <c:v>G_P7</c:v>
                </c:pt>
              </c:strCache>
            </c:strRef>
          </c:tx>
          <c:spPr>
            <a:ln w="25400" cap="rnd">
              <a:solidFill>
                <a:srgbClr val="C00000"/>
              </a:solidFill>
              <a:round/>
            </a:ln>
            <a:effectLst/>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'2b)'!$AL$49:$AL$70</c:f>
              <c:numCache>
                <c:formatCode>0.00</c:formatCode>
                <c:ptCount val="22"/>
                <c:pt idx="0">
                  <c:v>2.5902282614768297E-2</c:v>
                </c:pt>
                <c:pt idx="1">
                  <c:v>0.82507764649088577</c:v>
                </c:pt>
                <c:pt idx="2">
                  <c:v>2.8913063884734029</c:v>
                </c:pt>
                <c:pt idx="3">
                  <c:v>5.5939747408307889</c:v>
                </c:pt>
                <c:pt idx="4">
                  <c:v>8.4384996833346815</c:v>
                </c:pt>
                <c:pt idx="5">
                  <c:v>11.1912</c:v>
                </c:pt>
                <c:pt idx="6">
                  <c:v>13.760470294480662</c:v>
                </c:pt>
                <c:pt idx="7">
                  <c:v>16.12045258147743</c:v>
                </c:pt>
                <c:pt idx="8">
                  <c:v>18.273951105575208</c:v>
                </c:pt>
                <c:pt idx="9">
                  <c:v>20.235320718438473</c:v>
                </c:pt>
                <c:pt idx="10">
                  <c:v>22.022679317513962</c:v>
                </c:pt>
                <c:pt idx="11">
                  <c:v>23.654434695280461</c:v>
                </c:pt>
                <c:pt idx="12">
                  <c:v>25.147820225987516</c:v>
                </c:pt>
                <c:pt idx="13">
                  <c:v>26.518367741117764</c:v>
                </c:pt>
                <c:pt idx="14">
                  <c:v>27.779811575570992</c:v>
                </c:pt>
                <c:pt idx="15">
                  <c:v>28.944181936906574</c:v>
                </c:pt>
                <c:pt idx="16">
                  <c:v>30.021971671830077</c:v>
                </c:pt>
                <c:pt idx="17">
                  <c:v>31.02232156338755</c:v>
                </c:pt>
                <c:pt idx="18">
                  <c:v>31.953199223158052</c:v>
                </c:pt>
                <c:pt idx="19">
                  <c:v>32.821561338723477</c:v>
                </c:pt>
                <c:pt idx="20">
                  <c:v>33.633496164424145</c:v>
                </c:pt>
                <c:pt idx="21">
                  <c:v>34.394346478644401</c:v>
                </c:pt>
              </c:numCache>
            </c:numRef>
          </c:yVal>
          <c:smooth val="0"/>
          <c:extLst>
            <c:ext xmlns:c16="http://schemas.microsoft.com/office/drawing/2014/chart" uri="{C3380CC4-5D6E-409C-BE32-E72D297353CC}">
              <c16:uniqueId val="{0000000D-0E9C-488D-8BEF-51CA9F152A57}"/>
            </c:ext>
          </c:extLst>
        </c:ser>
        <c:ser>
          <c:idx val="16"/>
          <c:order val="14"/>
          <c:tx>
            <c:strRef>
              <c:f>'2b)'!$B$98</c:f>
              <c:strCache>
                <c:ptCount val="1"/>
                <c:pt idx="0">
                  <c:v>P8</c:v>
                </c:pt>
              </c:strCache>
            </c:strRef>
          </c:tx>
          <c:spPr>
            <a:ln w="25400" cap="rnd">
              <a:noFill/>
              <a:round/>
            </a:ln>
            <a:effectLst/>
          </c:spPr>
          <c:marker>
            <c:symbol val="circle"/>
            <c:size val="5"/>
            <c:spPr>
              <a:solidFill>
                <a:schemeClr val="accent1"/>
              </a:solidFill>
            </c:spPr>
          </c:marker>
          <c:xVal>
            <c:numRef>
              <c:f>'2b)'!$C$98:$C$108</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'2b)'!$I$98:$I$108</c:f>
              <c:numCache>
                <c:formatCode>0.00</c:formatCode>
                <c:ptCount val="11"/>
                <c:pt idx="0">
                  <c:v>12.2157</c:v>
                </c:pt>
                <c:pt idx="1">
                  <c:v>16.6556</c:v>
                </c:pt>
                <c:pt idx="2">
                  <c:v>18.8093</c:v>
                </c:pt>
                <c:pt idx="3">
                  <c:v>20.522200000000002</c:v>
                </c:pt>
                <c:pt idx="4">
                  <c:v>22.426400000000001</c:v>
                </c:pt>
                <c:pt idx="5">
                  <c:v>24.870799999999999</c:v>
                </c:pt>
                <c:pt idx="6">
                  <c:v>26.7912</c:v>
                </c:pt>
                <c:pt idx="7">
                  <c:v>28.262</c:v>
                </c:pt>
                <c:pt idx="8">
                  <c:v>29.351900000000001</c:v>
                </c:pt>
                <c:pt idx="9">
                  <c:v>29.838000000000001</c:v>
                </c:pt>
                <c:pt idx="10">
                  <c:v>31.200900000000001</c:v>
                </c:pt>
              </c:numCache>
            </c:numRef>
          </c:yVal>
          <c:smooth val="0"/>
          <c:extLst>
            <c:ext xmlns:c16="http://schemas.microsoft.com/office/drawing/2014/chart" uri="{C3380CC4-5D6E-409C-BE32-E72D297353CC}">
              <c16:uniqueId val="{0000000E-0E9C-488D-8BEF-51CA9F152A57}"/>
            </c:ext>
          </c:extLst>
        </c:ser>
        <c:ser>
          <c:idx val="17"/>
          <c:order val="15"/>
          <c:tx>
            <c:strRef>
              <c:f>'2b)'!$AM$48</c:f>
              <c:strCache>
                <c:ptCount val="1"/>
                <c:pt idx="0">
                  <c:v>G_P8</c:v>
                </c:pt>
              </c:strCache>
            </c:strRef>
          </c:tx>
          <c:spPr>
            <a:ln w="25400" cap="rnd">
              <a:solidFill>
                <a:srgbClr val="C00000"/>
              </a:solidFill>
              <a:round/>
            </a:ln>
            <a:effectLst/>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'2b)'!$AM$49:$AM$70</c:f>
              <c:numCache>
                <c:formatCode>0.00</c:formatCode>
                <c:ptCount val="22"/>
                <c:pt idx="0">
                  <c:v>4.1858150059241289E-2</c:v>
                </c:pt>
                <c:pt idx="1">
                  <c:v>1.0659834777465016</c:v>
                </c:pt>
                <c:pt idx="2">
                  <c:v>3.4445999843795829</c:v>
                </c:pt>
                <c:pt idx="3">
                  <c:v>6.3860659806635605</c:v>
                </c:pt>
                <c:pt idx="4">
                  <c:v>9.3806808316725636</c:v>
                </c:pt>
                <c:pt idx="5">
                  <c:v>12.2157</c:v>
                </c:pt>
                <c:pt idx="6">
                  <c:v>14.820804542647176</c:v>
                </c:pt>
                <c:pt idx="7">
                  <c:v>17.185853477648408</c:v>
                </c:pt>
                <c:pt idx="8">
                  <c:v>19.324378691634298</c:v>
                </c:pt>
                <c:pt idx="9">
                  <c:v>21.257902480487498</c:v>
                </c:pt>
                <c:pt idx="10">
                  <c:v>23.009318604742667</c:v>
                </c:pt>
                <c:pt idx="11">
                  <c:v>24.600228109728899</c:v>
                </c:pt>
                <c:pt idx="12">
                  <c:v>26.050009128836074</c:v>
                </c:pt>
                <c:pt idx="13">
                  <c:v>27.37563854025742</c:v>
                </c:pt>
                <c:pt idx="14">
                  <c:v>28.591824426158382</c:v>
                </c:pt>
                <c:pt idx="15">
                  <c:v>29.711250311463814</c:v>
                </c:pt>
                <c:pt idx="16">
                  <c:v>30.744842652400212</c:v>
                </c:pt>
                <c:pt idx="17">
                  <c:v>31.702024131933392</c:v>
                </c:pt>
                <c:pt idx="18">
                  <c:v>32.590938957489541</c:v>
                </c:pt>
                <c:pt idx="19">
                  <c:v>33.418647097597862</c:v>
                </c:pt>
                <c:pt idx="20">
                  <c:v>34.191289024085037</c:v>
                </c:pt>
                <c:pt idx="21">
                  <c:v>34.914224269703169</c:v>
                </c:pt>
              </c:numCache>
            </c:numRef>
          </c:yVal>
          <c:smooth val="0"/>
          <c:extLst>
            <c:ext xmlns:c16="http://schemas.microsoft.com/office/drawing/2014/chart" uri="{C3380CC4-5D6E-409C-BE32-E72D297353CC}">
              <c16:uniqueId val="{0000000F-0E9C-488D-8BEF-51CA9F152A57}"/>
            </c:ext>
          </c:extLst>
        </c:ser>
        <c:ser>
          <c:idx val="0"/>
          <c:order val="16"/>
          <c:tx>
            <c:strRef>
              <c:f>'2b)'!$B$109</c:f>
              <c:strCache>
                <c:ptCount val="1"/>
                <c:pt idx="0">
                  <c:v>P9</c:v>
                </c:pt>
              </c:strCache>
            </c:strRef>
          </c:tx>
          <c:spPr>
            <a:ln w="25400" cap="rnd">
              <a:noFill/>
              <a:round/>
            </a:ln>
            <a:effectLst/>
          </c:spPr>
          <c:marker>
            <c:symbol val="circle"/>
            <c:size val="5"/>
            <c:spPr>
              <a:solidFill>
                <a:schemeClr val="accent1"/>
              </a:solidFill>
              <a:ln w="9525">
                <a:solidFill>
                  <a:schemeClr val="accent1"/>
                </a:solidFill>
              </a:ln>
              <a:effectLst/>
            </c:spPr>
          </c:marker>
          <c:xVal>
            <c:numRef>
              <c:f>'2b)'!$C$109:$C$119</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'2b)'!$I$109:$I$119</c:f>
              <c:numCache>
                <c:formatCode>0.00</c:formatCode>
                <c:ptCount val="11"/>
                <c:pt idx="0">
                  <c:v>15.083299999999999</c:v>
                </c:pt>
                <c:pt idx="1">
                  <c:v>20.095300000000002</c:v>
                </c:pt>
                <c:pt idx="2">
                  <c:v>22.4785</c:v>
                </c:pt>
                <c:pt idx="3">
                  <c:v>24.3902</c:v>
                </c:pt>
                <c:pt idx="4">
                  <c:v>26.759499999999999</c:v>
                </c:pt>
                <c:pt idx="5">
                  <c:v>29.416699999999999</c:v>
                </c:pt>
                <c:pt idx="6">
                  <c:v>31.065000000000001</c:v>
                </c:pt>
                <c:pt idx="7">
                  <c:v>33.005099999999999</c:v>
                </c:pt>
                <c:pt idx="8">
                  <c:v>33.631300000000003</c:v>
                </c:pt>
                <c:pt idx="9">
                  <c:v>34.447600000000001</c:v>
                </c:pt>
                <c:pt idx="10">
                  <c:v>35.097200000000001</c:v>
                </c:pt>
              </c:numCache>
            </c:numRef>
          </c:yVal>
          <c:smooth val="0"/>
          <c:extLst>
            <c:ext xmlns:c16="http://schemas.microsoft.com/office/drawing/2014/chart" uri="{C3380CC4-5D6E-409C-BE32-E72D297353CC}">
              <c16:uniqueId val="{00000010-0E9C-488D-8BEF-51CA9F152A57}"/>
            </c:ext>
          </c:extLst>
        </c:ser>
        <c:ser>
          <c:idx val="1"/>
          <c:order val="17"/>
          <c:tx>
            <c:strRef>
              <c:f>'2b)'!$AN$48</c:f>
              <c:strCache>
                <c:ptCount val="1"/>
                <c:pt idx="0">
                  <c:v>G_P9</c:v>
                </c:pt>
              </c:strCache>
            </c:strRef>
          </c:tx>
          <c:spPr>
            <a:ln w="25400" cap="rnd">
              <a:solidFill>
                <a:srgbClr val="C00000"/>
              </a:solidFill>
              <a:round/>
            </a:ln>
            <a:effectLst/>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'2b)'!$AN$49:$AN$70</c:f>
              <c:numCache>
                <c:formatCode>0.00</c:formatCode>
                <c:ptCount val="22"/>
                <c:pt idx="0">
                  <c:v>0.10186077726262954</c:v>
                </c:pt>
                <c:pt idx="1">
                  <c:v>1.7616796484853881</c:v>
                </c:pt>
                <c:pt idx="2">
                  <c:v>4.948002848347814</c:v>
                </c:pt>
                <c:pt idx="3">
                  <c:v>8.5207962758792171</c:v>
                </c:pt>
                <c:pt idx="4">
                  <c:v>11.954189281339136</c:v>
                </c:pt>
                <c:pt idx="5">
                  <c:v>15.083300000000001</c:v>
                </c:pt>
                <c:pt idx="6">
                  <c:v>17.88196109838271</c:v>
                </c:pt>
                <c:pt idx="7">
                  <c:v>20.371781440742879</c:v>
                </c:pt>
                <c:pt idx="8">
                  <c:v>22.587878175743622</c:v>
                </c:pt>
                <c:pt idx="9">
                  <c:v>24.566321997374409</c:v>
                </c:pt>
                <c:pt idx="10">
                  <c:v>26.339878773729115</c:v>
                </c:pt>
                <c:pt idx="11">
                  <c:v>27.936928496459849</c:v>
                </c:pt>
                <c:pt idx="12">
                  <c:v>29.381565491958987</c:v>
                </c:pt>
                <c:pt idx="13">
                  <c:v>30.694089504096475</c:v>
                </c:pt>
                <c:pt idx="14">
                  <c:v>31.891576918541737</c:v>
                </c:pt>
                <c:pt idx="15">
                  <c:v>32.988416338229676</c:v>
                </c:pt>
                <c:pt idx="16">
                  <c:v>33.996772306961105</c:v>
                </c:pt>
                <c:pt idx="17">
                  <c:v>34.926972698240924</c:v>
                </c:pt>
                <c:pt idx="18">
                  <c:v>35.787826922488833</c:v>
                </c:pt>
                <c:pt idx="19">
                  <c:v>36.586885385087172</c:v>
                </c:pt>
                <c:pt idx="20">
                  <c:v>37.330650573981146</c:v>
                </c:pt>
                <c:pt idx="21">
                  <c:v>38.024748922181857</c:v>
                </c:pt>
              </c:numCache>
            </c:numRef>
          </c:yVal>
          <c:smooth val="0"/>
          <c:extLst>
            <c:ext xmlns:c16="http://schemas.microsoft.com/office/drawing/2014/chart" uri="{C3380CC4-5D6E-409C-BE32-E72D297353CC}">
              <c16:uniqueId val="{00000011-0E9C-488D-8BEF-51CA9F152A57}"/>
            </c:ext>
          </c:extLst>
        </c:ser>
        <c:dLbls>
          <c:showLegendKey val="0"/>
          <c:showVal val="0"/>
          <c:showCatName val="0"/>
          <c:showSerName val="0"/>
          <c:showPercent val="0"/>
          <c:showBubbleSize val="0"/>
        </c:dLbls>
        <c:axId val="1989523728"/>
        <c:axId val="1989523312"/>
      </c:scatterChart>
      <c:valAx>
        <c:axId val="1989523728"/>
        <c:scaling>
          <c:orientation val="minMax"/>
          <c:max val="2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312"/>
        <c:crosses val="autoZero"/>
        <c:crossBetween val="midCat"/>
        <c:majorUnit val="2"/>
      </c:valAx>
      <c:valAx>
        <c:axId val="198952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72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5"/>
          <c:order val="0"/>
          <c:tx>
            <c:strRef>
              <c:f>'2b)'!$AG$48</c:f>
              <c:strCache>
                <c:ptCount val="1"/>
                <c:pt idx="0">
                  <c:v>G_P2</c:v>
                </c:pt>
              </c:strCache>
            </c:strRef>
          </c:tx>
          <c:spPr>
            <a:ln>
              <a:solidFill>
                <a:srgbClr val="C00000"/>
              </a:solidFill>
            </a:ln>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'2b)'!$AG$77:$AG$98</c:f>
              <c:numCache>
                <c:formatCode>0.00</c:formatCode>
                <c:ptCount val="22"/>
                <c:pt idx="0">
                  <c:v>6.8782289902498319E-3</c:v>
                </c:pt>
                <c:pt idx="1">
                  <c:v>0.53363494186365046</c:v>
                </c:pt>
                <c:pt idx="2">
                  <c:v>2.3347337009889793</c:v>
                </c:pt>
                <c:pt idx="3">
                  <c:v>4.9224659794593961</c:v>
                </c:pt>
                <c:pt idx="4">
                  <c:v>7.7281584167071209</c:v>
                </c:pt>
                <c:pt idx="5">
                  <c:v>10.458794659534906</c:v>
                </c:pt>
                <c:pt idx="6">
                  <c:v>12.996448781422067</c:v>
                </c:pt>
                <c:pt idx="7">
                  <c:v>15.307071294336547</c:v>
                </c:pt>
                <c:pt idx="8">
                  <c:v>17.393146461949733</c:v>
                </c:pt>
                <c:pt idx="9">
                  <c:v>19.271593042529528</c:v>
                </c:pt>
                <c:pt idx="10">
                  <c:v>20.963806077389187</c:v>
                </c:pt>
                <c:pt idx="11">
                  <c:v>22.491319403929595</c:v>
                </c:pt>
                <c:pt idx="12">
                  <c:v>23.874050177929</c:v>
                </c:pt>
                <c:pt idx="13">
                  <c:v>25.129720312418634</c:v>
                </c:pt>
                <c:pt idx="14">
                  <c:v>26.273801157988309</c:v>
                </c:pt>
                <c:pt idx="15">
                  <c:v>27.319675807028744</c:v>
                </c:pt>
                <c:pt idx="16">
                  <c:v>28.278876802365279</c:v>
                </c:pt>
                <c:pt idx="17">
                  <c:v>29.161334642729308</c:v>
                </c:pt>
                <c:pt idx="18">
                  <c:v>29.975609538399521</c:v>
                </c:pt>
                <c:pt idx="19">
                  <c:v>30.729096465029521</c:v>
                </c:pt>
                <c:pt idx="20">
                  <c:v>31.428201713416243</c:v>
                </c:pt>
                <c:pt idx="21">
                  <c:v>32.078492684427133</c:v>
                </c:pt>
              </c:numCache>
            </c:numRef>
          </c:yVal>
          <c:smooth val="0"/>
          <c:extLst>
            <c:ext xmlns:c16="http://schemas.microsoft.com/office/drawing/2014/chart" uri="{C3380CC4-5D6E-409C-BE32-E72D297353CC}">
              <c16:uniqueId val="{00000000-1DA9-4E4E-95B5-ADFE6B0B6925}"/>
            </c:ext>
          </c:extLst>
        </c:ser>
        <c:ser>
          <c:idx val="2"/>
          <c:order val="1"/>
          <c:tx>
            <c:strRef>
              <c:f>'2b)'!$B$17</c:f>
              <c:strCache>
                <c:ptCount val="1"/>
                <c:pt idx="0">
                  <c:v>P1</c:v>
                </c:pt>
              </c:strCache>
            </c:strRef>
          </c:tx>
          <c:spPr>
            <a:ln w="25400">
              <a:noFill/>
            </a:ln>
          </c:spPr>
          <c:marker>
            <c:symbol val="circle"/>
            <c:size val="5"/>
            <c:spPr>
              <a:solidFill>
                <a:schemeClr val="accent1"/>
              </a:solidFill>
              <a:ln>
                <a:solidFill>
                  <a:schemeClr val="accent1"/>
                </a:solidFill>
              </a:ln>
            </c:spPr>
          </c:marker>
          <c:xVal>
            <c:numRef>
              <c:f>'2b)'!$C$17:$C$28</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'2b)'!$I$17:$I$28</c:f>
              <c:numCache>
                <c:formatCode>0.00</c:formatCode>
                <c:ptCount val="12"/>
                <c:pt idx="0">
                  <c:v>13.3</c:v>
                </c:pt>
                <c:pt idx="1">
                  <c:v>17.11</c:v>
                </c:pt>
                <c:pt idx="2">
                  <c:v>21.1</c:v>
                </c:pt>
                <c:pt idx="3">
                  <c:v>25.08</c:v>
                </c:pt>
                <c:pt idx="4">
                  <c:v>27.06</c:v>
                </c:pt>
                <c:pt idx="5">
                  <c:v>29.34</c:v>
                </c:pt>
                <c:pt idx="6">
                  <c:v>31.04</c:v>
                </c:pt>
                <c:pt idx="7">
                  <c:v>32.31</c:v>
                </c:pt>
                <c:pt idx="8">
                  <c:v>34.770000000000003</c:v>
                </c:pt>
                <c:pt idx="9">
                  <c:v>36.85</c:v>
                </c:pt>
                <c:pt idx="10">
                  <c:v>38.42</c:v>
                </c:pt>
                <c:pt idx="11">
                  <c:v>39.46</c:v>
                </c:pt>
              </c:numCache>
            </c:numRef>
          </c:yVal>
          <c:smooth val="0"/>
          <c:extLst>
            <c:ext xmlns:c16="http://schemas.microsoft.com/office/drawing/2014/chart" uri="{C3380CC4-5D6E-409C-BE32-E72D297353CC}">
              <c16:uniqueId val="{00000001-1DA9-4E4E-95B5-ADFE6B0B6925}"/>
            </c:ext>
          </c:extLst>
        </c:ser>
        <c:ser>
          <c:idx val="3"/>
          <c:order val="2"/>
          <c:tx>
            <c:strRef>
              <c:f>'2b)'!$AF$48</c:f>
              <c:strCache>
                <c:ptCount val="1"/>
                <c:pt idx="0">
                  <c:v>G_P1</c:v>
                </c:pt>
              </c:strCache>
            </c:strRef>
          </c:tx>
          <c:spPr>
            <a:ln>
              <a:solidFill>
                <a:srgbClr val="C00000"/>
              </a:solidFill>
            </a:ln>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'2b)'!$AF$77:$AF$98</c:f>
              <c:numCache>
                <c:formatCode>0.00</c:formatCode>
                <c:ptCount val="22"/>
                <c:pt idx="0">
                  <c:v>0.27521420485687564</c:v>
                </c:pt>
                <c:pt idx="1">
                  <c:v>3.5102998966131449</c:v>
                </c:pt>
                <c:pt idx="2">
                  <c:v>8.3249036985564828</c:v>
                </c:pt>
                <c:pt idx="3">
                  <c:v>12.879961650090376</c:v>
                </c:pt>
                <c:pt idx="4">
                  <c:v>16.76983001555951</c:v>
                </c:pt>
                <c:pt idx="5">
                  <c:v>20.017600903141609</c:v>
                </c:pt>
                <c:pt idx="6">
                  <c:v>22.730588071360337</c:v>
                </c:pt>
                <c:pt idx="7">
                  <c:v>25.014457869671979</c:v>
                </c:pt>
                <c:pt idx="8">
                  <c:v>26.955979121350911</c:v>
                </c:pt>
                <c:pt idx="9">
                  <c:v>28.622953922619416</c:v>
                </c:pt>
                <c:pt idx="10">
                  <c:v>30.06773788909446</c:v>
                </c:pt>
                <c:pt idx="11">
                  <c:v>31.330839973305025</c:v>
                </c:pt>
                <c:pt idx="12">
                  <c:v>32.443840432083739</c:v>
                </c:pt>
                <c:pt idx="13">
                  <c:v>33.431598448593967</c:v>
                </c:pt>
                <c:pt idx="14">
                  <c:v>34.313885303958095</c:v>
                </c:pt>
                <c:pt idx="15">
                  <c:v>35.106587349845178</c:v>
                </c:pt>
                <c:pt idx="16">
                  <c:v>35.822595355363624</c:v>
                </c:pt>
                <c:pt idx="17">
                  <c:v>36.472466855874053</c:v>
                </c:pt>
                <c:pt idx="18">
                  <c:v>37.064923919087363</c:v>
                </c:pt>
                <c:pt idx="19">
                  <c:v>37.607230857401866</c:v>
                </c:pt>
                <c:pt idx="20">
                  <c:v>38.105483651045233</c:v>
                </c:pt>
                <c:pt idx="21">
                  <c:v>38.564833848925936</c:v>
                </c:pt>
              </c:numCache>
            </c:numRef>
          </c:yVal>
          <c:smooth val="0"/>
          <c:extLst>
            <c:ext xmlns:c16="http://schemas.microsoft.com/office/drawing/2014/chart" uri="{C3380CC4-5D6E-409C-BE32-E72D297353CC}">
              <c16:uniqueId val="{00000002-1DA9-4E4E-95B5-ADFE6B0B6925}"/>
            </c:ext>
          </c:extLst>
        </c:ser>
        <c:ser>
          <c:idx val="4"/>
          <c:order val="3"/>
          <c:tx>
            <c:strRef>
              <c:f>'2b)'!$B$29</c:f>
              <c:strCache>
                <c:ptCount val="1"/>
                <c:pt idx="0">
                  <c:v>P2</c:v>
                </c:pt>
              </c:strCache>
            </c:strRef>
          </c:tx>
          <c:spPr>
            <a:ln w="25400" cap="rnd">
              <a:noFill/>
              <a:round/>
            </a:ln>
            <a:effectLst/>
          </c:spPr>
          <c:marker>
            <c:symbol val="circle"/>
            <c:size val="5"/>
            <c:spPr>
              <a:solidFill>
                <a:schemeClr val="accent1"/>
              </a:solidFill>
              <a:ln>
                <a:solidFill>
                  <a:schemeClr val="accent1"/>
                </a:solidFill>
              </a:ln>
            </c:spPr>
          </c:marker>
          <c:xVal>
            <c:numRef>
              <c:f>'2b)'!$C$29:$C$40</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13.666666666666666</c:v>
                </c:pt>
                <c:pt idx="11">
                  <c:v>14.75</c:v>
                </c:pt>
              </c:numCache>
            </c:numRef>
          </c:xVal>
          <c:yVal>
            <c:numRef>
              <c:f>'2b)'!$I$29:$I$40</c:f>
              <c:numCache>
                <c:formatCode>0.00</c:formatCode>
                <c:ptCount val="12"/>
                <c:pt idx="0">
                  <c:v>5.2</c:v>
                </c:pt>
                <c:pt idx="1">
                  <c:v>7.45</c:v>
                </c:pt>
                <c:pt idx="2">
                  <c:v>10.41</c:v>
                </c:pt>
                <c:pt idx="3">
                  <c:v>14.03</c:v>
                </c:pt>
                <c:pt idx="4">
                  <c:v>16.260000000000002</c:v>
                </c:pt>
                <c:pt idx="5">
                  <c:v>19.079999999999998</c:v>
                </c:pt>
                <c:pt idx="6">
                  <c:v>21.24</c:v>
                </c:pt>
                <c:pt idx="7">
                  <c:v>22.87</c:v>
                </c:pt>
                <c:pt idx="8">
                  <c:v>25.43</c:v>
                </c:pt>
                <c:pt idx="9">
                  <c:v>24.5</c:v>
                </c:pt>
                <c:pt idx="10">
                  <c:v>29.2</c:v>
                </c:pt>
                <c:pt idx="11">
                  <c:v>30.65</c:v>
                </c:pt>
              </c:numCache>
            </c:numRef>
          </c:yVal>
          <c:smooth val="0"/>
          <c:extLst>
            <c:ext xmlns:c16="http://schemas.microsoft.com/office/drawing/2014/chart" uri="{C3380CC4-5D6E-409C-BE32-E72D297353CC}">
              <c16:uniqueId val="{00000003-1DA9-4E4E-95B5-ADFE6B0B6925}"/>
            </c:ext>
          </c:extLst>
        </c:ser>
        <c:ser>
          <c:idx val="6"/>
          <c:order val="4"/>
          <c:tx>
            <c:strRef>
              <c:f>'2b)'!$B$41</c:f>
              <c:strCache>
                <c:ptCount val="1"/>
                <c:pt idx="0">
                  <c:v>P3</c:v>
                </c:pt>
              </c:strCache>
            </c:strRef>
          </c:tx>
          <c:spPr>
            <a:ln w="25400" cap="rnd">
              <a:noFill/>
              <a:round/>
            </a:ln>
            <a:effectLst/>
          </c:spPr>
          <c:marker>
            <c:symbol val="circle"/>
            <c:size val="5"/>
            <c:spPr>
              <a:ln>
                <a:solidFill>
                  <a:schemeClr val="accent1"/>
                </a:solidFill>
              </a:ln>
            </c:spPr>
          </c:marker>
          <c:xVal>
            <c:numRef>
              <c:f>'2b)'!$C$41:$C$52</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'2b)'!$I$41:$I$52</c:f>
              <c:numCache>
                <c:formatCode>0.00</c:formatCode>
                <c:ptCount val="12"/>
                <c:pt idx="0">
                  <c:v>4.32</c:v>
                </c:pt>
                <c:pt idx="1">
                  <c:v>5.84</c:v>
                </c:pt>
                <c:pt idx="2">
                  <c:v>7.47</c:v>
                </c:pt>
                <c:pt idx="3">
                  <c:v>9.2100000000000009</c:v>
                </c:pt>
                <c:pt idx="4">
                  <c:v>10.73</c:v>
                </c:pt>
                <c:pt idx="5">
                  <c:v>12.25</c:v>
                </c:pt>
                <c:pt idx="6">
                  <c:v>13.24</c:v>
                </c:pt>
                <c:pt idx="7">
                  <c:v>14.18</c:v>
                </c:pt>
                <c:pt idx="8">
                  <c:v>16.45</c:v>
                </c:pt>
                <c:pt idx="9">
                  <c:v>15.6</c:v>
                </c:pt>
                <c:pt idx="10">
                  <c:v>19.23</c:v>
                </c:pt>
                <c:pt idx="11">
                  <c:v>19.88</c:v>
                </c:pt>
              </c:numCache>
            </c:numRef>
          </c:yVal>
          <c:smooth val="0"/>
          <c:extLst>
            <c:ext xmlns:c16="http://schemas.microsoft.com/office/drawing/2014/chart" uri="{C3380CC4-5D6E-409C-BE32-E72D297353CC}">
              <c16:uniqueId val="{00000004-1DA9-4E4E-95B5-ADFE6B0B6925}"/>
            </c:ext>
          </c:extLst>
        </c:ser>
        <c:ser>
          <c:idx val="7"/>
          <c:order val="5"/>
          <c:tx>
            <c:strRef>
              <c:f>'2b)'!$AH$48</c:f>
              <c:strCache>
                <c:ptCount val="1"/>
                <c:pt idx="0">
                  <c:v>G_P3</c:v>
                </c:pt>
              </c:strCache>
            </c:strRef>
          </c:tx>
          <c:spPr>
            <a:ln>
              <a:solidFill>
                <a:srgbClr val="C00000"/>
              </a:solidFill>
            </a:ln>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'2b)'!$AH$77:$AH$98</c:f>
              <c:numCache>
                <c:formatCode>0.00</c:formatCode>
                <c:ptCount val="22"/>
                <c:pt idx="0">
                  <c:v>3.3201894168281222E-3</c:v>
                </c:pt>
                <c:pt idx="1">
                  <c:v>0.36790067075553107</c:v>
                </c:pt>
                <c:pt idx="2">
                  <c:v>1.8164796870451496</c:v>
                </c:pt>
                <c:pt idx="3">
                  <c:v>4.0711008712333783</c:v>
                </c:pt>
                <c:pt idx="4">
                  <c:v>6.6321101643453577</c:v>
                </c:pt>
                <c:pt idx="5">
                  <c:v>9.2007118124845935</c:v>
                </c:pt>
                <c:pt idx="6">
                  <c:v>11.638381571798153</c:v>
                </c:pt>
                <c:pt idx="7">
                  <c:v>13.892534217803988</c:v>
                </c:pt>
                <c:pt idx="8">
                  <c:v>15.951908772345904</c:v>
                </c:pt>
                <c:pt idx="9">
                  <c:v>17.82381082520126</c:v>
                </c:pt>
                <c:pt idx="10">
                  <c:v>19.523032478493505</c:v>
                </c:pt>
                <c:pt idx="11">
                  <c:v>21.066585477360071</c:v>
                </c:pt>
                <c:pt idx="12">
                  <c:v>22.471280938190962</c:v>
                </c:pt>
                <c:pt idx="13">
                  <c:v>23.752697316079363</c:v>
                </c:pt>
                <c:pt idx="14">
                  <c:v>24.924820152668143</c:v>
                </c:pt>
                <c:pt idx="15">
                  <c:v>25.999999450121219</c:v>
                </c:pt>
                <c:pt idx="16">
                  <c:v>26.989048887875462</c:v>
                </c:pt>
                <c:pt idx="17">
                  <c:v>27.901399956595984</c:v>
                </c:pt>
                <c:pt idx="18">
                  <c:v>28.745268804638552</c:v>
                </c:pt>
                <c:pt idx="19">
                  <c:v>29.527816221929758</c:v>
                </c:pt>
                <c:pt idx="20">
                  <c:v>30.255292607510693</c:v>
                </c:pt>
                <c:pt idx="21">
                  <c:v>30.933165443382499</c:v>
                </c:pt>
              </c:numCache>
            </c:numRef>
          </c:yVal>
          <c:smooth val="0"/>
          <c:extLst>
            <c:ext xmlns:c16="http://schemas.microsoft.com/office/drawing/2014/chart" uri="{C3380CC4-5D6E-409C-BE32-E72D297353CC}">
              <c16:uniqueId val="{00000005-1DA9-4E4E-95B5-ADFE6B0B6925}"/>
            </c:ext>
          </c:extLst>
        </c:ser>
        <c:ser>
          <c:idx val="8"/>
          <c:order val="6"/>
          <c:tx>
            <c:strRef>
              <c:f>'2b)'!$B$53</c:f>
              <c:strCache>
                <c:ptCount val="1"/>
                <c:pt idx="0">
                  <c:v>P4</c:v>
                </c:pt>
              </c:strCache>
            </c:strRef>
          </c:tx>
          <c:spPr>
            <a:ln w="25400" cap="rnd">
              <a:noFill/>
              <a:round/>
            </a:ln>
            <a:effectLst/>
          </c:spPr>
          <c:marker>
            <c:symbol val="circle"/>
            <c:size val="5"/>
            <c:spPr>
              <a:solidFill>
                <a:schemeClr val="accent1"/>
              </a:solidFill>
              <a:ln>
                <a:solidFill>
                  <a:schemeClr val="accent1"/>
                </a:solidFill>
              </a:ln>
            </c:spPr>
          </c:marker>
          <c:xVal>
            <c:numRef>
              <c:f>'2b)'!$C$53:$C$64</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'2b)'!$I$53:$I$64</c:f>
              <c:numCache>
                <c:formatCode>0.00</c:formatCode>
                <c:ptCount val="12"/>
                <c:pt idx="0">
                  <c:v>2.74</c:v>
                </c:pt>
                <c:pt idx="1">
                  <c:v>3.92</c:v>
                </c:pt>
                <c:pt idx="2">
                  <c:v>5.2</c:v>
                </c:pt>
                <c:pt idx="3">
                  <c:v>7.03</c:v>
                </c:pt>
                <c:pt idx="4">
                  <c:v>8.44</c:v>
                </c:pt>
                <c:pt idx="5">
                  <c:v>10.11</c:v>
                </c:pt>
                <c:pt idx="6">
                  <c:v>11.07</c:v>
                </c:pt>
                <c:pt idx="7">
                  <c:v>12.1</c:v>
                </c:pt>
                <c:pt idx="8">
                  <c:v>13.88</c:v>
                </c:pt>
                <c:pt idx="9">
                  <c:v>13.45</c:v>
                </c:pt>
                <c:pt idx="10">
                  <c:v>15.53</c:v>
                </c:pt>
                <c:pt idx="11">
                  <c:v>15.94</c:v>
                </c:pt>
              </c:numCache>
            </c:numRef>
          </c:yVal>
          <c:smooth val="0"/>
          <c:extLst>
            <c:ext xmlns:c16="http://schemas.microsoft.com/office/drawing/2014/chart" uri="{C3380CC4-5D6E-409C-BE32-E72D297353CC}">
              <c16:uniqueId val="{00000006-1DA9-4E4E-95B5-ADFE6B0B6925}"/>
            </c:ext>
          </c:extLst>
        </c:ser>
        <c:ser>
          <c:idx val="9"/>
          <c:order val="7"/>
          <c:tx>
            <c:strRef>
              <c:f>'2b)'!$AI$48</c:f>
              <c:strCache>
                <c:ptCount val="1"/>
                <c:pt idx="0">
                  <c:v>G_P4</c:v>
                </c:pt>
              </c:strCache>
            </c:strRef>
          </c:tx>
          <c:spPr>
            <a:ln>
              <a:solidFill>
                <a:srgbClr val="C00000"/>
              </a:solidFill>
            </a:ln>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'2b)'!$AI$77:$AI$98</c:f>
              <c:numCache>
                <c:formatCode>0.00</c:formatCode>
                <c:ptCount val="22"/>
                <c:pt idx="0">
                  <c:v>5.551193727956976E-4</c:v>
                </c:pt>
                <c:pt idx="1">
                  <c:v>0.14760430014588705</c:v>
                </c:pt>
                <c:pt idx="2">
                  <c:v>0.98071065252805889</c:v>
                </c:pt>
                <c:pt idx="3">
                  <c:v>2.5538002941261575</c:v>
                </c:pt>
                <c:pt idx="4">
                  <c:v>4.5554639917758095</c:v>
                </c:pt>
                <c:pt idx="5">
                  <c:v>6.7163886177193293</c:v>
                </c:pt>
                <c:pt idx="6">
                  <c:v>8.8753398955499989</c:v>
                </c:pt>
                <c:pt idx="7">
                  <c:v>10.948881832288942</c:v>
                </c:pt>
                <c:pt idx="8">
                  <c:v>12.899191858889822</c:v>
                </c:pt>
                <c:pt idx="9">
                  <c:v>14.71329524099956</c:v>
                </c:pt>
                <c:pt idx="10">
                  <c:v>16.391154819834259</c:v>
                </c:pt>
                <c:pt idx="11">
                  <c:v>17.939106375773971</c:v>
                </c:pt>
                <c:pt idx="12">
                  <c:v>19.366304909115932</c:v>
                </c:pt>
                <c:pt idx="13">
                  <c:v>20.682831579540746</c:v>
                </c:pt>
                <c:pt idx="14">
                  <c:v>21.898711711098283</c:v>
                </c:pt>
                <c:pt idx="15">
                  <c:v>23.023431691294853</c:v>
                </c:pt>
                <c:pt idx="16">
                  <c:v>24.065727747422311</c:v>
                </c:pt>
                <c:pt idx="17">
                  <c:v>25.033520953743032</c:v>
                </c:pt>
                <c:pt idx="18">
                  <c:v>25.933928650713046</c:v>
                </c:pt>
                <c:pt idx="19">
                  <c:v>26.77331346552392</c:v>
                </c:pt>
                <c:pt idx="20">
                  <c:v>27.557348489206639</c:v>
                </c:pt>
                <c:pt idx="21">
                  <c:v>28.291086953161049</c:v>
                </c:pt>
              </c:numCache>
            </c:numRef>
          </c:yVal>
          <c:smooth val="0"/>
          <c:extLst>
            <c:ext xmlns:c16="http://schemas.microsoft.com/office/drawing/2014/chart" uri="{C3380CC4-5D6E-409C-BE32-E72D297353CC}">
              <c16:uniqueId val="{00000007-1DA9-4E4E-95B5-ADFE6B0B6925}"/>
            </c:ext>
          </c:extLst>
        </c:ser>
        <c:ser>
          <c:idx val="10"/>
          <c:order val="8"/>
          <c:tx>
            <c:strRef>
              <c:f>'2b)'!$B$65</c:f>
              <c:strCache>
                <c:ptCount val="1"/>
                <c:pt idx="0">
                  <c:v>P5</c:v>
                </c:pt>
              </c:strCache>
            </c:strRef>
          </c:tx>
          <c:spPr>
            <a:ln w="25400" cap="rnd">
              <a:noFill/>
              <a:round/>
            </a:ln>
            <a:effectLst/>
          </c:spPr>
          <c:marker>
            <c:symbol val="circle"/>
            <c:size val="5"/>
            <c:spPr>
              <a:solidFill>
                <a:schemeClr val="accent1"/>
              </a:solidFill>
              <a:ln>
                <a:solidFill>
                  <a:schemeClr val="accent1"/>
                </a:solidFill>
              </a:ln>
            </c:spPr>
          </c:marker>
          <c:xVal>
            <c:numRef>
              <c:f>'2b)'!$C$65:$C$75</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'2b)'!$I$65:$I$75</c:f>
              <c:numCache>
                <c:formatCode>0.00</c:formatCode>
                <c:ptCount val="11"/>
                <c:pt idx="0">
                  <c:v>8.2799999999999994</c:v>
                </c:pt>
                <c:pt idx="1">
                  <c:v>11.7525</c:v>
                </c:pt>
                <c:pt idx="2">
                  <c:v>13.738099999999999</c:v>
                </c:pt>
                <c:pt idx="3">
                  <c:v>15.285</c:v>
                </c:pt>
                <c:pt idx="4">
                  <c:v>16.896899999999999</c:v>
                </c:pt>
                <c:pt idx="5">
                  <c:v>18.758099999999999</c:v>
                </c:pt>
                <c:pt idx="6">
                  <c:v>20.496300000000002</c:v>
                </c:pt>
                <c:pt idx="7">
                  <c:v>22.3812</c:v>
                </c:pt>
                <c:pt idx="8">
                  <c:v>22.6313</c:v>
                </c:pt>
                <c:pt idx="9">
                  <c:v>23.5381</c:v>
                </c:pt>
                <c:pt idx="10">
                  <c:v>24.203099999999999</c:v>
                </c:pt>
              </c:numCache>
            </c:numRef>
          </c:yVal>
          <c:smooth val="0"/>
          <c:extLst>
            <c:ext xmlns:c16="http://schemas.microsoft.com/office/drawing/2014/chart" uri="{C3380CC4-5D6E-409C-BE32-E72D297353CC}">
              <c16:uniqueId val="{00000008-1DA9-4E4E-95B5-ADFE6B0B6925}"/>
            </c:ext>
          </c:extLst>
        </c:ser>
        <c:ser>
          <c:idx val="11"/>
          <c:order val="9"/>
          <c:tx>
            <c:strRef>
              <c:f>'2b)'!$AJ$48</c:f>
              <c:strCache>
                <c:ptCount val="1"/>
                <c:pt idx="0">
                  <c:v>G_P5</c:v>
                </c:pt>
              </c:strCache>
            </c:strRef>
          </c:tx>
          <c:spPr>
            <a:ln>
              <a:solidFill>
                <a:srgbClr val="C00000"/>
              </a:solidFill>
            </a:ln>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'2b)'!$AJ$77:$AJ$98</c:f>
              <c:numCache>
                <c:formatCode>0.00</c:formatCode>
                <c:ptCount val="22"/>
                <c:pt idx="0">
                  <c:v>1.8236215691271945E-3</c:v>
                </c:pt>
                <c:pt idx="1">
                  <c:v>0.27092863457594785</c:v>
                </c:pt>
                <c:pt idx="2">
                  <c:v>1.4775825305792452</c:v>
                </c:pt>
                <c:pt idx="3">
                  <c:v>3.4822818577337142</c:v>
                </c:pt>
                <c:pt idx="4">
                  <c:v>5.8479701104212616</c:v>
                </c:pt>
                <c:pt idx="5">
                  <c:v>8.2799999999999994</c:v>
                </c:pt>
                <c:pt idx="6">
                  <c:v>10.628190523450289</c:v>
                </c:pt>
                <c:pt idx="7">
                  <c:v>12.827365973682589</c:v>
                </c:pt>
                <c:pt idx="8">
                  <c:v>14.856205658497599</c:v>
                </c:pt>
                <c:pt idx="9">
                  <c:v>16.714652356004859</c:v>
                </c:pt>
                <c:pt idx="10">
                  <c:v>18.412270854538406</c:v>
                </c:pt>
                <c:pt idx="11">
                  <c:v>19.962395637933142</c:v>
                </c:pt>
                <c:pt idx="12">
                  <c:v>21.37925198207185</c:v>
                </c:pt>
                <c:pt idx="13">
                  <c:v>22.676594249294759</c:v>
                </c:pt>
                <c:pt idx="14">
                  <c:v>23.867115863247161</c:v>
                </c:pt>
                <c:pt idx="15">
                  <c:v>24.962248025056756</c:v>
                </c:pt>
                <c:pt idx="16">
                  <c:v>25.972149336705169</c:v>
                </c:pt>
                <c:pt idx="17">
                  <c:v>26.905783854293652</c:v>
                </c:pt>
                <c:pt idx="18">
                  <c:v>27.771034739261207</c:v>
                </c:pt>
                <c:pt idx="19">
                  <c:v>28.574826747890786</c:v>
                </c:pt>
                <c:pt idx="20">
                  <c:v>29.323244552483818</c:v>
                </c:pt>
                <c:pt idx="21">
                  <c:v>30.021641125427127</c:v>
                </c:pt>
              </c:numCache>
            </c:numRef>
          </c:yVal>
          <c:smooth val="0"/>
          <c:extLst>
            <c:ext xmlns:c16="http://schemas.microsoft.com/office/drawing/2014/chart" uri="{C3380CC4-5D6E-409C-BE32-E72D297353CC}">
              <c16:uniqueId val="{00000009-1DA9-4E4E-95B5-ADFE6B0B6925}"/>
            </c:ext>
          </c:extLst>
        </c:ser>
        <c:ser>
          <c:idx val="12"/>
          <c:order val="10"/>
          <c:tx>
            <c:strRef>
              <c:f>'2b)'!$B$76</c:f>
              <c:strCache>
                <c:ptCount val="1"/>
                <c:pt idx="0">
                  <c:v>P6</c:v>
                </c:pt>
              </c:strCache>
            </c:strRef>
          </c:tx>
          <c:spPr>
            <a:ln w="25400" cap="rnd">
              <a:noFill/>
              <a:round/>
            </a:ln>
            <a:effectLst/>
          </c:spPr>
          <c:marker>
            <c:symbol val="circle"/>
            <c:size val="5"/>
            <c:spPr>
              <a:solidFill>
                <a:schemeClr val="accent1"/>
              </a:solidFill>
            </c:spPr>
          </c:marker>
          <c:xVal>
            <c:numRef>
              <c:f>'2b)'!$C$76:$C$86</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'2b)'!$I$76:$I$86</c:f>
              <c:numCache>
                <c:formatCode>0.00</c:formatCode>
                <c:ptCount val="11"/>
                <c:pt idx="0">
                  <c:v>8.9291</c:v>
                </c:pt>
                <c:pt idx="1">
                  <c:v>12.5739</c:v>
                </c:pt>
                <c:pt idx="2">
                  <c:v>14.510899999999999</c:v>
                </c:pt>
                <c:pt idx="3">
                  <c:v>16.036200000000001</c:v>
                </c:pt>
                <c:pt idx="4">
                  <c:v>17.773299999999999</c:v>
                </c:pt>
                <c:pt idx="5">
                  <c:v>19.691500000000001</c:v>
                </c:pt>
                <c:pt idx="6">
                  <c:v>21.9648</c:v>
                </c:pt>
                <c:pt idx="7">
                  <c:v>23.6493</c:v>
                </c:pt>
                <c:pt idx="8">
                  <c:v>23.768799999999999</c:v>
                </c:pt>
                <c:pt idx="9">
                  <c:v>24.261399999999998</c:v>
                </c:pt>
                <c:pt idx="10">
                  <c:v>24.9955</c:v>
                </c:pt>
              </c:numCache>
            </c:numRef>
          </c:yVal>
          <c:smooth val="0"/>
          <c:extLst>
            <c:ext xmlns:c16="http://schemas.microsoft.com/office/drawing/2014/chart" uri="{C3380CC4-5D6E-409C-BE32-E72D297353CC}">
              <c16:uniqueId val="{0000000A-1DA9-4E4E-95B5-ADFE6B0B6925}"/>
            </c:ext>
          </c:extLst>
        </c:ser>
        <c:ser>
          <c:idx val="13"/>
          <c:order val="11"/>
          <c:tx>
            <c:strRef>
              <c:f>'2b)'!$AK$48</c:f>
              <c:strCache>
                <c:ptCount val="1"/>
                <c:pt idx="0">
                  <c:v>G_P6</c:v>
                </c:pt>
              </c:strCache>
            </c:strRef>
          </c:tx>
          <c:spPr>
            <a:ln>
              <a:solidFill>
                <a:srgbClr val="C00000"/>
              </a:solidFill>
            </a:ln>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'2b)'!$AK$77:$AK$98</c:f>
              <c:numCache>
                <c:formatCode>0.00</c:formatCode>
                <c:ptCount val="22"/>
                <c:pt idx="0">
                  <c:v>2.8003126231146563E-3</c:v>
                </c:pt>
                <c:pt idx="1">
                  <c:v>0.33726212065128564</c:v>
                </c:pt>
                <c:pt idx="2">
                  <c:v>1.712947300122146</c:v>
                </c:pt>
                <c:pt idx="3">
                  <c:v>3.8943018127853146</c:v>
                </c:pt>
                <c:pt idx="4">
                  <c:v>6.3991350432661323</c:v>
                </c:pt>
                <c:pt idx="5">
                  <c:v>8.9291</c:v>
                </c:pt>
                <c:pt idx="6">
                  <c:v>11.341897914974286</c:v>
                </c:pt>
                <c:pt idx="7">
                  <c:v>13.581124147358098</c:v>
                </c:pt>
                <c:pt idx="8">
                  <c:v>15.632541303462585</c:v>
                </c:pt>
                <c:pt idx="9">
                  <c:v>17.501308617071608</c:v>
                </c:pt>
                <c:pt idx="10">
                  <c:v>19.200710491276325</c:v>
                </c:pt>
                <c:pt idx="11">
                  <c:v>20.746707044395169</c:v>
                </c:pt>
                <c:pt idx="12">
                  <c:v>22.155375323687327</c:v>
                </c:pt>
                <c:pt idx="13">
                  <c:v>23.441779465835502</c:v>
                </c:pt>
                <c:pt idx="14">
                  <c:v>24.61954308543794</c:v>
                </c:pt>
                <c:pt idx="15">
                  <c:v>25.700760549608638</c:v>
                </c:pt>
                <c:pt idx="16">
                  <c:v>26.696064577182472</c:v>
                </c:pt>
                <c:pt idx="17">
                  <c:v>27.614758554461105</c:v>
                </c:pt>
                <c:pt idx="18">
                  <c:v>28.464968206210756</c:v>
                </c:pt>
                <c:pt idx="19">
                  <c:v>29.253790933781531</c:v>
                </c:pt>
                <c:pt idx="20">
                  <c:v>29.987433250254792</c:v>
                </c:pt>
                <c:pt idx="21">
                  <c:v>30.671332880644066</c:v>
                </c:pt>
              </c:numCache>
            </c:numRef>
          </c:yVal>
          <c:smooth val="0"/>
          <c:extLst>
            <c:ext xmlns:c16="http://schemas.microsoft.com/office/drawing/2014/chart" uri="{C3380CC4-5D6E-409C-BE32-E72D297353CC}">
              <c16:uniqueId val="{0000000B-1DA9-4E4E-95B5-ADFE6B0B6925}"/>
            </c:ext>
          </c:extLst>
        </c:ser>
        <c:ser>
          <c:idx val="14"/>
          <c:order val="12"/>
          <c:tx>
            <c:strRef>
              <c:f>'2b)'!$B$87</c:f>
              <c:strCache>
                <c:ptCount val="1"/>
                <c:pt idx="0">
                  <c:v>P7</c:v>
                </c:pt>
              </c:strCache>
            </c:strRef>
          </c:tx>
          <c:spPr>
            <a:ln w="25400" cap="rnd">
              <a:noFill/>
              <a:round/>
            </a:ln>
            <a:effectLst/>
          </c:spPr>
          <c:marker>
            <c:symbol val="circle"/>
            <c:size val="5"/>
            <c:spPr>
              <a:solidFill>
                <a:schemeClr val="accent1"/>
              </a:solidFill>
              <a:ln>
                <a:solidFill>
                  <a:schemeClr val="accent1"/>
                </a:solidFill>
              </a:ln>
            </c:spPr>
          </c:marker>
          <c:xVal>
            <c:numRef>
              <c:f>'2b)'!$C$87:$C$97</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'2b)'!$I$87:$I$97</c:f>
              <c:numCache>
                <c:formatCode>0.00</c:formatCode>
                <c:ptCount val="11"/>
                <c:pt idx="0">
                  <c:v>11.1912</c:v>
                </c:pt>
                <c:pt idx="1">
                  <c:v>15.2181</c:v>
                </c:pt>
                <c:pt idx="2">
                  <c:v>17.269400000000001</c:v>
                </c:pt>
                <c:pt idx="3">
                  <c:v>18.817599999999999</c:v>
                </c:pt>
                <c:pt idx="4">
                  <c:v>20.5671</c:v>
                </c:pt>
                <c:pt idx="5">
                  <c:v>22.723099999999999</c:v>
                </c:pt>
                <c:pt idx="6">
                  <c:v>24.549499999999998</c:v>
                </c:pt>
                <c:pt idx="7">
                  <c:v>26.5639</c:v>
                </c:pt>
                <c:pt idx="8">
                  <c:v>26.8569</c:v>
                </c:pt>
                <c:pt idx="9">
                  <c:v>27.3856</c:v>
                </c:pt>
                <c:pt idx="10">
                  <c:v>28.536100000000001</c:v>
                </c:pt>
              </c:numCache>
            </c:numRef>
          </c:yVal>
          <c:smooth val="0"/>
          <c:extLst>
            <c:ext xmlns:c16="http://schemas.microsoft.com/office/drawing/2014/chart" uri="{C3380CC4-5D6E-409C-BE32-E72D297353CC}">
              <c16:uniqueId val="{0000000C-1DA9-4E4E-95B5-ADFE6B0B6925}"/>
            </c:ext>
          </c:extLst>
        </c:ser>
        <c:ser>
          <c:idx val="15"/>
          <c:order val="13"/>
          <c:tx>
            <c:strRef>
              <c:f>'2b)'!$AL$48</c:f>
              <c:strCache>
                <c:ptCount val="1"/>
                <c:pt idx="0">
                  <c:v>G_P7</c:v>
                </c:pt>
              </c:strCache>
            </c:strRef>
          </c:tx>
          <c:spPr>
            <a:ln>
              <a:solidFill>
                <a:srgbClr val="C00000"/>
              </a:solidFill>
            </a:ln>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'2b)'!$AL$77:$AL$98</c:f>
              <c:numCache>
                <c:formatCode>0.00</c:formatCode>
                <c:ptCount val="22"/>
                <c:pt idx="0">
                  <c:v>1.0104779589882111E-2</c:v>
                </c:pt>
                <c:pt idx="1">
                  <c:v>0.64944464731845597</c:v>
                </c:pt>
                <c:pt idx="2">
                  <c:v>2.6656648166074266</c:v>
                </c:pt>
                <c:pt idx="3">
                  <c:v>5.4417284423436785</c:v>
                </c:pt>
                <c:pt idx="4">
                  <c:v>8.3782962428869308</c:v>
                </c:pt>
                <c:pt idx="5">
                  <c:v>11.1912</c:v>
                </c:pt>
                <c:pt idx="6">
                  <c:v>13.776483939568379</c:v>
                </c:pt>
                <c:pt idx="7">
                  <c:v>16.111329610288788</c:v>
                </c:pt>
                <c:pt idx="8">
                  <c:v>18.206106392714339</c:v>
                </c:pt>
                <c:pt idx="9">
                  <c:v>20.083053171185963</c:v>
                </c:pt>
                <c:pt idx="10">
                  <c:v>21.767120160810123</c:v>
                </c:pt>
                <c:pt idx="11">
                  <c:v>23.28222008191711</c:v>
                </c:pt>
                <c:pt idx="12">
                  <c:v>24.649869746288516</c:v>
                </c:pt>
                <c:pt idx="13">
                  <c:v>25.888872406135572</c:v>
                </c:pt>
                <c:pt idx="14">
                  <c:v>27.015433184854764</c:v>
                </c:pt>
                <c:pt idx="15">
                  <c:v>28.043433705275856</c:v>
                </c:pt>
                <c:pt idx="16">
                  <c:v>28.984744360454346</c:v>
                </c:pt>
                <c:pt idx="17">
                  <c:v>29.849522837635021</c:v>
                </c:pt>
                <c:pt idx="18">
                  <c:v>30.646479790448637</c:v>
                </c:pt>
                <c:pt idx="19">
                  <c:v>31.383107130265824</c:v>
                </c:pt>
                <c:pt idx="20">
                  <c:v>32.06587065073299</c:v>
                </c:pt>
                <c:pt idx="21">
                  <c:v>32.70037103957096</c:v>
                </c:pt>
              </c:numCache>
            </c:numRef>
          </c:yVal>
          <c:smooth val="0"/>
          <c:extLst>
            <c:ext xmlns:c16="http://schemas.microsoft.com/office/drawing/2014/chart" uri="{C3380CC4-5D6E-409C-BE32-E72D297353CC}">
              <c16:uniqueId val="{0000000D-1DA9-4E4E-95B5-ADFE6B0B6925}"/>
            </c:ext>
          </c:extLst>
        </c:ser>
        <c:ser>
          <c:idx val="16"/>
          <c:order val="14"/>
          <c:tx>
            <c:strRef>
              <c:f>'2b)'!$B$98</c:f>
              <c:strCache>
                <c:ptCount val="1"/>
                <c:pt idx="0">
                  <c:v>P8</c:v>
                </c:pt>
              </c:strCache>
            </c:strRef>
          </c:tx>
          <c:spPr>
            <a:ln w="25400" cap="rnd">
              <a:noFill/>
              <a:round/>
            </a:ln>
            <a:effectLst/>
          </c:spPr>
          <c:marker>
            <c:symbol val="circle"/>
            <c:size val="5"/>
            <c:spPr>
              <a:solidFill>
                <a:schemeClr val="accent1"/>
              </a:solidFill>
            </c:spPr>
          </c:marker>
          <c:xVal>
            <c:numRef>
              <c:f>'2b)'!$C$98:$C$108</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'2b)'!$I$98:$I$108</c:f>
              <c:numCache>
                <c:formatCode>0.00</c:formatCode>
                <c:ptCount val="11"/>
                <c:pt idx="0">
                  <c:v>12.2157</c:v>
                </c:pt>
                <c:pt idx="1">
                  <c:v>16.6556</c:v>
                </c:pt>
                <c:pt idx="2">
                  <c:v>18.8093</c:v>
                </c:pt>
                <c:pt idx="3">
                  <c:v>20.522200000000002</c:v>
                </c:pt>
                <c:pt idx="4">
                  <c:v>22.426400000000001</c:v>
                </c:pt>
                <c:pt idx="5">
                  <c:v>24.870799999999999</c:v>
                </c:pt>
                <c:pt idx="6">
                  <c:v>26.7912</c:v>
                </c:pt>
                <c:pt idx="7">
                  <c:v>28.262</c:v>
                </c:pt>
                <c:pt idx="8">
                  <c:v>29.351900000000001</c:v>
                </c:pt>
                <c:pt idx="9">
                  <c:v>29.838000000000001</c:v>
                </c:pt>
                <c:pt idx="10">
                  <c:v>31.200900000000001</c:v>
                </c:pt>
              </c:numCache>
            </c:numRef>
          </c:yVal>
          <c:smooth val="0"/>
          <c:extLst>
            <c:ext xmlns:c16="http://schemas.microsoft.com/office/drawing/2014/chart" uri="{C3380CC4-5D6E-409C-BE32-E72D297353CC}">
              <c16:uniqueId val="{0000000E-1DA9-4E4E-95B5-ADFE6B0B6925}"/>
            </c:ext>
          </c:extLst>
        </c:ser>
        <c:ser>
          <c:idx val="17"/>
          <c:order val="15"/>
          <c:tx>
            <c:strRef>
              <c:f>'2b)'!$AM$48</c:f>
              <c:strCache>
                <c:ptCount val="1"/>
                <c:pt idx="0">
                  <c:v>G_P8</c:v>
                </c:pt>
              </c:strCache>
            </c:strRef>
          </c:tx>
          <c:spPr>
            <a:ln>
              <a:solidFill>
                <a:srgbClr val="C00000"/>
              </a:solidFill>
            </a:ln>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'2b)'!$AM$77:$AM$98</c:f>
              <c:numCache>
                <c:formatCode>0.00</c:formatCode>
                <c:ptCount val="22"/>
                <c:pt idx="0">
                  <c:v>1.6623239008032014E-2</c:v>
                </c:pt>
                <c:pt idx="1">
                  <c:v>0.83739582115969025</c:v>
                </c:pt>
                <c:pt idx="2">
                  <c:v>3.1645187623157178</c:v>
                </c:pt>
                <c:pt idx="3">
                  <c:v>6.1958751659549902</c:v>
                </c:pt>
                <c:pt idx="4">
                  <c:v>9.3015272491658063</c:v>
                </c:pt>
                <c:pt idx="5">
                  <c:v>12.2157</c:v>
                </c:pt>
                <c:pt idx="6">
                  <c:v>14.855874419465884</c:v>
                </c:pt>
                <c:pt idx="7">
                  <c:v>17.215214813698328</c:v>
                </c:pt>
                <c:pt idx="8">
                  <c:v>19.314866420355042</c:v>
                </c:pt>
                <c:pt idx="9">
                  <c:v>21.184137819445471</c:v>
                </c:pt>
                <c:pt idx="10">
                  <c:v>22.852599461057451</c:v>
                </c:pt>
                <c:pt idx="11">
                  <c:v>24.347195791505161</c:v>
                </c:pt>
                <c:pt idx="12">
                  <c:v>25.691444855120537</c:v>
                </c:pt>
                <c:pt idx="13">
                  <c:v>26.905477536069728</c:v>
                </c:pt>
                <c:pt idx="14">
                  <c:v>28.006381829371453</c:v>
                </c:pt>
                <c:pt idx="15">
                  <c:v>29.008625522690519</c:v>
                </c:pt>
                <c:pt idx="16">
                  <c:v>29.924465351567797</c:v>
                </c:pt>
                <c:pt idx="17">
                  <c:v>30.764309686859587</c:v>
                </c:pt>
                <c:pt idx="18">
                  <c:v>31.537027197253447</c:v>
                </c:pt>
                <c:pt idx="19">
                  <c:v>32.250204257593829</c:v>
                </c:pt>
                <c:pt idx="20">
                  <c:v>32.910357486848817</c:v>
                </c:pt>
                <c:pt idx="21">
                  <c:v>33.523108495092387</c:v>
                </c:pt>
              </c:numCache>
            </c:numRef>
          </c:yVal>
          <c:smooth val="0"/>
          <c:extLst>
            <c:ext xmlns:c16="http://schemas.microsoft.com/office/drawing/2014/chart" uri="{C3380CC4-5D6E-409C-BE32-E72D297353CC}">
              <c16:uniqueId val="{0000000F-1DA9-4E4E-95B5-ADFE6B0B6925}"/>
            </c:ext>
          </c:extLst>
        </c:ser>
        <c:ser>
          <c:idx val="0"/>
          <c:order val="16"/>
          <c:tx>
            <c:strRef>
              <c:f>'2b)'!$B$109</c:f>
              <c:strCache>
                <c:ptCount val="1"/>
                <c:pt idx="0">
                  <c:v>P9</c:v>
                </c:pt>
              </c:strCache>
            </c:strRef>
          </c:tx>
          <c:spPr>
            <a:ln w="25400" cap="rnd">
              <a:noFill/>
              <a:round/>
            </a:ln>
            <a:effectLst/>
          </c:spPr>
          <c:marker>
            <c:symbol val="circle"/>
            <c:size val="5"/>
            <c:spPr>
              <a:solidFill>
                <a:schemeClr val="accent1"/>
              </a:solidFill>
              <a:ln w="9525">
                <a:solidFill>
                  <a:schemeClr val="accent1"/>
                </a:solidFill>
              </a:ln>
              <a:effectLst/>
            </c:spPr>
          </c:marker>
          <c:xVal>
            <c:numRef>
              <c:f>'2b)'!$C$109:$C$119</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'2b)'!$I$109:$I$119</c:f>
              <c:numCache>
                <c:formatCode>0.00</c:formatCode>
                <c:ptCount val="11"/>
                <c:pt idx="0">
                  <c:v>15.083299999999999</c:v>
                </c:pt>
                <c:pt idx="1">
                  <c:v>20.095300000000002</c:v>
                </c:pt>
                <c:pt idx="2">
                  <c:v>22.4785</c:v>
                </c:pt>
                <c:pt idx="3">
                  <c:v>24.3902</c:v>
                </c:pt>
                <c:pt idx="4">
                  <c:v>26.759499999999999</c:v>
                </c:pt>
                <c:pt idx="5">
                  <c:v>29.416699999999999</c:v>
                </c:pt>
                <c:pt idx="6">
                  <c:v>31.065000000000001</c:v>
                </c:pt>
                <c:pt idx="7">
                  <c:v>33.005099999999999</c:v>
                </c:pt>
                <c:pt idx="8">
                  <c:v>33.631300000000003</c:v>
                </c:pt>
                <c:pt idx="9">
                  <c:v>34.447600000000001</c:v>
                </c:pt>
                <c:pt idx="10">
                  <c:v>35.097200000000001</c:v>
                </c:pt>
              </c:numCache>
            </c:numRef>
          </c:yVal>
          <c:smooth val="0"/>
          <c:extLst>
            <c:ext xmlns:c16="http://schemas.microsoft.com/office/drawing/2014/chart" uri="{C3380CC4-5D6E-409C-BE32-E72D297353CC}">
              <c16:uniqueId val="{00000010-1DA9-4E4E-95B5-ADFE6B0B6925}"/>
            </c:ext>
          </c:extLst>
        </c:ser>
        <c:ser>
          <c:idx val="1"/>
          <c:order val="17"/>
          <c:tx>
            <c:strRef>
              <c:f>'2b)'!$AN$48</c:f>
              <c:strCache>
                <c:ptCount val="1"/>
                <c:pt idx="0">
                  <c:v>G_P9</c:v>
                </c:pt>
              </c:strCache>
            </c:strRef>
          </c:tx>
          <c:spPr>
            <a:ln>
              <a:solidFill>
                <a:srgbClr val="C00000"/>
              </a:solidFill>
            </a:ln>
          </c:spPr>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'2b)'!$AN$77:$AN$98</c:f>
              <c:numCache>
                <c:formatCode>0.00</c:formatCode>
                <c:ptCount val="22"/>
                <c:pt idx="0">
                  <c:v>5.5099571823458704E-2</c:v>
                </c:pt>
                <c:pt idx="1">
                  <c:v>1.5440808159662791</c:v>
                </c:pt>
                <c:pt idx="2">
                  <c:v>4.7825233713614423</c:v>
                </c:pt>
                <c:pt idx="3">
                  <c:v>8.4682245206252151</c:v>
                </c:pt>
                <c:pt idx="4">
                  <c:v>11.963064907825476</c:v>
                </c:pt>
                <c:pt idx="5">
                  <c:v>15.083299999999999</c:v>
                </c:pt>
                <c:pt idx="6">
                  <c:v>17.813987715391452</c:v>
                </c:pt>
                <c:pt idx="7">
                  <c:v>20.192833728191069</c:v>
                </c:pt>
                <c:pt idx="8">
                  <c:v>22.26888140785568</c:v>
                </c:pt>
                <c:pt idx="9">
                  <c:v>24.088773214176946</c:v>
                </c:pt>
                <c:pt idx="10">
                  <c:v>25.692900429514999</c:v>
                </c:pt>
                <c:pt idx="11">
                  <c:v>27.115011966347659</c:v>
                </c:pt>
                <c:pt idx="12">
                  <c:v>28.38292860986623</c:v>
                </c:pt>
                <c:pt idx="13">
                  <c:v>29.519505675949148</c:v>
                </c:pt>
                <c:pt idx="14">
                  <c:v>30.54354726681791</c:v>
                </c:pt>
                <c:pt idx="15">
                  <c:v>31.470585992619537</c:v>
                </c:pt>
                <c:pt idx="16">
                  <c:v>32.313519114421474</c:v>
                </c:pt>
                <c:pt idx="17">
                  <c:v>33.083117556377232</c:v>
                </c:pt>
                <c:pt idx="18">
                  <c:v>33.788430076261321</c:v>
                </c:pt>
                <c:pt idx="19">
                  <c:v>34.437103686321919</c:v>
                </c:pt>
                <c:pt idx="20">
                  <c:v>35.035638133858718</c:v>
                </c:pt>
                <c:pt idx="21">
                  <c:v>35.589588755736379</c:v>
                </c:pt>
              </c:numCache>
            </c:numRef>
          </c:yVal>
          <c:smooth val="0"/>
          <c:extLst>
            <c:ext xmlns:c16="http://schemas.microsoft.com/office/drawing/2014/chart" uri="{C3380CC4-5D6E-409C-BE32-E72D297353CC}">
              <c16:uniqueId val="{00000011-1DA9-4E4E-95B5-ADFE6B0B6925}"/>
            </c:ext>
          </c:extLst>
        </c:ser>
        <c:dLbls>
          <c:showLegendKey val="0"/>
          <c:showVal val="0"/>
          <c:showCatName val="0"/>
          <c:showSerName val="0"/>
          <c:showPercent val="0"/>
          <c:showBubbleSize val="0"/>
        </c:dLbls>
        <c:axId val="1989523728"/>
        <c:axId val="1989523312"/>
      </c:scatterChart>
      <c:valAx>
        <c:axId val="1989523728"/>
        <c:scaling>
          <c:orientation val="minMax"/>
          <c:max val="2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312"/>
        <c:crosses val="autoZero"/>
        <c:crossBetween val="midCat"/>
        <c:majorUnit val="2"/>
      </c:valAx>
      <c:valAx>
        <c:axId val="198952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72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5"/>
          <c:order val="0"/>
          <c:tx>
            <c:strRef>
              <c:f>'2b)'!$AG$21</c:f>
              <c:strCache>
                <c:ptCount val="1"/>
                <c:pt idx="0">
                  <c:v>G_P2</c:v>
                </c:pt>
              </c:strCache>
            </c:strRef>
          </c:tx>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'2b)'!$AG$22:$AG$43</c:f>
              <c:numCache>
                <c:formatCode>General</c:formatCode>
                <c:ptCount val="22"/>
                <c:pt idx="0">
                  <c:v>4.755790950140016E-2</c:v>
                </c:pt>
                <c:pt idx="1">
                  <c:v>0.85828197869436473</c:v>
                </c:pt>
                <c:pt idx="2">
                  <c:v>2.6580329180419913</c:v>
                </c:pt>
                <c:pt idx="3">
                  <c:v>4.9577183203468573</c:v>
                </c:pt>
                <c:pt idx="4">
                  <c:v>7.4093070025122501</c:v>
                </c:pt>
                <c:pt idx="5">
                  <c:v>9.8376367680378269</c:v>
                </c:pt>
                <c:pt idx="6">
                  <c:v>12.163404469939438</c:v>
                </c:pt>
                <c:pt idx="7">
                  <c:v>14.355092153894816</c:v>
                </c:pt>
                <c:pt idx="8">
                  <c:v>16.404425580674584</c:v>
                </c:pt>
                <c:pt idx="9">
                  <c:v>18.31419246579885</c:v>
                </c:pt>
                <c:pt idx="10">
                  <c:v>20.092168618716997</c:v>
                </c:pt>
                <c:pt idx="11">
                  <c:v>21.748070618267036</c:v>
                </c:pt>
                <c:pt idx="12">
                  <c:v>23.292033544934881</c:v>
                </c:pt>
                <c:pt idx="13">
                  <c:v>24.733870214404448</c:v>
                </c:pt>
                <c:pt idx="14">
                  <c:v>26.082735384965712</c:v>
                </c:pt>
                <c:pt idx="15">
                  <c:v>27.347000157099707</c:v>
                </c:pt>
                <c:pt idx="16">
                  <c:v>28.534234033722974</c:v>
                </c:pt>
                <c:pt idx="17">
                  <c:v>29.6512400349086</c:v>
                </c:pt>
                <c:pt idx="18">
                  <c:v>30.704113664403277</c:v>
                </c:pt>
                <c:pt idx="19">
                  <c:v>31.698310208644845</c:v>
                </c:pt>
                <c:pt idx="20">
                  <c:v>32.638712302621464</c:v>
                </c:pt>
                <c:pt idx="21">
                  <c:v>33.529693778880322</c:v>
                </c:pt>
              </c:numCache>
            </c:numRef>
          </c:yVal>
          <c:smooth val="0"/>
          <c:extLst>
            <c:ext xmlns:c16="http://schemas.microsoft.com/office/drawing/2014/chart" uri="{C3380CC4-5D6E-409C-BE32-E72D297353CC}">
              <c16:uniqueId val="{00000000-CD0A-4B82-B3B0-01CE8B27D55A}"/>
            </c:ext>
          </c:extLst>
        </c:ser>
        <c:ser>
          <c:idx val="2"/>
          <c:order val="1"/>
          <c:tx>
            <c:strRef>
              <c:f>'2b)'!$B$17</c:f>
              <c:strCache>
                <c:ptCount val="1"/>
                <c:pt idx="0">
                  <c:v>P1</c:v>
                </c:pt>
              </c:strCache>
            </c:strRef>
          </c:tx>
          <c:spPr>
            <a:ln w="25400">
              <a:noFill/>
            </a:ln>
          </c:spPr>
          <c:marker>
            <c:symbol val="circle"/>
            <c:size val="5"/>
            <c:spPr>
              <a:solidFill>
                <a:schemeClr val="accent1"/>
              </a:solidFill>
            </c:spPr>
          </c:marker>
          <c:xVal>
            <c:numRef>
              <c:f>'2b)'!$C$17:$C$28</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'2b)'!$I$17:$I$28</c:f>
              <c:numCache>
                <c:formatCode>0.00</c:formatCode>
                <c:ptCount val="12"/>
                <c:pt idx="0">
                  <c:v>13.3</c:v>
                </c:pt>
                <c:pt idx="1">
                  <c:v>17.11</c:v>
                </c:pt>
                <c:pt idx="2">
                  <c:v>21.1</c:v>
                </c:pt>
                <c:pt idx="3">
                  <c:v>25.08</c:v>
                </c:pt>
                <c:pt idx="4">
                  <c:v>27.06</c:v>
                </c:pt>
                <c:pt idx="5">
                  <c:v>29.34</c:v>
                </c:pt>
                <c:pt idx="6">
                  <c:v>31.04</c:v>
                </c:pt>
                <c:pt idx="7">
                  <c:v>32.31</c:v>
                </c:pt>
                <c:pt idx="8">
                  <c:v>34.770000000000003</c:v>
                </c:pt>
                <c:pt idx="9">
                  <c:v>36.85</c:v>
                </c:pt>
                <c:pt idx="10">
                  <c:v>38.42</c:v>
                </c:pt>
                <c:pt idx="11">
                  <c:v>39.46</c:v>
                </c:pt>
              </c:numCache>
            </c:numRef>
          </c:yVal>
          <c:smooth val="0"/>
          <c:extLst>
            <c:ext xmlns:c16="http://schemas.microsoft.com/office/drawing/2014/chart" uri="{C3380CC4-5D6E-409C-BE32-E72D297353CC}">
              <c16:uniqueId val="{00000001-CD0A-4B82-B3B0-01CE8B27D55A}"/>
            </c:ext>
          </c:extLst>
        </c:ser>
        <c:ser>
          <c:idx val="3"/>
          <c:order val="2"/>
          <c:tx>
            <c:strRef>
              <c:f>'2b)'!$AF$48</c:f>
              <c:strCache>
                <c:ptCount val="1"/>
                <c:pt idx="0">
                  <c:v>G_P1</c:v>
                </c:pt>
              </c:strCache>
            </c:strRef>
          </c:tx>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'2b)'!$AF$22:$AF$43</c:f>
              <c:numCache>
                <c:formatCode>General</c:formatCode>
                <c:ptCount val="22"/>
                <c:pt idx="0">
                  <c:v>0.62677654064193389</c:v>
                </c:pt>
                <c:pt idx="1">
                  <c:v>4.1254294562291118</c:v>
                </c:pt>
                <c:pt idx="2">
                  <c:v>8.6023984216455158</c:v>
                </c:pt>
                <c:pt idx="3">
                  <c:v>12.894488825163606</c:v>
                </c:pt>
                <c:pt idx="4">
                  <c:v>16.734343979307493</c:v>
                </c:pt>
                <c:pt idx="5">
                  <c:v>20.110531689404493</c:v>
                </c:pt>
                <c:pt idx="6">
                  <c:v>23.074907155949244</c:v>
                </c:pt>
                <c:pt idx="7">
                  <c:v>25.6883707277035</c:v>
                </c:pt>
                <c:pt idx="8">
                  <c:v>28.006138205655148</c:v>
                </c:pt>
                <c:pt idx="9">
                  <c:v>30.074728129374531</c:v>
                </c:pt>
                <c:pt idx="10">
                  <c:v>31.932384874878</c:v>
                </c:pt>
                <c:pt idx="11">
                  <c:v>33.610351530897773</c:v>
                </c:pt>
                <c:pt idx="12">
                  <c:v>35.134186566082505</c:v>
                </c:pt>
                <c:pt idx="13">
                  <c:v>36.524899368891639</c:v>
                </c:pt>
                <c:pt idx="14">
                  <c:v>37.799869920462847</c:v>
                </c:pt>
                <c:pt idx="15">
                  <c:v>38.973575600831147</c:v>
                </c:pt>
                <c:pt idx="16">
                  <c:v>40.058160758728611</c:v>
                </c:pt>
                <c:pt idx="17">
                  <c:v>41.063882725238379</c:v>
                </c:pt>
                <c:pt idx="18">
                  <c:v>41.999462170843557</c:v>
                </c:pt>
                <c:pt idx="19">
                  <c:v>42.872359740172406</c:v>
                </c:pt>
                <c:pt idx="20">
                  <c:v>43.688995823872446</c:v>
                </c:pt>
                <c:pt idx="21">
                  <c:v>44.454926310857992</c:v>
                </c:pt>
              </c:numCache>
            </c:numRef>
          </c:yVal>
          <c:smooth val="0"/>
          <c:extLst>
            <c:ext xmlns:c16="http://schemas.microsoft.com/office/drawing/2014/chart" uri="{C3380CC4-5D6E-409C-BE32-E72D297353CC}">
              <c16:uniqueId val="{00000002-CD0A-4B82-B3B0-01CE8B27D55A}"/>
            </c:ext>
          </c:extLst>
        </c:ser>
        <c:ser>
          <c:idx val="4"/>
          <c:order val="3"/>
          <c:tx>
            <c:strRef>
              <c:f>'2b)'!$B$29</c:f>
              <c:strCache>
                <c:ptCount val="1"/>
                <c:pt idx="0">
                  <c:v>P2</c:v>
                </c:pt>
              </c:strCache>
            </c:strRef>
          </c:tx>
          <c:spPr>
            <a:ln w="25400" cap="rnd">
              <a:noFill/>
              <a:round/>
            </a:ln>
            <a:effectLst/>
          </c:spPr>
          <c:marker>
            <c:symbol val="circle"/>
            <c:size val="5"/>
            <c:spPr>
              <a:solidFill>
                <a:schemeClr val="accent1"/>
              </a:solidFill>
            </c:spPr>
          </c:marker>
          <c:xVal>
            <c:numRef>
              <c:f>'2b)'!$C$29:$C$40</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13.666666666666666</c:v>
                </c:pt>
                <c:pt idx="11">
                  <c:v>14.75</c:v>
                </c:pt>
              </c:numCache>
            </c:numRef>
          </c:xVal>
          <c:yVal>
            <c:numRef>
              <c:f>'2b)'!$I$29:$I$40</c:f>
              <c:numCache>
                <c:formatCode>0.00</c:formatCode>
                <c:ptCount val="12"/>
                <c:pt idx="0">
                  <c:v>5.2</c:v>
                </c:pt>
                <c:pt idx="1">
                  <c:v>7.45</c:v>
                </c:pt>
                <c:pt idx="2">
                  <c:v>10.41</c:v>
                </c:pt>
                <c:pt idx="3">
                  <c:v>14.03</c:v>
                </c:pt>
                <c:pt idx="4">
                  <c:v>16.260000000000002</c:v>
                </c:pt>
                <c:pt idx="5">
                  <c:v>19.079999999999998</c:v>
                </c:pt>
                <c:pt idx="6">
                  <c:v>21.24</c:v>
                </c:pt>
                <c:pt idx="7">
                  <c:v>22.87</c:v>
                </c:pt>
                <c:pt idx="8">
                  <c:v>25.43</c:v>
                </c:pt>
                <c:pt idx="9">
                  <c:v>24.5</c:v>
                </c:pt>
                <c:pt idx="10">
                  <c:v>29.2</c:v>
                </c:pt>
                <c:pt idx="11">
                  <c:v>30.65</c:v>
                </c:pt>
              </c:numCache>
            </c:numRef>
          </c:yVal>
          <c:smooth val="0"/>
          <c:extLst>
            <c:ext xmlns:c16="http://schemas.microsoft.com/office/drawing/2014/chart" uri="{C3380CC4-5D6E-409C-BE32-E72D297353CC}">
              <c16:uniqueId val="{00000003-CD0A-4B82-B3B0-01CE8B27D55A}"/>
            </c:ext>
          </c:extLst>
        </c:ser>
        <c:ser>
          <c:idx val="6"/>
          <c:order val="4"/>
          <c:tx>
            <c:strRef>
              <c:f>'2b)'!$B$41</c:f>
              <c:strCache>
                <c:ptCount val="1"/>
                <c:pt idx="0">
                  <c:v>P3</c:v>
                </c:pt>
              </c:strCache>
            </c:strRef>
          </c:tx>
          <c:spPr>
            <a:ln w="25400" cap="rnd">
              <a:noFill/>
              <a:round/>
            </a:ln>
            <a:effectLst/>
          </c:spPr>
          <c:marker>
            <c:symbol val="circle"/>
            <c:size val="5"/>
          </c:marker>
          <c:xVal>
            <c:numRef>
              <c:f>'2b)'!$C$41:$C$52</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'2b)'!$I$41:$I$52</c:f>
              <c:numCache>
                <c:formatCode>0.00</c:formatCode>
                <c:ptCount val="12"/>
                <c:pt idx="0">
                  <c:v>4.32</c:v>
                </c:pt>
                <c:pt idx="1">
                  <c:v>5.84</c:v>
                </c:pt>
                <c:pt idx="2">
                  <c:v>7.47</c:v>
                </c:pt>
                <c:pt idx="3">
                  <c:v>9.2100000000000009</c:v>
                </c:pt>
                <c:pt idx="4">
                  <c:v>10.73</c:v>
                </c:pt>
                <c:pt idx="5">
                  <c:v>12.25</c:v>
                </c:pt>
                <c:pt idx="6">
                  <c:v>13.24</c:v>
                </c:pt>
                <c:pt idx="7">
                  <c:v>14.18</c:v>
                </c:pt>
                <c:pt idx="8">
                  <c:v>16.45</c:v>
                </c:pt>
                <c:pt idx="9">
                  <c:v>15.6</c:v>
                </c:pt>
                <c:pt idx="10">
                  <c:v>19.23</c:v>
                </c:pt>
                <c:pt idx="11">
                  <c:v>19.88</c:v>
                </c:pt>
              </c:numCache>
            </c:numRef>
          </c:yVal>
          <c:smooth val="0"/>
          <c:extLst>
            <c:ext xmlns:c16="http://schemas.microsoft.com/office/drawing/2014/chart" uri="{C3380CC4-5D6E-409C-BE32-E72D297353CC}">
              <c16:uniqueId val="{00000004-CD0A-4B82-B3B0-01CE8B27D55A}"/>
            </c:ext>
          </c:extLst>
        </c:ser>
        <c:ser>
          <c:idx val="7"/>
          <c:order val="5"/>
          <c:tx>
            <c:strRef>
              <c:f>'2b)'!$AH$21</c:f>
              <c:strCache>
                <c:ptCount val="1"/>
                <c:pt idx="0">
                  <c:v>G_P3</c:v>
                </c:pt>
              </c:strCache>
            </c:strRef>
          </c:tx>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'2b)'!$AH$22:$AH$43</c:f>
              <c:numCache>
                <c:formatCode>General</c:formatCode>
                <c:ptCount val="22"/>
                <c:pt idx="0">
                  <c:v>2.8189873665991249E-2</c:v>
                </c:pt>
                <c:pt idx="1">
                  <c:v>0.62684112333453013</c:v>
                </c:pt>
                <c:pt idx="2">
                  <c:v>2.105028243176474</c:v>
                </c:pt>
                <c:pt idx="3">
                  <c:v>4.104756646864737</c:v>
                </c:pt>
                <c:pt idx="4">
                  <c:v>6.3122982201372633</c:v>
                </c:pt>
                <c:pt idx="5">
                  <c:v>8.5512512271843857</c:v>
                </c:pt>
                <c:pt idx="6">
                  <c:v>10.732837271505353</c:v>
                </c:pt>
                <c:pt idx="7">
                  <c:v>12.815819989919623</c:v>
                </c:pt>
                <c:pt idx="8">
                  <c:v>14.783847908505001</c:v>
                </c:pt>
                <c:pt idx="9">
                  <c:v>16.633412060543776</c:v>
                </c:pt>
                <c:pt idx="10">
                  <c:v>18.367482812617542</c:v>
                </c:pt>
                <c:pt idx="11">
                  <c:v>19.992126620711002</c:v>
                </c:pt>
                <c:pt idx="12">
                  <c:v>21.514699235107607</c:v>
                </c:pt>
                <c:pt idx="13">
                  <c:v>22.942885270428736</c:v>
                </c:pt>
                <c:pt idx="14">
                  <c:v>24.284198520462738</c:v>
                </c:pt>
                <c:pt idx="15">
                  <c:v>25.5457354887048</c:v>
                </c:pt>
                <c:pt idx="16">
                  <c:v>26.734068434977527</c:v>
                </c:pt>
                <c:pt idx="17">
                  <c:v>27.855214701834694</c:v>
                </c:pt>
                <c:pt idx="18">
                  <c:v>28.914646762585942</c:v>
                </c:pt>
                <c:pt idx="19">
                  <c:v>29.917322880804495</c:v>
                </c:pt>
                <c:pt idx="20">
                  <c:v>30.86772701988874</c:v>
                </c:pt>
                <c:pt idx="21">
                  <c:v>31.769911651807298</c:v>
                </c:pt>
              </c:numCache>
            </c:numRef>
          </c:yVal>
          <c:smooth val="0"/>
          <c:extLst>
            <c:ext xmlns:c16="http://schemas.microsoft.com/office/drawing/2014/chart" uri="{C3380CC4-5D6E-409C-BE32-E72D297353CC}">
              <c16:uniqueId val="{00000005-CD0A-4B82-B3B0-01CE8B27D55A}"/>
            </c:ext>
          </c:extLst>
        </c:ser>
        <c:ser>
          <c:idx val="8"/>
          <c:order val="6"/>
          <c:tx>
            <c:strRef>
              <c:f>'2b)'!$B$53</c:f>
              <c:strCache>
                <c:ptCount val="1"/>
                <c:pt idx="0">
                  <c:v>P4</c:v>
                </c:pt>
              </c:strCache>
            </c:strRef>
          </c:tx>
          <c:spPr>
            <a:ln w="25400" cap="rnd">
              <a:noFill/>
              <a:round/>
            </a:ln>
            <a:effectLst/>
          </c:spPr>
          <c:marker>
            <c:symbol val="circle"/>
            <c:size val="5"/>
            <c:spPr>
              <a:solidFill>
                <a:schemeClr val="accent1"/>
              </a:solidFill>
            </c:spPr>
          </c:marker>
          <c:xVal>
            <c:numRef>
              <c:f>'2b)'!$C$53:$C$64</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'2b)'!$I$53:$I$64</c:f>
              <c:numCache>
                <c:formatCode>0.00</c:formatCode>
                <c:ptCount val="12"/>
                <c:pt idx="0">
                  <c:v>2.74</c:v>
                </c:pt>
                <c:pt idx="1">
                  <c:v>3.92</c:v>
                </c:pt>
                <c:pt idx="2">
                  <c:v>5.2</c:v>
                </c:pt>
                <c:pt idx="3">
                  <c:v>7.03</c:v>
                </c:pt>
                <c:pt idx="4">
                  <c:v>8.44</c:v>
                </c:pt>
                <c:pt idx="5">
                  <c:v>10.11</c:v>
                </c:pt>
                <c:pt idx="6">
                  <c:v>11.07</c:v>
                </c:pt>
                <c:pt idx="7">
                  <c:v>12.1</c:v>
                </c:pt>
                <c:pt idx="8">
                  <c:v>13.88</c:v>
                </c:pt>
                <c:pt idx="9">
                  <c:v>13.45</c:v>
                </c:pt>
                <c:pt idx="10">
                  <c:v>15.53</c:v>
                </c:pt>
                <c:pt idx="11">
                  <c:v>15.94</c:v>
                </c:pt>
              </c:numCache>
            </c:numRef>
          </c:yVal>
          <c:smooth val="0"/>
          <c:extLst>
            <c:ext xmlns:c16="http://schemas.microsoft.com/office/drawing/2014/chart" uri="{C3380CC4-5D6E-409C-BE32-E72D297353CC}">
              <c16:uniqueId val="{00000006-CD0A-4B82-B3B0-01CE8B27D55A}"/>
            </c:ext>
          </c:extLst>
        </c:ser>
        <c:ser>
          <c:idx val="9"/>
          <c:order val="7"/>
          <c:tx>
            <c:strRef>
              <c:f>'2b)'!$AI$21</c:f>
              <c:strCache>
                <c:ptCount val="1"/>
                <c:pt idx="0">
                  <c:v>G_P4</c:v>
                </c:pt>
              </c:strCache>
            </c:strRef>
          </c:tx>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'2b)'!$AI$22:$AI$43</c:f>
              <c:numCache>
                <c:formatCode>General</c:formatCode>
                <c:ptCount val="22"/>
                <c:pt idx="0">
                  <c:v>8.4455720269617091E-3</c:v>
                </c:pt>
                <c:pt idx="1">
                  <c:v>0.29689672998268363</c:v>
                </c:pt>
                <c:pt idx="2">
                  <c:v>1.1965379619204131</c:v>
                </c:pt>
                <c:pt idx="3">
                  <c:v>2.583172020137686</c:v>
                </c:pt>
                <c:pt idx="4">
                  <c:v>4.2440728879286214</c:v>
                </c:pt>
                <c:pt idx="5">
                  <c:v>6.0260077415250448</c:v>
                </c:pt>
                <c:pt idx="6">
                  <c:v>7.8356246923904731</c:v>
                </c:pt>
                <c:pt idx="7">
                  <c:v>9.6194866900885305</c:v>
                </c:pt>
                <c:pt idx="8">
                  <c:v>11.348422164002777</c:v>
                </c:pt>
                <c:pt idx="9">
                  <c:v>13.007626286452698</c:v>
                </c:pt>
                <c:pt idx="10">
                  <c:v>14.59072127978593</c:v>
                </c:pt>
                <c:pt idx="11">
                  <c:v>16.096230522571972</c:v>
                </c:pt>
                <c:pt idx="12">
                  <c:v>17.525480684928905</c:v>
                </c:pt>
                <c:pt idx="13">
                  <c:v>18.881346889359033</c:v>
                </c:pt>
                <c:pt idx="14">
                  <c:v>20.167499315467946</c:v>
                </c:pt>
                <c:pt idx="15">
                  <c:v>21.387951179762076</c:v>
                </c:pt>
                <c:pt idx="16">
                  <c:v>22.546789691292396</c:v>
                </c:pt>
                <c:pt idx="17">
                  <c:v>23.648019023123414</c:v>
                </c:pt>
                <c:pt idx="18">
                  <c:v>24.695472225763986</c:v>
                </c:pt>
                <c:pt idx="19">
                  <c:v>25.692765628156412</c:v>
                </c:pt>
                <c:pt idx="20">
                  <c:v>26.643279315375022</c:v>
                </c:pt>
                <c:pt idx="21">
                  <c:v>27.550153422417555</c:v>
                </c:pt>
              </c:numCache>
            </c:numRef>
          </c:yVal>
          <c:smooth val="0"/>
          <c:extLst>
            <c:ext xmlns:c16="http://schemas.microsoft.com/office/drawing/2014/chart" uri="{C3380CC4-5D6E-409C-BE32-E72D297353CC}">
              <c16:uniqueId val="{00000007-CD0A-4B82-B3B0-01CE8B27D55A}"/>
            </c:ext>
          </c:extLst>
        </c:ser>
        <c:ser>
          <c:idx val="10"/>
          <c:order val="8"/>
          <c:tx>
            <c:strRef>
              <c:f>'2b)'!$B$65</c:f>
              <c:strCache>
                <c:ptCount val="1"/>
                <c:pt idx="0">
                  <c:v>P5</c:v>
                </c:pt>
              </c:strCache>
            </c:strRef>
          </c:tx>
          <c:spPr>
            <a:ln w="25400" cap="rnd">
              <a:noFill/>
              <a:round/>
            </a:ln>
            <a:effectLst/>
          </c:spPr>
          <c:marker>
            <c:symbol val="circle"/>
            <c:size val="5"/>
            <c:spPr>
              <a:solidFill>
                <a:schemeClr val="accent1"/>
              </a:solidFill>
            </c:spPr>
          </c:marker>
          <c:xVal>
            <c:numRef>
              <c:f>'2b)'!$C$65:$C$75</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'2b)'!$I$65:$I$75</c:f>
              <c:numCache>
                <c:formatCode>0.00</c:formatCode>
                <c:ptCount val="11"/>
                <c:pt idx="0">
                  <c:v>8.2799999999999994</c:v>
                </c:pt>
                <c:pt idx="1">
                  <c:v>11.7525</c:v>
                </c:pt>
                <c:pt idx="2">
                  <c:v>13.738099999999999</c:v>
                </c:pt>
                <c:pt idx="3">
                  <c:v>15.285</c:v>
                </c:pt>
                <c:pt idx="4">
                  <c:v>16.896899999999999</c:v>
                </c:pt>
                <c:pt idx="5">
                  <c:v>18.758099999999999</c:v>
                </c:pt>
                <c:pt idx="6">
                  <c:v>20.496300000000002</c:v>
                </c:pt>
                <c:pt idx="7">
                  <c:v>22.3812</c:v>
                </c:pt>
                <c:pt idx="8">
                  <c:v>22.6313</c:v>
                </c:pt>
                <c:pt idx="9">
                  <c:v>23.5381</c:v>
                </c:pt>
                <c:pt idx="10">
                  <c:v>24.203099999999999</c:v>
                </c:pt>
              </c:numCache>
            </c:numRef>
          </c:yVal>
          <c:smooth val="0"/>
          <c:extLst>
            <c:ext xmlns:c16="http://schemas.microsoft.com/office/drawing/2014/chart" uri="{C3380CC4-5D6E-409C-BE32-E72D297353CC}">
              <c16:uniqueId val="{00000008-CD0A-4B82-B3B0-01CE8B27D55A}"/>
            </c:ext>
          </c:extLst>
        </c:ser>
        <c:ser>
          <c:idx val="11"/>
          <c:order val="9"/>
          <c:tx>
            <c:strRef>
              <c:f>'2b)'!$AJ$21</c:f>
              <c:strCache>
                <c:ptCount val="1"/>
                <c:pt idx="0">
                  <c:v>G_P5</c:v>
                </c:pt>
              </c:strCache>
            </c:strRef>
          </c:tx>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'2b)'!$AJ$22:$AJ$43</c:f>
              <c:numCache>
                <c:formatCode>General</c:formatCode>
                <c:ptCount val="22"/>
                <c:pt idx="0">
                  <c:v>4.7473739171831106E-2</c:v>
                </c:pt>
                <c:pt idx="1">
                  <c:v>0.74160498770051586</c:v>
                </c:pt>
                <c:pt idx="2">
                  <c:v>2.2336162635006107</c:v>
                </c:pt>
                <c:pt idx="3">
                  <c:v>4.1436566519335356</c:v>
                </c:pt>
                <c:pt idx="4">
                  <c:v>6.2006486312665352</c:v>
                </c:pt>
                <c:pt idx="5">
                  <c:v>8.2625127742283961</c:v>
                </c:pt>
                <c:pt idx="6">
                  <c:v>10.260694875738913</c:v>
                </c:pt>
                <c:pt idx="7">
                  <c:v>12.164721788731592</c:v>
                </c:pt>
                <c:pt idx="8">
                  <c:v>13.963529856121813</c:v>
                </c:pt>
                <c:pt idx="9">
                  <c:v>15.655870154012762</c:v>
                </c:pt>
                <c:pt idx="10">
                  <c:v>17.245337929279653</c:v>
                </c:pt>
                <c:pt idx="11">
                  <c:v>18.73776597960433</c:v>
                </c:pt>
                <c:pt idx="12">
                  <c:v>20.139848943913218</c:v>
                </c:pt>
                <c:pt idx="13">
                  <c:v>21.458421364321509</c:v>
                </c:pt>
                <c:pt idx="14">
                  <c:v>22.700088700582324</c:v>
                </c:pt>
                <c:pt idx="15">
                  <c:v>23.871050860369358</c:v>
                </c:pt>
                <c:pt idx="16">
                  <c:v>24.97703093031053</c:v>
                </c:pt>
                <c:pt idx="17">
                  <c:v>26.023260810690456</c:v>
                </c:pt>
                <c:pt idx="18">
                  <c:v>27.014496735328954</c:v>
                </c:pt>
                <c:pt idx="19">
                  <c:v>27.95504948167282</c:v>
                </c:pt>
                <c:pt idx="20">
                  <c:v>28.848820746796044</c:v>
                </c:pt>
                <c:pt idx="21">
                  <c:v>29.699340971511631</c:v>
                </c:pt>
              </c:numCache>
            </c:numRef>
          </c:yVal>
          <c:smooth val="0"/>
          <c:extLst>
            <c:ext xmlns:c16="http://schemas.microsoft.com/office/drawing/2014/chart" uri="{C3380CC4-5D6E-409C-BE32-E72D297353CC}">
              <c16:uniqueId val="{00000009-CD0A-4B82-B3B0-01CE8B27D55A}"/>
            </c:ext>
          </c:extLst>
        </c:ser>
        <c:ser>
          <c:idx val="12"/>
          <c:order val="10"/>
          <c:tx>
            <c:strRef>
              <c:f>'2b)'!$B$76</c:f>
              <c:strCache>
                <c:ptCount val="1"/>
                <c:pt idx="0">
                  <c:v>P6</c:v>
                </c:pt>
              </c:strCache>
            </c:strRef>
          </c:tx>
          <c:spPr>
            <a:ln w="25400" cap="rnd">
              <a:noFill/>
              <a:round/>
            </a:ln>
            <a:effectLst/>
          </c:spPr>
          <c:marker>
            <c:symbol val="circle"/>
            <c:size val="5"/>
            <c:spPr>
              <a:solidFill>
                <a:schemeClr val="accent1"/>
              </a:solidFill>
            </c:spPr>
          </c:marker>
          <c:xVal>
            <c:numRef>
              <c:f>'2b)'!$C$76:$C$86</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'2b)'!$I$76:$I$86</c:f>
              <c:numCache>
                <c:formatCode>0.00</c:formatCode>
                <c:ptCount val="11"/>
                <c:pt idx="0">
                  <c:v>8.9291</c:v>
                </c:pt>
                <c:pt idx="1">
                  <c:v>12.5739</c:v>
                </c:pt>
                <c:pt idx="2">
                  <c:v>14.510899999999999</c:v>
                </c:pt>
                <c:pt idx="3">
                  <c:v>16.036200000000001</c:v>
                </c:pt>
                <c:pt idx="4">
                  <c:v>17.773299999999999</c:v>
                </c:pt>
                <c:pt idx="5">
                  <c:v>19.691500000000001</c:v>
                </c:pt>
                <c:pt idx="6">
                  <c:v>21.9648</c:v>
                </c:pt>
                <c:pt idx="7">
                  <c:v>23.6493</c:v>
                </c:pt>
                <c:pt idx="8">
                  <c:v>23.768799999999999</c:v>
                </c:pt>
                <c:pt idx="9">
                  <c:v>24.261399999999998</c:v>
                </c:pt>
                <c:pt idx="10">
                  <c:v>24.9955</c:v>
                </c:pt>
              </c:numCache>
            </c:numRef>
          </c:yVal>
          <c:smooth val="0"/>
          <c:extLst>
            <c:ext xmlns:c16="http://schemas.microsoft.com/office/drawing/2014/chart" uri="{C3380CC4-5D6E-409C-BE32-E72D297353CC}">
              <c16:uniqueId val="{0000000A-CD0A-4B82-B3B0-01CE8B27D55A}"/>
            </c:ext>
          </c:extLst>
        </c:ser>
        <c:ser>
          <c:idx val="13"/>
          <c:order val="11"/>
          <c:tx>
            <c:strRef>
              <c:f>'2b)'!$AK$21</c:f>
              <c:strCache>
                <c:ptCount val="1"/>
                <c:pt idx="0">
                  <c:v>G_P6</c:v>
                </c:pt>
              </c:strCache>
            </c:strRef>
          </c:tx>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'2b)'!$AK$22:$AK$43</c:f>
              <c:numCache>
                <c:formatCode>General</c:formatCode>
                <c:ptCount val="22"/>
                <c:pt idx="0">
                  <c:v>5.3694596180296664E-2</c:v>
                </c:pt>
                <c:pt idx="1">
                  <c:v>0.82827064593063016</c:v>
                </c:pt>
                <c:pt idx="2">
                  <c:v>2.4656127858343999</c:v>
                </c:pt>
                <c:pt idx="3">
                  <c:v>4.5337154513621014</c:v>
                </c:pt>
                <c:pt idx="4">
                  <c:v>6.737897025541475</c:v>
                </c:pt>
                <c:pt idx="5">
                  <c:v>8.9291</c:v>
                </c:pt>
                <c:pt idx="6">
                  <c:v>11.038275508102105</c:v>
                </c:pt>
                <c:pt idx="7">
                  <c:v>13.036646817955621</c:v>
                </c:pt>
                <c:pt idx="8">
                  <c:v>14.915388376455303</c:v>
                </c:pt>
                <c:pt idx="9">
                  <c:v>16.675429602755099</c:v>
                </c:pt>
                <c:pt idx="10">
                  <c:v>18.322290997520305</c:v>
                </c:pt>
                <c:pt idx="11">
                  <c:v>19.863440735193954</c:v>
                </c:pt>
                <c:pt idx="12">
                  <c:v>21.306938863479072</c:v>
                </c:pt>
                <c:pt idx="13">
                  <c:v>22.660752255780523</c:v>
                </c:pt>
                <c:pt idx="14">
                  <c:v>23.932424092293633</c:v>
                </c:pt>
                <c:pt idx="15">
                  <c:v>25.128931967499696</c:v>
                </c:pt>
                <c:pt idx="16">
                  <c:v>26.256645874663413</c:v>
                </c:pt>
                <c:pt idx="17">
                  <c:v>27.321337898658701</c:v>
                </c:pt>
                <c:pt idx="18">
                  <c:v>28.328217256797839</c:v>
                </c:pt>
                <c:pt idx="19">
                  <c:v>29.281976257932232</c:v>
                </c:pt>
                <c:pt idx="20">
                  <c:v>30.186839366477138</c:v>
                </c:pt>
                <c:pt idx="21">
                  <c:v>31.046611259806991</c:v>
                </c:pt>
              </c:numCache>
            </c:numRef>
          </c:yVal>
          <c:smooth val="0"/>
          <c:extLst>
            <c:ext xmlns:c16="http://schemas.microsoft.com/office/drawing/2014/chart" uri="{C3380CC4-5D6E-409C-BE32-E72D297353CC}">
              <c16:uniqueId val="{0000000B-CD0A-4B82-B3B0-01CE8B27D55A}"/>
            </c:ext>
          </c:extLst>
        </c:ser>
        <c:ser>
          <c:idx val="14"/>
          <c:order val="12"/>
          <c:tx>
            <c:strRef>
              <c:f>'2b)'!$B$87</c:f>
              <c:strCache>
                <c:ptCount val="1"/>
                <c:pt idx="0">
                  <c:v>P7</c:v>
                </c:pt>
              </c:strCache>
            </c:strRef>
          </c:tx>
          <c:spPr>
            <a:ln w="25400" cap="rnd">
              <a:noFill/>
              <a:round/>
            </a:ln>
            <a:effectLst/>
          </c:spPr>
          <c:marker>
            <c:symbol val="circle"/>
            <c:size val="5"/>
            <c:spPr>
              <a:solidFill>
                <a:schemeClr val="accent1"/>
              </a:solidFill>
            </c:spPr>
          </c:marker>
          <c:xVal>
            <c:numRef>
              <c:f>'2b)'!$C$87:$C$97</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'2b)'!$I$87:$I$97</c:f>
              <c:numCache>
                <c:formatCode>0.00</c:formatCode>
                <c:ptCount val="11"/>
                <c:pt idx="0">
                  <c:v>11.1912</c:v>
                </c:pt>
                <c:pt idx="1">
                  <c:v>15.2181</c:v>
                </c:pt>
                <c:pt idx="2">
                  <c:v>17.269400000000001</c:v>
                </c:pt>
                <c:pt idx="3">
                  <c:v>18.817599999999999</c:v>
                </c:pt>
                <c:pt idx="4">
                  <c:v>20.5671</c:v>
                </c:pt>
                <c:pt idx="5">
                  <c:v>22.723099999999999</c:v>
                </c:pt>
                <c:pt idx="6">
                  <c:v>24.549499999999998</c:v>
                </c:pt>
                <c:pt idx="7">
                  <c:v>26.5639</c:v>
                </c:pt>
                <c:pt idx="8">
                  <c:v>26.8569</c:v>
                </c:pt>
                <c:pt idx="9">
                  <c:v>27.3856</c:v>
                </c:pt>
                <c:pt idx="10">
                  <c:v>28.536100000000001</c:v>
                </c:pt>
              </c:numCache>
            </c:numRef>
          </c:yVal>
          <c:smooth val="0"/>
          <c:extLst>
            <c:ext xmlns:c16="http://schemas.microsoft.com/office/drawing/2014/chart" uri="{C3380CC4-5D6E-409C-BE32-E72D297353CC}">
              <c16:uniqueId val="{0000000C-CD0A-4B82-B3B0-01CE8B27D55A}"/>
            </c:ext>
          </c:extLst>
        </c:ser>
        <c:ser>
          <c:idx val="15"/>
          <c:order val="13"/>
          <c:tx>
            <c:strRef>
              <c:f>'2b)'!$AL$21</c:f>
              <c:strCache>
                <c:ptCount val="1"/>
                <c:pt idx="0">
                  <c:v>G_P7</c:v>
                </c:pt>
              </c:strCache>
            </c:strRef>
          </c:tx>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'2b)'!$AL$22:$AL$43</c:f>
              <c:numCache>
                <c:formatCode>General</c:formatCode>
                <c:ptCount val="22"/>
                <c:pt idx="0">
                  <c:v>0.10049399098363958</c:v>
                </c:pt>
                <c:pt idx="1">
                  <c:v>1.2630285378154751</c:v>
                </c:pt>
                <c:pt idx="2">
                  <c:v>3.4422968906502431</c:v>
                </c:pt>
                <c:pt idx="3">
                  <c:v>6.0117922292870229</c:v>
                </c:pt>
                <c:pt idx="4">
                  <c:v>8.6308963891357955</c:v>
                </c:pt>
                <c:pt idx="5">
                  <c:v>11.153360817829693</c:v>
                </c:pt>
                <c:pt idx="6">
                  <c:v>13.523926569715924</c:v>
                </c:pt>
                <c:pt idx="7">
                  <c:v>15.727881943172418</c:v>
                </c:pt>
                <c:pt idx="8">
                  <c:v>17.768208127739218</c:v>
                </c:pt>
                <c:pt idx="9">
                  <c:v>19.655174167173428</c:v>
                </c:pt>
                <c:pt idx="10">
                  <c:v>21.401547457235186</c:v>
                </c:pt>
                <c:pt idx="11">
                  <c:v>23.020398108541791</c:v>
                </c:pt>
                <c:pt idx="12">
                  <c:v>24.52412931153717</c:v>
                </c:pt>
                <c:pt idx="13">
                  <c:v>25.924095186645989</c:v>
                </c:pt>
                <c:pt idx="14">
                  <c:v>27.230499687215108</c:v>
                </c:pt>
                <c:pt idx="15">
                  <c:v>28.452426390772391</c:v>
                </c:pt>
                <c:pt idx="16">
                  <c:v>29.59792473574613</c:v>
                </c:pt>
                <c:pt idx="17">
                  <c:v>30.674115838643555</c:v>
                </c:pt>
                <c:pt idx="18">
                  <c:v>31.687300000670675</c:v>
                </c:pt>
                <c:pt idx="19">
                  <c:v>32.643057683955178</c:v>
                </c:pt>
                <c:pt idx="20">
                  <c:v>33.546340663349</c:v>
                </c:pt>
                <c:pt idx="21">
                  <c:v>34.401552530058318</c:v>
                </c:pt>
              </c:numCache>
            </c:numRef>
          </c:yVal>
          <c:smooth val="0"/>
          <c:extLst>
            <c:ext xmlns:c16="http://schemas.microsoft.com/office/drawing/2014/chart" uri="{C3380CC4-5D6E-409C-BE32-E72D297353CC}">
              <c16:uniqueId val="{0000000D-CD0A-4B82-B3B0-01CE8B27D55A}"/>
            </c:ext>
          </c:extLst>
        </c:ser>
        <c:ser>
          <c:idx val="16"/>
          <c:order val="14"/>
          <c:tx>
            <c:strRef>
              <c:f>'2b)'!$B$98</c:f>
              <c:strCache>
                <c:ptCount val="1"/>
                <c:pt idx="0">
                  <c:v>P8</c:v>
                </c:pt>
              </c:strCache>
            </c:strRef>
          </c:tx>
          <c:spPr>
            <a:ln w="25400" cap="rnd">
              <a:noFill/>
              <a:round/>
            </a:ln>
            <a:effectLst/>
          </c:spPr>
          <c:marker>
            <c:symbol val="circle"/>
            <c:size val="5"/>
            <c:spPr>
              <a:solidFill>
                <a:schemeClr val="accent1"/>
              </a:solidFill>
            </c:spPr>
          </c:marker>
          <c:xVal>
            <c:numRef>
              <c:f>'2b)'!$C$98:$C$108</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'2b)'!$I$98:$I$108</c:f>
              <c:numCache>
                <c:formatCode>0.00</c:formatCode>
                <c:ptCount val="11"/>
                <c:pt idx="0">
                  <c:v>12.2157</c:v>
                </c:pt>
                <c:pt idx="1">
                  <c:v>16.6556</c:v>
                </c:pt>
                <c:pt idx="2">
                  <c:v>18.8093</c:v>
                </c:pt>
                <c:pt idx="3">
                  <c:v>20.522200000000002</c:v>
                </c:pt>
                <c:pt idx="4">
                  <c:v>22.426400000000001</c:v>
                </c:pt>
                <c:pt idx="5">
                  <c:v>24.870799999999999</c:v>
                </c:pt>
                <c:pt idx="6">
                  <c:v>26.7912</c:v>
                </c:pt>
                <c:pt idx="7">
                  <c:v>28.262</c:v>
                </c:pt>
                <c:pt idx="8">
                  <c:v>29.351900000000001</c:v>
                </c:pt>
                <c:pt idx="9">
                  <c:v>29.838000000000001</c:v>
                </c:pt>
                <c:pt idx="10">
                  <c:v>31.200900000000001</c:v>
                </c:pt>
              </c:numCache>
            </c:numRef>
          </c:yVal>
          <c:smooth val="0"/>
          <c:extLst>
            <c:ext xmlns:c16="http://schemas.microsoft.com/office/drawing/2014/chart" uri="{C3380CC4-5D6E-409C-BE32-E72D297353CC}">
              <c16:uniqueId val="{0000000E-CD0A-4B82-B3B0-01CE8B27D55A}"/>
            </c:ext>
          </c:extLst>
        </c:ser>
        <c:ser>
          <c:idx val="17"/>
          <c:order val="15"/>
          <c:tx>
            <c:strRef>
              <c:f>'2b)'!$AM$48</c:f>
              <c:strCache>
                <c:ptCount val="1"/>
                <c:pt idx="0">
                  <c:v>G_P8</c:v>
                </c:pt>
              </c:strCache>
            </c:strRef>
          </c:tx>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'2b)'!$AM$22:$AM$43</c:f>
              <c:numCache>
                <c:formatCode>General</c:formatCode>
                <c:ptCount val="22"/>
                <c:pt idx="0">
                  <c:v>0.10849389648627643</c:v>
                </c:pt>
                <c:pt idx="1">
                  <c:v>1.403413392372576</c:v>
                </c:pt>
                <c:pt idx="2">
                  <c:v>3.8224912647600973</c:v>
                </c:pt>
                <c:pt idx="3">
                  <c:v>6.6461125967673418</c:v>
                </c:pt>
                <c:pt idx="4">
                  <c:v>9.4956349578241621</c:v>
                </c:pt>
                <c:pt idx="5">
                  <c:v>12.215699999999998</c:v>
                </c:pt>
                <c:pt idx="6">
                  <c:v>14.752109908689851</c:v>
                </c:pt>
                <c:pt idx="7">
                  <c:v>17.09414754963603</c:v>
                </c:pt>
                <c:pt idx="8">
                  <c:v>19.249185350481248</c:v>
                </c:pt>
                <c:pt idx="9">
                  <c:v>21.231466903619772</c:v>
                </c:pt>
                <c:pt idx="10">
                  <c:v>23.057122594185437</c:v>
                </c:pt>
                <c:pt idx="11">
                  <c:v>24.741991915279179</c:v>
                </c:pt>
                <c:pt idx="12">
                  <c:v>26.300734999694697</c:v>
                </c:pt>
                <c:pt idx="13">
                  <c:v>27.74654068080881</c:v>
                </c:pt>
                <c:pt idx="14">
                  <c:v>29.091106584039217</c:v>
                </c:pt>
                <c:pt idx="15">
                  <c:v>30.344736605373438</c:v>
                </c:pt>
                <c:pt idx="16">
                  <c:v>31.516481729816316</c:v>
                </c:pt>
                <c:pt idx="17">
                  <c:v>32.614289215543614</c:v>
                </c:pt>
                <c:pt idx="18">
                  <c:v>33.645144363366697</c:v>
                </c:pt>
                <c:pt idx="19">
                  <c:v>34.615198543384544</c:v>
                </c:pt>
                <c:pt idx="20">
                  <c:v>35.529881746398253</c:v>
                </c:pt>
                <c:pt idx="21">
                  <c:v>36.39400007771814</c:v>
                </c:pt>
              </c:numCache>
            </c:numRef>
          </c:yVal>
          <c:smooth val="0"/>
          <c:extLst>
            <c:ext xmlns:c16="http://schemas.microsoft.com/office/drawing/2014/chart" uri="{C3380CC4-5D6E-409C-BE32-E72D297353CC}">
              <c16:uniqueId val="{0000000F-CD0A-4B82-B3B0-01CE8B27D55A}"/>
            </c:ext>
          </c:extLst>
        </c:ser>
        <c:ser>
          <c:idx val="0"/>
          <c:order val="16"/>
          <c:tx>
            <c:strRef>
              <c:f>'2b)'!$B$109</c:f>
              <c:strCache>
                <c:ptCount val="1"/>
                <c:pt idx="0">
                  <c:v>P9</c:v>
                </c:pt>
              </c:strCache>
            </c:strRef>
          </c:tx>
          <c:spPr>
            <a:ln w="25400" cap="rnd">
              <a:noFill/>
              <a:round/>
            </a:ln>
            <a:effectLst/>
          </c:spPr>
          <c:marker>
            <c:symbol val="circle"/>
            <c:size val="5"/>
            <c:spPr>
              <a:solidFill>
                <a:schemeClr val="accent1"/>
              </a:solidFill>
              <a:ln w="9525">
                <a:solidFill>
                  <a:schemeClr val="accent1"/>
                </a:solidFill>
              </a:ln>
              <a:effectLst/>
            </c:spPr>
          </c:marker>
          <c:xVal>
            <c:numRef>
              <c:f>'2b)'!$C$109:$C$119</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'2b)'!$I$109:$I$119</c:f>
              <c:numCache>
                <c:formatCode>0.00</c:formatCode>
                <c:ptCount val="11"/>
                <c:pt idx="0">
                  <c:v>15.083299999999999</c:v>
                </c:pt>
                <c:pt idx="1">
                  <c:v>20.095300000000002</c:v>
                </c:pt>
                <c:pt idx="2">
                  <c:v>22.4785</c:v>
                </c:pt>
                <c:pt idx="3">
                  <c:v>24.3902</c:v>
                </c:pt>
                <c:pt idx="4">
                  <c:v>26.759499999999999</c:v>
                </c:pt>
                <c:pt idx="5">
                  <c:v>29.416699999999999</c:v>
                </c:pt>
                <c:pt idx="6">
                  <c:v>31.065000000000001</c:v>
                </c:pt>
                <c:pt idx="7">
                  <c:v>33.005099999999999</c:v>
                </c:pt>
                <c:pt idx="8">
                  <c:v>33.631300000000003</c:v>
                </c:pt>
                <c:pt idx="9">
                  <c:v>34.447600000000001</c:v>
                </c:pt>
                <c:pt idx="10">
                  <c:v>35.097200000000001</c:v>
                </c:pt>
              </c:numCache>
            </c:numRef>
          </c:yVal>
          <c:smooth val="0"/>
          <c:extLst>
            <c:ext xmlns:c16="http://schemas.microsoft.com/office/drawing/2014/chart" uri="{C3380CC4-5D6E-409C-BE32-E72D297353CC}">
              <c16:uniqueId val="{00000010-CD0A-4B82-B3B0-01CE8B27D55A}"/>
            </c:ext>
          </c:extLst>
        </c:ser>
        <c:ser>
          <c:idx val="1"/>
          <c:order val="17"/>
          <c:tx>
            <c:strRef>
              <c:f>'2b)'!$AN$48</c:f>
              <c:strCache>
                <c:ptCount val="1"/>
                <c:pt idx="0">
                  <c:v>G_P9</c:v>
                </c:pt>
              </c:strCache>
            </c:strRef>
          </c:tx>
          <c:marker>
            <c:symbol val="none"/>
          </c:marker>
          <c:xVal>
            <c:numRef>
              <c:f>'2b)'!$AE$49:$AE$70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'2b)'!$AN$22:$AN$43</c:f>
              <c:numCache>
                <c:formatCode>General</c:formatCode>
                <c:ptCount val="22"/>
                <c:pt idx="0">
                  <c:v>0.15634497984498116</c:v>
                </c:pt>
                <c:pt idx="1">
                  <c:v>1.9283708578156991</c:v>
                </c:pt>
                <c:pt idx="2">
                  <c:v>5.0496717394780912</c:v>
                </c:pt>
                <c:pt idx="3">
                  <c:v>8.5316480904868754</c:v>
                </c:pt>
                <c:pt idx="4">
                  <c:v>11.927460373409637</c:v>
                </c:pt>
                <c:pt idx="5">
                  <c:v>15.083299999999999</c:v>
                </c:pt>
                <c:pt idx="6">
                  <c:v>17.962799748406031</c:v>
                </c:pt>
                <c:pt idx="7">
                  <c:v>20.573904618735007</c:v>
                </c:pt>
                <c:pt idx="8">
                  <c:v>22.939743047264635</c:v>
                </c:pt>
                <c:pt idx="9">
                  <c:v>25.087030751386536</c:v>
                </c:pt>
                <c:pt idx="10">
                  <c:v>27.041564361768849</c:v>
                </c:pt>
                <c:pt idx="11">
                  <c:v>28.826641125716428</c:v>
                </c:pt>
                <c:pt idx="12">
                  <c:v>30.462690170943418</c:v>
                </c:pt>
                <c:pt idx="13">
                  <c:v>31.967389018721935</c:v>
                </c:pt>
                <c:pt idx="14">
                  <c:v>33.355952921704137</c:v>
                </c:pt>
                <c:pt idx="15">
                  <c:v>34.64146344117048</c:v>
                </c:pt>
                <c:pt idx="16">
                  <c:v>35.835181586889469</c:v>
                </c:pt>
                <c:pt idx="17">
                  <c:v>36.946825894139167</c:v>
                </c:pt>
                <c:pt idx="18">
                  <c:v>37.984811158998696</c:v>
                </c:pt>
                <c:pt idx="19">
                  <c:v>38.956449928456273</c:v>
                </c:pt>
                <c:pt idx="20">
                  <c:v>39.868121134689474</c:v>
                </c:pt>
                <c:pt idx="21">
                  <c:v>40.725410736828898</c:v>
                </c:pt>
              </c:numCache>
            </c:numRef>
          </c:yVal>
          <c:smooth val="0"/>
          <c:extLst>
            <c:ext xmlns:c16="http://schemas.microsoft.com/office/drawing/2014/chart" uri="{C3380CC4-5D6E-409C-BE32-E72D297353CC}">
              <c16:uniqueId val="{00000011-CD0A-4B82-B3B0-01CE8B27D55A}"/>
            </c:ext>
          </c:extLst>
        </c:ser>
        <c:dLbls>
          <c:showLegendKey val="0"/>
          <c:showVal val="0"/>
          <c:showCatName val="0"/>
          <c:showSerName val="0"/>
          <c:showPercent val="0"/>
          <c:showBubbleSize val="0"/>
        </c:dLbls>
        <c:axId val="1989523728"/>
        <c:axId val="1989523312"/>
      </c:scatterChart>
      <c:valAx>
        <c:axId val="1989523728"/>
        <c:scaling>
          <c:orientation val="minMax"/>
          <c:max val="2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312"/>
        <c:crosses val="autoZero"/>
        <c:crossBetween val="midCat"/>
        <c:majorUnit val="2"/>
      </c:valAx>
      <c:valAx>
        <c:axId val="198952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72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5"/>
          <c:order val="0"/>
          <c:tx>
            <c:strRef>
              <c:f>'2c)'!$AI$77</c:f>
              <c:strCache>
                <c:ptCount val="1"/>
                <c:pt idx="0">
                  <c:v>G_P2</c:v>
                </c:pt>
              </c:strCache>
            </c:strRef>
          </c:tx>
          <c:spPr>
            <a:ln w="25400" cap="rnd">
              <a:solidFill>
                <a:srgbClr val="C00000"/>
              </a:solidFill>
              <a:round/>
            </a:ln>
            <a:effectLst/>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'2c)'!$AI$78:$AI$99</c:f>
              <c:numCache>
                <c:formatCode>0.00</c:formatCode>
                <c:ptCount val="22"/>
                <c:pt idx="0">
                  <c:v>1.5212051392407092E-2</c:v>
                </c:pt>
                <c:pt idx="1">
                  <c:v>0.62934913138455562</c:v>
                </c:pt>
                <c:pt idx="2">
                  <c:v>2.4245405810790093</c:v>
                </c:pt>
                <c:pt idx="3">
                  <c:v>4.9306858619284553</c:v>
                </c:pt>
                <c:pt idx="4">
                  <c:v>7.6725402511523582</c:v>
                </c:pt>
                <c:pt idx="5">
                  <c:v>10.39471405819889</c:v>
                </c:pt>
                <c:pt idx="6">
                  <c:v>12.982229995384181</c:v>
                </c:pt>
                <c:pt idx="7">
                  <c:v>15.391682874439272</c:v>
                </c:pt>
                <c:pt idx="8">
                  <c:v>17.613871848465401</c:v>
                </c:pt>
                <c:pt idx="9">
                  <c:v>19.655185964581388</c:v>
                </c:pt>
                <c:pt idx="10">
                  <c:v>21.528513366240428</c:v>
                </c:pt>
                <c:pt idx="11">
                  <c:v>23.248844632521731</c:v>
                </c:pt>
                <c:pt idx="12">
                  <c:v>24.831191798858391</c:v>
                </c:pt>
                <c:pt idx="13">
                  <c:v>26.28965658813571</c:v>
                </c:pt>
                <c:pt idx="14">
                  <c:v>27.637069317023467</c:v>
                </c:pt>
                <c:pt idx="15">
                  <c:v>28.884907628036583</c:v>
                </c:pt>
                <c:pt idx="16">
                  <c:v>30.043347329803854</c:v>
                </c:pt>
                <c:pt idx="17">
                  <c:v>31.121370089823177</c:v>
                </c:pt>
                <c:pt idx="18">
                  <c:v>32.126889956565556</c:v>
                </c:pt>
                <c:pt idx="19">
                  <c:v>33.066880015546474</c:v>
                </c:pt>
                <c:pt idx="20">
                  <c:v>33.947490554152814</c:v>
                </c:pt>
                <c:pt idx="21">
                  <c:v>34.774155327049549</c:v>
                </c:pt>
              </c:numCache>
            </c:numRef>
          </c:yVal>
          <c:smooth val="0"/>
          <c:extLst>
            <c:ext xmlns:c16="http://schemas.microsoft.com/office/drawing/2014/chart" uri="{C3380CC4-5D6E-409C-BE32-E72D297353CC}">
              <c16:uniqueId val="{00000000-89E9-4B36-B877-2DA9CDC3DCA3}"/>
            </c:ext>
          </c:extLst>
        </c:ser>
        <c:ser>
          <c:idx val="2"/>
          <c:order val="1"/>
          <c:tx>
            <c:strRef>
              <c:f>'2c)'!$B$17</c:f>
              <c:strCache>
                <c:ptCount val="1"/>
                <c:pt idx="0">
                  <c:v>P1</c:v>
                </c:pt>
              </c:strCache>
            </c:strRef>
          </c:tx>
          <c:spPr>
            <a:ln w="25400">
              <a:noFill/>
            </a:ln>
          </c:spPr>
          <c:marker>
            <c:symbol val="circle"/>
            <c:size val="5"/>
            <c:spPr>
              <a:solidFill>
                <a:schemeClr val="accent1"/>
              </a:solidFill>
            </c:spPr>
          </c:marker>
          <c:xVal>
            <c:numRef>
              <c:f>'2c)'!$C$17:$C$28</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'2c)'!$I$17:$I$28</c:f>
              <c:numCache>
                <c:formatCode>0.00</c:formatCode>
                <c:ptCount val="12"/>
                <c:pt idx="0">
                  <c:v>13.3</c:v>
                </c:pt>
                <c:pt idx="1">
                  <c:v>17.11</c:v>
                </c:pt>
                <c:pt idx="2">
                  <c:v>21.1</c:v>
                </c:pt>
                <c:pt idx="3">
                  <c:v>25.08</c:v>
                </c:pt>
                <c:pt idx="4">
                  <c:v>27.06</c:v>
                </c:pt>
                <c:pt idx="5">
                  <c:v>29.34</c:v>
                </c:pt>
                <c:pt idx="6">
                  <c:v>31.04</c:v>
                </c:pt>
                <c:pt idx="7">
                  <c:v>32.31</c:v>
                </c:pt>
                <c:pt idx="8">
                  <c:v>34.770000000000003</c:v>
                </c:pt>
                <c:pt idx="9">
                  <c:v>36.85</c:v>
                </c:pt>
                <c:pt idx="10">
                  <c:v>38.42</c:v>
                </c:pt>
                <c:pt idx="11">
                  <c:v>39.46</c:v>
                </c:pt>
              </c:numCache>
            </c:numRef>
          </c:yVal>
          <c:smooth val="0"/>
          <c:extLst>
            <c:ext xmlns:c16="http://schemas.microsoft.com/office/drawing/2014/chart" uri="{C3380CC4-5D6E-409C-BE32-E72D297353CC}">
              <c16:uniqueId val="{00000001-89E9-4B36-B877-2DA9CDC3DCA3}"/>
            </c:ext>
          </c:extLst>
        </c:ser>
        <c:ser>
          <c:idx val="3"/>
          <c:order val="2"/>
          <c:tx>
            <c:strRef>
              <c:f>'2c)'!$AH$77</c:f>
              <c:strCache>
                <c:ptCount val="1"/>
                <c:pt idx="0">
                  <c:v>G_P1</c:v>
                </c:pt>
              </c:strCache>
            </c:strRef>
          </c:tx>
          <c:spPr>
            <a:ln w="25400">
              <a:solidFill>
                <a:srgbClr val="C00000"/>
              </a:solidFill>
            </a:ln>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'2c)'!$AH$78:$AH$99</c:f>
              <c:numCache>
                <c:formatCode>0.00</c:formatCode>
                <c:ptCount val="22"/>
                <c:pt idx="0">
                  <c:v>0.31135315571563582</c:v>
                </c:pt>
                <c:pt idx="1">
                  <c:v>3.4171054877729015</c:v>
                </c:pt>
                <c:pt idx="2">
                  <c:v>8.1395618805022103</c:v>
                </c:pt>
                <c:pt idx="3">
                  <c:v>12.852527927319709</c:v>
                </c:pt>
                <c:pt idx="4">
                  <c:v>17.083140773455913</c:v>
                </c:pt>
                <c:pt idx="5">
                  <c:v>20.769824040869</c:v>
                </c:pt>
                <c:pt idx="6">
                  <c:v>23.96390404531418</c:v>
                </c:pt>
                <c:pt idx="7">
                  <c:v>26.738588478698798</c:v>
                </c:pt>
                <c:pt idx="8">
                  <c:v>29.162818004480602</c:v>
                </c:pt>
                <c:pt idx="9">
                  <c:v>31.295083067579768</c:v>
                </c:pt>
                <c:pt idx="10">
                  <c:v>33.183291901874412</c:v>
                </c:pt>
                <c:pt idx="11">
                  <c:v>34.866261031190824</c:v>
                </c:pt>
                <c:pt idx="12">
                  <c:v>36.375420195089589</c:v>
                </c:pt>
                <c:pt idx="13">
                  <c:v>37.736319398882607</c:v>
                </c:pt>
                <c:pt idx="14">
                  <c:v>38.969855554318549</c:v>
                </c:pt>
                <c:pt idx="15">
                  <c:v>40.093239287196702</c:v>
                </c:pt>
                <c:pt idx="16">
                  <c:v>41.120747899271706</c:v>
                </c:pt>
                <c:pt idx="17">
                  <c:v>42.064310317773725</c:v>
                </c:pt>
                <c:pt idx="18">
                  <c:v>42.933962551620418</c:v>
                </c:pt>
                <c:pt idx="19">
                  <c:v>43.738204007062528</c:v>
                </c:pt>
                <c:pt idx="20">
                  <c:v>44.484277925368318</c:v>
                </c:pt>
                <c:pt idx="21">
                  <c:v>45.178393567242857</c:v>
                </c:pt>
              </c:numCache>
            </c:numRef>
          </c:yVal>
          <c:smooth val="0"/>
          <c:extLst>
            <c:ext xmlns:c16="http://schemas.microsoft.com/office/drawing/2014/chart" uri="{C3380CC4-5D6E-409C-BE32-E72D297353CC}">
              <c16:uniqueId val="{00000002-89E9-4B36-B877-2DA9CDC3DCA3}"/>
            </c:ext>
          </c:extLst>
        </c:ser>
        <c:ser>
          <c:idx val="4"/>
          <c:order val="3"/>
          <c:tx>
            <c:strRef>
              <c:f>'2c)'!$B$29</c:f>
              <c:strCache>
                <c:ptCount val="1"/>
                <c:pt idx="0">
                  <c:v>P2</c:v>
                </c:pt>
              </c:strCache>
            </c:strRef>
          </c:tx>
          <c:spPr>
            <a:ln w="25400" cap="rnd">
              <a:noFill/>
              <a:round/>
            </a:ln>
            <a:effectLst/>
          </c:spPr>
          <c:marker>
            <c:symbol val="circle"/>
            <c:size val="5"/>
            <c:spPr>
              <a:solidFill>
                <a:schemeClr val="accent1"/>
              </a:solidFill>
            </c:spPr>
          </c:marker>
          <c:xVal>
            <c:numRef>
              <c:f>'2c)'!$C$29:$C$40</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13.666666666666666</c:v>
                </c:pt>
                <c:pt idx="11">
                  <c:v>14.75</c:v>
                </c:pt>
              </c:numCache>
            </c:numRef>
          </c:xVal>
          <c:yVal>
            <c:numRef>
              <c:f>'2c)'!$I$29:$I$40</c:f>
              <c:numCache>
                <c:formatCode>0.00</c:formatCode>
                <c:ptCount val="12"/>
                <c:pt idx="0">
                  <c:v>5.2</c:v>
                </c:pt>
                <c:pt idx="1">
                  <c:v>7.45</c:v>
                </c:pt>
                <c:pt idx="2">
                  <c:v>10.41</c:v>
                </c:pt>
                <c:pt idx="3">
                  <c:v>14.03</c:v>
                </c:pt>
                <c:pt idx="4">
                  <c:v>16.260000000000002</c:v>
                </c:pt>
                <c:pt idx="5">
                  <c:v>19.079999999999998</c:v>
                </c:pt>
                <c:pt idx="6">
                  <c:v>21.24</c:v>
                </c:pt>
                <c:pt idx="7">
                  <c:v>22.87</c:v>
                </c:pt>
                <c:pt idx="8">
                  <c:v>25.43</c:v>
                </c:pt>
                <c:pt idx="9">
                  <c:v>24.5</c:v>
                </c:pt>
                <c:pt idx="10">
                  <c:v>29.2</c:v>
                </c:pt>
                <c:pt idx="11">
                  <c:v>30.65</c:v>
                </c:pt>
              </c:numCache>
            </c:numRef>
          </c:yVal>
          <c:smooth val="0"/>
          <c:extLst>
            <c:ext xmlns:c16="http://schemas.microsoft.com/office/drawing/2014/chart" uri="{C3380CC4-5D6E-409C-BE32-E72D297353CC}">
              <c16:uniqueId val="{00000003-89E9-4B36-B877-2DA9CDC3DCA3}"/>
            </c:ext>
          </c:extLst>
        </c:ser>
        <c:ser>
          <c:idx val="6"/>
          <c:order val="4"/>
          <c:tx>
            <c:strRef>
              <c:f>'2c)'!$B$41</c:f>
              <c:strCache>
                <c:ptCount val="1"/>
                <c:pt idx="0">
                  <c:v>P3</c:v>
                </c:pt>
              </c:strCache>
            </c:strRef>
          </c:tx>
          <c:spPr>
            <a:ln w="25400" cap="rnd">
              <a:noFill/>
              <a:round/>
            </a:ln>
            <a:effectLst/>
          </c:spPr>
          <c:marker>
            <c:symbol val="circle"/>
            <c:size val="5"/>
          </c:marker>
          <c:xVal>
            <c:numRef>
              <c:f>'2c)'!$C$41:$C$52</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'2c)'!$I$41:$I$52</c:f>
              <c:numCache>
                <c:formatCode>0.00</c:formatCode>
                <c:ptCount val="12"/>
                <c:pt idx="0">
                  <c:v>4.32</c:v>
                </c:pt>
                <c:pt idx="1">
                  <c:v>5.84</c:v>
                </c:pt>
                <c:pt idx="2">
                  <c:v>7.47</c:v>
                </c:pt>
                <c:pt idx="3">
                  <c:v>9.2100000000000009</c:v>
                </c:pt>
                <c:pt idx="4">
                  <c:v>10.73</c:v>
                </c:pt>
                <c:pt idx="5">
                  <c:v>12.25</c:v>
                </c:pt>
                <c:pt idx="6">
                  <c:v>13.24</c:v>
                </c:pt>
                <c:pt idx="7">
                  <c:v>14.18</c:v>
                </c:pt>
                <c:pt idx="8">
                  <c:v>16.45</c:v>
                </c:pt>
                <c:pt idx="9">
                  <c:v>15.6</c:v>
                </c:pt>
                <c:pt idx="10">
                  <c:v>19.23</c:v>
                </c:pt>
                <c:pt idx="11">
                  <c:v>19.88</c:v>
                </c:pt>
              </c:numCache>
            </c:numRef>
          </c:yVal>
          <c:smooth val="0"/>
          <c:extLst>
            <c:ext xmlns:c16="http://schemas.microsoft.com/office/drawing/2014/chart" uri="{C3380CC4-5D6E-409C-BE32-E72D297353CC}">
              <c16:uniqueId val="{00000004-89E9-4B36-B877-2DA9CDC3DCA3}"/>
            </c:ext>
          </c:extLst>
        </c:ser>
        <c:ser>
          <c:idx val="7"/>
          <c:order val="5"/>
          <c:tx>
            <c:strRef>
              <c:f>'2c)'!$AJ$77</c:f>
              <c:strCache>
                <c:ptCount val="1"/>
                <c:pt idx="0">
                  <c:v>G_P3</c:v>
                </c:pt>
              </c:strCache>
            </c:strRef>
          </c:tx>
          <c:spPr>
            <a:ln w="25400" cap="rnd">
              <a:solidFill>
                <a:srgbClr val="C00000"/>
              </a:solidFill>
              <a:round/>
            </a:ln>
            <a:effectLst/>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'2c)'!$AJ$78:$AJ$99</c:f>
              <c:numCache>
                <c:formatCode>0.00</c:formatCode>
                <c:ptCount val="22"/>
                <c:pt idx="0">
                  <c:v>1.5901806596887155E-2</c:v>
                </c:pt>
                <c:pt idx="1">
                  <c:v>0.56818096113535688</c:v>
                </c:pt>
                <c:pt idx="2">
                  <c:v>2.0756729361567721</c:v>
                </c:pt>
                <c:pt idx="3">
                  <c:v>4.104849392346634</c:v>
                </c:pt>
                <c:pt idx="4">
                  <c:v>6.2772165446958832</c:v>
                </c:pt>
                <c:pt idx="5">
                  <c:v>8.4032538805716399</c:v>
                </c:pt>
                <c:pt idx="6">
                  <c:v>10.403578485966387</c:v>
                </c:pt>
                <c:pt idx="7">
                  <c:v>12.252029187945427</c:v>
                </c:pt>
                <c:pt idx="8">
                  <c:v>13.946665664894843</c:v>
                </c:pt>
                <c:pt idx="9">
                  <c:v>15.495921625990363</c:v>
                </c:pt>
                <c:pt idx="10">
                  <c:v>16.912094053002377</c:v>
                </c:pt>
                <c:pt idx="11">
                  <c:v>18.208323916995869</c:v>
                </c:pt>
                <c:pt idx="12">
                  <c:v>19.397246288922073</c:v>
                </c:pt>
                <c:pt idx="13">
                  <c:v>20.490442439955476</c:v>
                </c:pt>
                <c:pt idx="14">
                  <c:v>21.498275052309296</c:v>
                </c:pt>
                <c:pt idx="15">
                  <c:v>22.429901529894952</c:v>
                </c:pt>
                <c:pt idx="16">
                  <c:v>23.293364350836558</c:v>
                </c:pt>
                <c:pt idx="17">
                  <c:v>24.095708833490487</c:v>
                </c:pt>
                <c:pt idx="18">
                  <c:v>24.843104471906535</c:v>
                </c:pt>
                <c:pt idx="19">
                  <c:v>25.540959008134973</c:v>
                </c:pt>
                <c:pt idx="20">
                  <c:v>26.194020953654203</c:v>
                </c:pt>
                <c:pt idx="21">
                  <c:v>26.806469504881093</c:v>
                </c:pt>
              </c:numCache>
            </c:numRef>
          </c:yVal>
          <c:smooth val="0"/>
          <c:extLst>
            <c:ext xmlns:c16="http://schemas.microsoft.com/office/drawing/2014/chart" uri="{C3380CC4-5D6E-409C-BE32-E72D297353CC}">
              <c16:uniqueId val="{00000005-89E9-4B36-B877-2DA9CDC3DCA3}"/>
            </c:ext>
          </c:extLst>
        </c:ser>
        <c:ser>
          <c:idx val="8"/>
          <c:order val="6"/>
          <c:tx>
            <c:strRef>
              <c:f>'2c)'!$B$53</c:f>
              <c:strCache>
                <c:ptCount val="1"/>
                <c:pt idx="0">
                  <c:v>P4</c:v>
                </c:pt>
              </c:strCache>
            </c:strRef>
          </c:tx>
          <c:spPr>
            <a:ln w="25400" cap="rnd">
              <a:noFill/>
              <a:round/>
            </a:ln>
            <a:effectLst/>
          </c:spPr>
          <c:marker>
            <c:symbol val="circle"/>
            <c:size val="5"/>
            <c:spPr>
              <a:solidFill>
                <a:schemeClr val="accent1"/>
              </a:solidFill>
            </c:spPr>
          </c:marker>
          <c:xVal>
            <c:numRef>
              <c:f>'2c)'!$C$53:$C$64</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'2c)'!$I$53:$I$64</c:f>
              <c:numCache>
                <c:formatCode>0.00</c:formatCode>
                <c:ptCount val="12"/>
                <c:pt idx="0">
                  <c:v>2.74</c:v>
                </c:pt>
                <c:pt idx="1">
                  <c:v>3.92</c:v>
                </c:pt>
                <c:pt idx="2">
                  <c:v>5.2</c:v>
                </c:pt>
                <c:pt idx="3">
                  <c:v>7.03</c:v>
                </c:pt>
                <c:pt idx="4">
                  <c:v>8.44</c:v>
                </c:pt>
                <c:pt idx="5">
                  <c:v>10.11</c:v>
                </c:pt>
                <c:pt idx="6">
                  <c:v>11.07</c:v>
                </c:pt>
                <c:pt idx="7">
                  <c:v>12.1</c:v>
                </c:pt>
                <c:pt idx="8">
                  <c:v>13.88</c:v>
                </c:pt>
                <c:pt idx="9">
                  <c:v>13.45</c:v>
                </c:pt>
                <c:pt idx="10">
                  <c:v>15.53</c:v>
                </c:pt>
                <c:pt idx="11">
                  <c:v>15.94</c:v>
                </c:pt>
              </c:numCache>
            </c:numRef>
          </c:yVal>
          <c:smooth val="0"/>
          <c:extLst>
            <c:ext xmlns:c16="http://schemas.microsoft.com/office/drawing/2014/chart" uri="{C3380CC4-5D6E-409C-BE32-E72D297353CC}">
              <c16:uniqueId val="{00000006-89E9-4B36-B877-2DA9CDC3DCA3}"/>
            </c:ext>
          </c:extLst>
        </c:ser>
        <c:ser>
          <c:idx val="9"/>
          <c:order val="7"/>
          <c:tx>
            <c:strRef>
              <c:f>'2c)'!$AK$77</c:f>
              <c:strCache>
                <c:ptCount val="1"/>
                <c:pt idx="0">
                  <c:v>G_P4</c:v>
                </c:pt>
              </c:strCache>
            </c:strRef>
          </c:tx>
          <c:spPr>
            <a:ln w="25400" cap="rnd">
              <a:solidFill>
                <a:srgbClr val="C00000"/>
              </a:solidFill>
              <a:round/>
            </a:ln>
            <a:effectLst/>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'2c)'!$AK$78:$AK$99</c:f>
              <c:numCache>
                <c:formatCode>0.00</c:formatCode>
                <c:ptCount val="22"/>
                <c:pt idx="0">
                  <c:v>4.7718563363431093E-3</c:v>
                </c:pt>
                <c:pt idx="1">
                  <c:v>0.2748594821798836</c:v>
                </c:pt>
                <c:pt idx="2">
                  <c:v>1.1937644946219204</c:v>
                </c:pt>
                <c:pt idx="3">
                  <c:v>2.5858384930772869</c:v>
                </c:pt>
                <c:pt idx="4">
                  <c:v>4.1850843865767393</c:v>
                </c:pt>
                <c:pt idx="5">
                  <c:v>5.8250638241899226</c:v>
                </c:pt>
                <c:pt idx="6">
                  <c:v>7.4202618492856169</c:v>
                </c:pt>
                <c:pt idx="7">
                  <c:v>8.9315898470480111</c:v>
                </c:pt>
                <c:pt idx="8">
                  <c:v>10.344370301001593</c:v>
                </c:pt>
                <c:pt idx="9">
                  <c:v>11.656276677773942</c:v>
                </c:pt>
                <c:pt idx="10">
                  <c:v>12.870974405218179</c:v>
                </c:pt>
                <c:pt idx="11">
                  <c:v>13.99480276323782</c:v>
                </c:pt>
                <c:pt idx="12">
                  <c:v>15.035056898378665</c:v>
                </c:pt>
                <c:pt idx="13">
                  <c:v>15.999114119512345</c:v>
                </c:pt>
                <c:pt idx="14">
                  <c:v>16.894008037361058</c:v>
                </c:pt>
                <c:pt idx="15">
                  <c:v>17.72624059390639</c:v>
                </c:pt>
                <c:pt idx="16">
                  <c:v>18.501719509577107</c:v>
                </c:pt>
                <c:pt idx="17">
                  <c:v>19.225760329468212</c:v>
                </c:pt>
                <c:pt idx="18">
                  <c:v>19.903120022272937</c:v>
                </c:pt>
                <c:pt idx="19">
                  <c:v>20.538044216199836</c:v>
                </c:pt>
                <c:pt idx="20">
                  <c:v>21.134318484831972</c:v>
                </c:pt>
                <c:pt idx="21">
                  <c:v>21.695318709076396</c:v>
                </c:pt>
              </c:numCache>
            </c:numRef>
          </c:yVal>
          <c:smooth val="0"/>
          <c:extLst>
            <c:ext xmlns:c16="http://schemas.microsoft.com/office/drawing/2014/chart" uri="{C3380CC4-5D6E-409C-BE32-E72D297353CC}">
              <c16:uniqueId val="{00000007-89E9-4B36-B877-2DA9CDC3DCA3}"/>
            </c:ext>
          </c:extLst>
        </c:ser>
        <c:ser>
          <c:idx val="10"/>
          <c:order val="8"/>
          <c:tx>
            <c:strRef>
              <c:f>'2c)'!$B$65</c:f>
              <c:strCache>
                <c:ptCount val="1"/>
                <c:pt idx="0">
                  <c:v>P5</c:v>
                </c:pt>
              </c:strCache>
            </c:strRef>
          </c:tx>
          <c:spPr>
            <a:ln w="25400" cap="rnd">
              <a:noFill/>
              <a:round/>
            </a:ln>
            <a:effectLst/>
          </c:spPr>
          <c:marker>
            <c:symbol val="circle"/>
            <c:size val="5"/>
            <c:spPr>
              <a:solidFill>
                <a:schemeClr val="accent1"/>
              </a:solidFill>
            </c:spPr>
          </c:marker>
          <c:xVal>
            <c:numRef>
              <c:f>'2c)'!$C$65:$C$75</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'2c)'!$I$65:$I$75</c:f>
              <c:numCache>
                <c:formatCode>0.00</c:formatCode>
                <c:ptCount val="11"/>
                <c:pt idx="0">
                  <c:v>8.2799999999999994</c:v>
                </c:pt>
                <c:pt idx="1">
                  <c:v>11.7525</c:v>
                </c:pt>
                <c:pt idx="2">
                  <c:v>13.738099999999999</c:v>
                </c:pt>
                <c:pt idx="3">
                  <c:v>15.285</c:v>
                </c:pt>
                <c:pt idx="4">
                  <c:v>16.896899999999999</c:v>
                </c:pt>
                <c:pt idx="5">
                  <c:v>18.758099999999999</c:v>
                </c:pt>
                <c:pt idx="6">
                  <c:v>20.496300000000002</c:v>
                </c:pt>
                <c:pt idx="7">
                  <c:v>22.3812</c:v>
                </c:pt>
                <c:pt idx="8">
                  <c:v>22.6313</c:v>
                </c:pt>
                <c:pt idx="9">
                  <c:v>23.5381</c:v>
                </c:pt>
                <c:pt idx="10">
                  <c:v>24.203099999999999</c:v>
                </c:pt>
              </c:numCache>
            </c:numRef>
          </c:yVal>
          <c:smooth val="0"/>
          <c:extLst>
            <c:ext xmlns:c16="http://schemas.microsoft.com/office/drawing/2014/chart" uri="{C3380CC4-5D6E-409C-BE32-E72D297353CC}">
              <c16:uniqueId val="{00000008-89E9-4B36-B877-2DA9CDC3DCA3}"/>
            </c:ext>
          </c:extLst>
        </c:ser>
        <c:ser>
          <c:idx val="11"/>
          <c:order val="9"/>
          <c:tx>
            <c:strRef>
              <c:f>'2c)'!$AL$77</c:f>
              <c:strCache>
                <c:ptCount val="1"/>
                <c:pt idx="0">
                  <c:v>G_P5</c:v>
                </c:pt>
              </c:strCache>
            </c:strRef>
          </c:tx>
          <c:spPr>
            <a:ln w="25400" cap="rnd">
              <a:solidFill>
                <a:srgbClr val="C00000"/>
              </a:solidFill>
              <a:round/>
            </a:ln>
            <a:effectLst/>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'2c)'!$AL$78:$AL$99</c:f>
              <c:numCache>
                <c:formatCode>0.00</c:formatCode>
                <c:ptCount val="22"/>
                <c:pt idx="0">
                  <c:v>7.8330943846155188E-3</c:v>
                </c:pt>
                <c:pt idx="1">
                  <c:v>0.41562442364885166</c:v>
                </c:pt>
                <c:pt idx="2">
                  <c:v>1.7522288026744173</c:v>
                </c:pt>
                <c:pt idx="3">
                  <c:v>3.7365829330500073</c:v>
                </c:pt>
                <c:pt idx="4">
                  <c:v>5.9888339916936122</c:v>
                </c:pt>
                <c:pt idx="5">
                  <c:v>8.2799999999999994</c:v>
                </c:pt>
                <c:pt idx="6">
                  <c:v>10.495902937395268</c:v>
                </c:pt>
                <c:pt idx="7">
                  <c:v>12.586318099101188</c:v>
                </c:pt>
                <c:pt idx="8">
                  <c:v>14.533903912008936</c:v>
                </c:pt>
                <c:pt idx="9">
                  <c:v>16.337582165878064</c:v>
                </c:pt>
                <c:pt idx="10">
                  <c:v>18.003933333704492</c:v>
                </c:pt>
                <c:pt idx="11">
                  <c:v>19.542782975336564</c:v>
                </c:pt>
                <c:pt idx="12">
                  <c:v>20.964959472339135</c:v>
                </c:pt>
                <c:pt idx="13">
                  <c:v>22.281181367431447</c:v>
                </c:pt>
                <c:pt idx="14">
                  <c:v>23.501535291363172</c:v>
                </c:pt>
                <c:pt idx="15">
                  <c:v>24.635262465669619</c:v>
                </c:pt>
                <c:pt idx="16">
                  <c:v>25.690704505335077</c:v>
                </c:pt>
                <c:pt idx="17">
                  <c:v>26.675328825542646</c:v>
                </c:pt>
                <c:pt idx="18">
                  <c:v>27.595790982585193</c:v>
                </c:pt>
                <c:pt idx="19">
                  <c:v>28.458011237985236</c:v>
                </c:pt>
                <c:pt idx="20">
                  <c:v>29.267253495098377</c:v>
                </c:pt>
                <c:pt idx="21">
                  <c:v>30.028200693073604</c:v>
                </c:pt>
              </c:numCache>
            </c:numRef>
          </c:yVal>
          <c:smooth val="0"/>
          <c:extLst>
            <c:ext xmlns:c16="http://schemas.microsoft.com/office/drawing/2014/chart" uri="{C3380CC4-5D6E-409C-BE32-E72D297353CC}">
              <c16:uniqueId val="{00000009-89E9-4B36-B877-2DA9CDC3DCA3}"/>
            </c:ext>
          </c:extLst>
        </c:ser>
        <c:ser>
          <c:idx val="12"/>
          <c:order val="10"/>
          <c:tx>
            <c:strRef>
              <c:f>'2c)'!$B$76</c:f>
              <c:strCache>
                <c:ptCount val="1"/>
                <c:pt idx="0">
                  <c:v>P6</c:v>
                </c:pt>
              </c:strCache>
            </c:strRef>
          </c:tx>
          <c:spPr>
            <a:ln w="25400" cap="rnd">
              <a:noFill/>
              <a:round/>
            </a:ln>
            <a:effectLst/>
          </c:spPr>
          <c:marker>
            <c:symbol val="circle"/>
            <c:size val="5"/>
            <c:spPr>
              <a:solidFill>
                <a:schemeClr val="accent1"/>
              </a:solidFill>
            </c:spPr>
          </c:marker>
          <c:xVal>
            <c:numRef>
              <c:f>'2c)'!$C$76:$C$86</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'2c)'!$I$76:$I$86</c:f>
              <c:numCache>
                <c:formatCode>0.00</c:formatCode>
                <c:ptCount val="11"/>
                <c:pt idx="0">
                  <c:v>8.9291</c:v>
                </c:pt>
                <c:pt idx="1">
                  <c:v>12.5739</c:v>
                </c:pt>
                <c:pt idx="2">
                  <c:v>14.510899999999999</c:v>
                </c:pt>
                <c:pt idx="3">
                  <c:v>16.036200000000001</c:v>
                </c:pt>
                <c:pt idx="4">
                  <c:v>17.773299999999999</c:v>
                </c:pt>
                <c:pt idx="5">
                  <c:v>19.691500000000001</c:v>
                </c:pt>
                <c:pt idx="6">
                  <c:v>21.9648</c:v>
                </c:pt>
                <c:pt idx="7">
                  <c:v>23.6493</c:v>
                </c:pt>
                <c:pt idx="8">
                  <c:v>23.768799999999999</c:v>
                </c:pt>
                <c:pt idx="9">
                  <c:v>24.261399999999998</c:v>
                </c:pt>
                <c:pt idx="10">
                  <c:v>24.9955</c:v>
                </c:pt>
              </c:numCache>
            </c:numRef>
          </c:yVal>
          <c:smooth val="0"/>
          <c:extLst>
            <c:ext xmlns:c16="http://schemas.microsoft.com/office/drawing/2014/chart" uri="{C3380CC4-5D6E-409C-BE32-E72D297353CC}">
              <c16:uniqueId val="{0000000A-89E9-4B36-B877-2DA9CDC3DCA3}"/>
            </c:ext>
          </c:extLst>
        </c:ser>
        <c:ser>
          <c:idx val="13"/>
          <c:order val="11"/>
          <c:tx>
            <c:strRef>
              <c:f>'2c)'!$AM$77</c:f>
              <c:strCache>
                <c:ptCount val="1"/>
                <c:pt idx="0">
                  <c:v>G_P6</c:v>
                </c:pt>
              </c:strCache>
            </c:strRef>
          </c:tx>
          <c:spPr>
            <a:ln w="25400" cap="rnd">
              <a:solidFill>
                <a:srgbClr val="C00000"/>
              </a:solidFill>
              <a:round/>
            </a:ln>
            <a:effectLst/>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'2c)'!$AM$78:$AM$99</c:f>
              <c:numCache>
                <c:formatCode>0.00</c:formatCode>
                <c:ptCount val="22"/>
                <c:pt idx="0">
                  <c:v>1.1965197034676552E-2</c:v>
                </c:pt>
                <c:pt idx="1">
                  <c:v>0.52053114539319068</c:v>
                </c:pt>
                <c:pt idx="2">
                  <c:v>2.042166271709227</c:v>
                </c:pt>
                <c:pt idx="3">
                  <c:v>4.1930520383628975</c:v>
                </c:pt>
                <c:pt idx="4">
                  <c:v>6.5637831964577629</c:v>
                </c:pt>
                <c:pt idx="5">
                  <c:v>8.9291</c:v>
                </c:pt>
                <c:pt idx="6">
                  <c:v>11.185297407147971</c:v>
                </c:pt>
                <c:pt idx="7">
                  <c:v>13.291756511757475</c:v>
                </c:pt>
                <c:pt idx="8">
                  <c:v>15.238481428711877</c:v>
                </c:pt>
                <c:pt idx="9">
                  <c:v>17.029693949407083</c:v>
                </c:pt>
                <c:pt idx="10">
                  <c:v>18.675722575548715</c:v>
                </c:pt>
                <c:pt idx="11">
                  <c:v>20.189028714344484</c:v>
                </c:pt>
                <c:pt idx="12">
                  <c:v>21.582294754876717</c:v>
                </c:pt>
                <c:pt idx="13">
                  <c:v>22.867545885090568</c:v>
                </c:pt>
                <c:pt idx="14">
                  <c:v>24.055791224772289</c:v>
                </c:pt>
                <c:pt idx="15">
                  <c:v>25.156923440732299</c:v>
                </c:pt>
                <c:pt idx="16">
                  <c:v>26.179743156005678</c:v>
                </c:pt>
                <c:pt idx="17">
                  <c:v>27.132039310474774</c:v>
                </c:pt>
                <c:pt idx="18">
                  <c:v>28.020690204777619</c:v>
                </c:pt>
                <c:pt idx="19">
                  <c:v>28.851767536374755</c:v>
                </c:pt>
                <c:pt idx="20">
                  <c:v>29.630634987411792</c:v>
                </c:pt>
                <c:pt idx="21">
                  <c:v>30.362037778905911</c:v>
                </c:pt>
              </c:numCache>
            </c:numRef>
          </c:yVal>
          <c:smooth val="0"/>
          <c:extLst>
            <c:ext xmlns:c16="http://schemas.microsoft.com/office/drawing/2014/chart" uri="{C3380CC4-5D6E-409C-BE32-E72D297353CC}">
              <c16:uniqueId val="{0000000B-89E9-4B36-B877-2DA9CDC3DCA3}"/>
            </c:ext>
          </c:extLst>
        </c:ser>
        <c:ser>
          <c:idx val="14"/>
          <c:order val="12"/>
          <c:tx>
            <c:strRef>
              <c:f>'2c)'!$B$87</c:f>
              <c:strCache>
                <c:ptCount val="1"/>
                <c:pt idx="0">
                  <c:v>P7</c:v>
                </c:pt>
              </c:strCache>
            </c:strRef>
          </c:tx>
          <c:spPr>
            <a:ln w="25400" cap="rnd">
              <a:noFill/>
              <a:round/>
            </a:ln>
            <a:effectLst/>
          </c:spPr>
          <c:marker>
            <c:symbol val="circle"/>
            <c:size val="5"/>
            <c:spPr>
              <a:solidFill>
                <a:schemeClr val="accent1"/>
              </a:solidFill>
            </c:spPr>
          </c:marker>
          <c:xVal>
            <c:numRef>
              <c:f>'2c)'!$C$87:$C$97</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'2c)'!$I$87:$I$97</c:f>
              <c:numCache>
                <c:formatCode>0.00</c:formatCode>
                <c:ptCount val="11"/>
                <c:pt idx="0">
                  <c:v>11.1912</c:v>
                </c:pt>
                <c:pt idx="1">
                  <c:v>15.2181</c:v>
                </c:pt>
                <c:pt idx="2">
                  <c:v>17.269400000000001</c:v>
                </c:pt>
                <c:pt idx="3">
                  <c:v>18.817599999999999</c:v>
                </c:pt>
                <c:pt idx="4">
                  <c:v>20.5671</c:v>
                </c:pt>
                <c:pt idx="5">
                  <c:v>22.723099999999999</c:v>
                </c:pt>
                <c:pt idx="6">
                  <c:v>24.549499999999998</c:v>
                </c:pt>
                <c:pt idx="7">
                  <c:v>26.5639</c:v>
                </c:pt>
                <c:pt idx="8">
                  <c:v>26.8569</c:v>
                </c:pt>
                <c:pt idx="9">
                  <c:v>27.3856</c:v>
                </c:pt>
                <c:pt idx="10">
                  <c:v>28.536100000000001</c:v>
                </c:pt>
              </c:numCache>
            </c:numRef>
          </c:yVal>
          <c:smooth val="0"/>
          <c:extLst>
            <c:ext xmlns:c16="http://schemas.microsoft.com/office/drawing/2014/chart" uri="{C3380CC4-5D6E-409C-BE32-E72D297353CC}">
              <c16:uniqueId val="{0000000C-89E9-4B36-B877-2DA9CDC3DCA3}"/>
            </c:ext>
          </c:extLst>
        </c:ser>
        <c:ser>
          <c:idx val="15"/>
          <c:order val="13"/>
          <c:tx>
            <c:strRef>
              <c:f>'2c)'!$AN$77</c:f>
              <c:strCache>
                <c:ptCount val="1"/>
                <c:pt idx="0">
                  <c:v>G_P7</c:v>
                </c:pt>
              </c:strCache>
            </c:strRef>
          </c:tx>
          <c:spPr>
            <a:ln w="25400" cap="rnd">
              <a:solidFill>
                <a:srgbClr val="C00000"/>
              </a:solidFill>
              <a:round/>
            </a:ln>
            <a:effectLst/>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'2c)'!$AN$78:$AN$99</c:f>
              <c:numCache>
                <c:formatCode>0.00</c:formatCode>
                <c:ptCount val="22"/>
                <c:pt idx="0">
                  <c:v>2.5902282614768297E-2</c:v>
                </c:pt>
                <c:pt idx="1">
                  <c:v>0.82507764649088577</c:v>
                </c:pt>
                <c:pt idx="2">
                  <c:v>2.8913063884734029</c:v>
                </c:pt>
                <c:pt idx="3">
                  <c:v>5.5939747408307889</c:v>
                </c:pt>
                <c:pt idx="4">
                  <c:v>8.4384996833346815</c:v>
                </c:pt>
                <c:pt idx="5">
                  <c:v>11.1912</c:v>
                </c:pt>
                <c:pt idx="6">
                  <c:v>13.760470294480662</c:v>
                </c:pt>
                <c:pt idx="7">
                  <c:v>16.12045258147743</c:v>
                </c:pt>
                <c:pt idx="8">
                  <c:v>18.273951105575208</c:v>
                </c:pt>
                <c:pt idx="9">
                  <c:v>20.235320718438473</c:v>
                </c:pt>
                <c:pt idx="10">
                  <c:v>22.022679317513962</c:v>
                </c:pt>
                <c:pt idx="11">
                  <c:v>23.654434695280461</c:v>
                </c:pt>
                <c:pt idx="12">
                  <c:v>25.147820225987516</c:v>
                </c:pt>
                <c:pt idx="13">
                  <c:v>26.518367741117764</c:v>
                </c:pt>
                <c:pt idx="14">
                  <c:v>27.779811575570992</c:v>
                </c:pt>
                <c:pt idx="15">
                  <c:v>28.944181936906574</c:v>
                </c:pt>
                <c:pt idx="16">
                  <c:v>30.021971671830077</c:v>
                </c:pt>
                <c:pt idx="17">
                  <c:v>31.02232156338755</c:v>
                </c:pt>
                <c:pt idx="18">
                  <c:v>31.953199223158052</c:v>
                </c:pt>
                <c:pt idx="19">
                  <c:v>32.821561338723477</c:v>
                </c:pt>
                <c:pt idx="20">
                  <c:v>33.633496164424145</c:v>
                </c:pt>
                <c:pt idx="21">
                  <c:v>34.394346478644401</c:v>
                </c:pt>
              </c:numCache>
            </c:numRef>
          </c:yVal>
          <c:smooth val="0"/>
          <c:extLst>
            <c:ext xmlns:c16="http://schemas.microsoft.com/office/drawing/2014/chart" uri="{C3380CC4-5D6E-409C-BE32-E72D297353CC}">
              <c16:uniqueId val="{0000000D-89E9-4B36-B877-2DA9CDC3DCA3}"/>
            </c:ext>
          </c:extLst>
        </c:ser>
        <c:ser>
          <c:idx val="16"/>
          <c:order val="14"/>
          <c:tx>
            <c:strRef>
              <c:f>'2c)'!$B$98</c:f>
              <c:strCache>
                <c:ptCount val="1"/>
                <c:pt idx="0">
                  <c:v>P8</c:v>
                </c:pt>
              </c:strCache>
            </c:strRef>
          </c:tx>
          <c:spPr>
            <a:ln w="25400" cap="rnd">
              <a:noFill/>
              <a:round/>
            </a:ln>
            <a:effectLst/>
          </c:spPr>
          <c:marker>
            <c:symbol val="circle"/>
            <c:size val="5"/>
            <c:spPr>
              <a:solidFill>
                <a:schemeClr val="accent1"/>
              </a:solidFill>
            </c:spPr>
          </c:marker>
          <c:xVal>
            <c:numRef>
              <c:f>'2c)'!$C$98:$C$108</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'2c)'!$I$98:$I$108</c:f>
              <c:numCache>
                <c:formatCode>0.00</c:formatCode>
                <c:ptCount val="11"/>
                <c:pt idx="0">
                  <c:v>12.2157</c:v>
                </c:pt>
                <c:pt idx="1">
                  <c:v>16.6556</c:v>
                </c:pt>
                <c:pt idx="2">
                  <c:v>18.8093</c:v>
                </c:pt>
                <c:pt idx="3">
                  <c:v>20.522200000000002</c:v>
                </c:pt>
                <c:pt idx="4">
                  <c:v>22.426400000000001</c:v>
                </c:pt>
                <c:pt idx="5">
                  <c:v>24.870799999999999</c:v>
                </c:pt>
                <c:pt idx="6">
                  <c:v>26.7912</c:v>
                </c:pt>
                <c:pt idx="7">
                  <c:v>28.262</c:v>
                </c:pt>
                <c:pt idx="8">
                  <c:v>29.351900000000001</c:v>
                </c:pt>
                <c:pt idx="9">
                  <c:v>29.838000000000001</c:v>
                </c:pt>
                <c:pt idx="10">
                  <c:v>31.200900000000001</c:v>
                </c:pt>
              </c:numCache>
            </c:numRef>
          </c:yVal>
          <c:smooth val="0"/>
          <c:extLst>
            <c:ext xmlns:c16="http://schemas.microsoft.com/office/drawing/2014/chart" uri="{C3380CC4-5D6E-409C-BE32-E72D297353CC}">
              <c16:uniqueId val="{0000000E-89E9-4B36-B877-2DA9CDC3DCA3}"/>
            </c:ext>
          </c:extLst>
        </c:ser>
        <c:ser>
          <c:idx val="17"/>
          <c:order val="15"/>
          <c:tx>
            <c:strRef>
              <c:f>'2c)'!$AO$77</c:f>
              <c:strCache>
                <c:ptCount val="1"/>
                <c:pt idx="0">
                  <c:v>G_P8</c:v>
                </c:pt>
              </c:strCache>
            </c:strRef>
          </c:tx>
          <c:spPr>
            <a:ln w="25400" cap="rnd">
              <a:solidFill>
                <a:srgbClr val="C00000"/>
              </a:solidFill>
              <a:round/>
            </a:ln>
            <a:effectLst/>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'2c)'!$AO$78:$AO$99</c:f>
              <c:numCache>
                <c:formatCode>0.00</c:formatCode>
                <c:ptCount val="22"/>
                <c:pt idx="0">
                  <c:v>4.1858150059241289E-2</c:v>
                </c:pt>
                <c:pt idx="1">
                  <c:v>1.0659834777465016</c:v>
                </c:pt>
                <c:pt idx="2">
                  <c:v>3.4445999843795829</c:v>
                </c:pt>
                <c:pt idx="3">
                  <c:v>6.3860659806635605</c:v>
                </c:pt>
                <c:pt idx="4">
                  <c:v>9.3806808316725636</c:v>
                </c:pt>
                <c:pt idx="5">
                  <c:v>12.2157</c:v>
                </c:pt>
                <c:pt idx="6">
                  <c:v>14.820804542647176</c:v>
                </c:pt>
                <c:pt idx="7">
                  <c:v>17.185853477648408</c:v>
                </c:pt>
                <c:pt idx="8">
                  <c:v>19.324378691634298</c:v>
                </c:pt>
                <c:pt idx="9">
                  <c:v>21.257902480487498</c:v>
                </c:pt>
                <c:pt idx="10">
                  <c:v>23.009318604742667</c:v>
                </c:pt>
                <c:pt idx="11">
                  <c:v>24.600228109728899</c:v>
                </c:pt>
                <c:pt idx="12">
                  <c:v>26.050009128836074</c:v>
                </c:pt>
                <c:pt idx="13">
                  <c:v>27.37563854025742</c:v>
                </c:pt>
                <c:pt idx="14">
                  <c:v>28.591824426158382</c:v>
                </c:pt>
                <c:pt idx="15">
                  <c:v>29.711250311463814</c:v>
                </c:pt>
                <c:pt idx="16">
                  <c:v>30.744842652400212</c:v>
                </c:pt>
                <c:pt idx="17">
                  <c:v>31.702024131933392</c:v>
                </c:pt>
                <c:pt idx="18">
                  <c:v>32.590938957489541</c:v>
                </c:pt>
                <c:pt idx="19">
                  <c:v>33.418647097597862</c:v>
                </c:pt>
                <c:pt idx="20">
                  <c:v>34.191289024085037</c:v>
                </c:pt>
                <c:pt idx="21">
                  <c:v>34.914224269703169</c:v>
                </c:pt>
              </c:numCache>
            </c:numRef>
          </c:yVal>
          <c:smooth val="0"/>
          <c:extLst>
            <c:ext xmlns:c16="http://schemas.microsoft.com/office/drawing/2014/chart" uri="{C3380CC4-5D6E-409C-BE32-E72D297353CC}">
              <c16:uniqueId val="{0000000F-89E9-4B36-B877-2DA9CDC3DCA3}"/>
            </c:ext>
          </c:extLst>
        </c:ser>
        <c:ser>
          <c:idx val="0"/>
          <c:order val="16"/>
          <c:tx>
            <c:strRef>
              <c:f>'2c)'!$B$109</c:f>
              <c:strCache>
                <c:ptCount val="1"/>
                <c:pt idx="0">
                  <c:v>P9</c:v>
                </c:pt>
              </c:strCache>
            </c:strRef>
          </c:tx>
          <c:spPr>
            <a:ln w="25400" cap="rnd">
              <a:noFill/>
              <a:round/>
            </a:ln>
            <a:effectLst/>
          </c:spPr>
          <c:marker>
            <c:symbol val="circle"/>
            <c:size val="5"/>
            <c:spPr>
              <a:solidFill>
                <a:schemeClr val="accent1"/>
              </a:solidFill>
              <a:ln w="9525">
                <a:solidFill>
                  <a:schemeClr val="accent1"/>
                </a:solidFill>
              </a:ln>
              <a:effectLst/>
            </c:spPr>
          </c:marker>
          <c:xVal>
            <c:numRef>
              <c:f>'2c)'!$C$109:$C$119</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'2c)'!$I$109:$I$119</c:f>
              <c:numCache>
                <c:formatCode>0.00</c:formatCode>
                <c:ptCount val="11"/>
                <c:pt idx="0">
                  <c:v>15.083299999999999</c:v>
                </c:pt>
                <c:pt idx="1">
                  <c:v>20.095300000000002</c:v>
                </c:pt>
                <c:pt idx="2">
                  <c:v>22.4785</c:v>
                </c:pt>
                <c:pt idx="3">
                  <c:v>24.3902</c:v>
                </c:pt>
                <c:pt idx="4">
                  <c:v>26.759499999999999</c:v>
                </c:pt>
                <c:pt idx="5">
                  <c:v>29.416699999999999</c:v>
                </c:pt>
                <c:pt idx="6">
                  <c:v>31.065000000000001</c:v>
                </c:pt>
                <c:pt idx="7">
                  <c:v>33.005099999999999</c:v>
                </c:pt>
                <c:pt idx="8">
                  <c:v>33.631300000000003</c:v>
                </c:pt>
                <c:pt idx="9">
                  <c:v>34.447600000000001</c:v>
                </c:pt>
                <c:pt idx="10">
                  <c:v>35.097200000000001</c:v>
                </c:pt>
              </c:numCache>
            </c:numRef>
          </c:yVal>
          <c:smooth val="0"/>
          <c:extLst>
            <c:ext xmlns:c16="http://schemas.microsoft.com/office/drawing/2014/chart" uri="{C3380CC4-5D6E-409C-BE32-E72D297353CC}">
              <c16:uniqueId val="{00000010-89E9-4B36-B877-2DA9CDC3DCA3}"/>
            </c:ext>
          </c:extLst>
        </c:ser>
        <c:ser>
          <c:idx val="1"/>
          <c:order val="17"/>
          <c:tx>
            <c:strRef>
              <c:f>'2c)'!$AP$77</c:f>
              <c:strCache>
                <c:ptCount val="1"/>
                <c:pt idx="0">
                  <c:v>G_P9</c:v>
                </c:pt>
              </c:strCache>
            </c:strRef>
          </c:tx>
          <c:spPr>
            <a:ln w="25400" cap="rnd">
              <a:solidFill>
                <a:srgbClr val="C00000"/>
              </a:solidFill>
              <a:round/>
            </a:ln>
            <a:effectLst/>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'2c)'!$AP$78:$AP$99</c:f>
              <c:numCache>
                <c:formatCode>0.00</c:formatCode>
                <c:ptCount val="22"/>
                <c:pt idx="0">
                  <c:v>0.10186077726262954</c:v>
                </c:pt>
                <c:pt idx="1">
                  <c:v>1.7616796484853881</c:v>
                </c:pt>
                <c:pt idx="2">
                  <c:v>4.948002848347814</c:v>
                </c:pt>
                <c:pt idx="3">
                  <c:v>8.5207962758792171</c:v>
                </c:pt>
                <c:pt idx="4">
                  <c:v>11.954189281339136</c:v>
                </c:pt>
                <c:pt idx="5">
                  <c:v>15.083300000000001</c:v>
                </c:pt>
                <c:pt idx="6">
                  <c:v>17.88196109838271</c:v>
                </c:pt>
                <c:pt idx="7">
                  <c:v>20.371781440742879</c:v>
                </c:pt>
                <c:pt idx="8">
                  <c:v>22.587878175743622</c:v>
                </c:pt>
                <c:pt idx="9">
                  <c:v>24.566321997374409</c:v>
                </c:pt>
                <c:pt idx="10">
                  <c:v>26.339878773729115</c:v>
                </c:pt>
                <c:pt idx="11">
                  <c:v>27.936928496459849</c:v>
                </c:pt>
                <c:pt idx="12">
                  <c:v>29.381565491958987</c:v>
                </c:pt>
                <c:pt idx="13">
                  <c:v>30.694089504096475</c:v>
                </c:pt>
                <c:pt idx="14">
                  <c:v>31.891576918541737</c:v>
                </c:pt>
                <c:pt idx="15">
                  <c:v>32.988416338229676</c:v>
                </c:pt>
                <c:pt idx="16">
                  <c:v>33.996772306961105</c:v>
                </c:pt>
                <c:pt idx="17">
                  <c:v>34.926972698240924</c:v>
                </c:pt>
                <c:pt idx="18">
                  <c:v>35.787826922488833</c:v>
                </c:pt>
                <c:pt idx="19">
                  <c:v>36.586885385087172</c:v>
                </c:pt>
                <c:pt idx="20">
                  <c:v>37.330650573981146</c:v>
                </c:pt>
                <c:pt idx="21">
                  <c:v>38.024748922181857</c:v>
                </c:pt>
              </c:numCache>
            </c:numRef>
          </c:yVal>
          <c:smooth val="0"/>
          <c:extLst>
            <c:ext xmlns:c16="http://schemas.microsoft.com/office/drawing/2014/chart" uri="{C3380CC4-5D6E-409C-BE32-E72D297353CC}">
              <c16:uniqueId val="{00000011-89E9-4B36-B877-2DA9CDC3DCA3}"/>
            </c:ext>
          </c:extLst>
        </c:ser>
        <c:dLbls>
          <c:showLegendKey val="0"/>
          <c:showVal val="0"/>
          <c:showCatName val="0"/>
          <c:showSerName val="0"/>
          <c:showPercent val="0"/>
          <c:showBubbleSize val="0"/>
        </c:dLbls>
        <c:axId val="1989523728"/>
        <c:axId val="1989523312"/>
      </c:scatterChart>
      <c:valAx>
        <c:axId val="1989523728"/>
        <c:scaling>
          <c:orientation val="minMax"/>
          <c:max val="2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312"/>
        <c:crosses val="autoZero"/>
        <c:crossBetween val="midCat"/>
        <c:majorUnit val="2"/>
      </c:valAx>
      <c:valAx>
        <c:axId val="198952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72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5"/>
          <c:order val="0"/>
          <c:tx>
            <c:strRef>
              <c:f>'2c)'!$AI$77</c:f>
              <c:strCache>
                <c:ptCount val="1"/>
                <c:pt idx="0">
                  <c:v>G_P2</c:v>
                </c:pt>
              </c:strCache>
            </c:strRef>
          </c:tx>
          <c:spPr>
            <a:ln>
              <a:solidFill>
                <a:srgbClr val="C00000"/>
              </a:solidFill>
            </a:ln>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'2c)'!$AI$106:$AI$127</c:f>
              <c:numCache>
                <c:formatCode>0.00</c:formatCode>
                <c:ptCount val="22"/>
                <c:pt idx="0">
                  <c:v>6.8782289902498319E-3</c:v>
                </c:pt>
                <c:pt idx="1">
                  <c:v>0.53363494186365046</c:v>
                </c:pt>
                <c:pt idx="2">
                  <c:v>2.3347337009889793</c:v>
                </c:pt>
                <c:pt idx="3">
                  <c:v>4.9224659794593961</c:v>
                </c:pt>
                <c:pt idx="4">
                  <c:v>7.7281584167071209</c:v>
                </c:pt>
                <c:pt idx="5">
                  <c:v>10.458794659534906</c:v>
                </c:pt>
                <c:pt idx="6">
                  <c:v>12.996448781422067</c:v>
                </c:pt>
                <c:pt idx="7">
                  <c:v>15.307071294336547</c:v>
                </c:pt>
                <c:pt idx="8">
                  <c:v>17.393146461949733</c:v>
                </c:pt>
                <c:pt idx="9">
                  <c:v>19.271593042529528</c:v>
                </c:pt>
                <c:pt idx="10">
                  <c:v>20.963806077389187</c:v>
                </c:pt>
                <c:pt idx="11">
                  <c:v>22.491319403929595</c:v>
                </c:pt>
                <c:pt idx="12">
                  <c:v>23.874050177929</c:v>
                </c:pt>
                <c:pt idx="13">
                  <c:v>25.129720312418634</c:v>
                </c:pt>
                <c:pt idx="14">
                  <c:v>26.273801157988309</c:v>
                </c:pt>
                <c:pt idx="15">
                  <c:v>27.319675807028744</c:v>
                </c:pt>
                <c:pt idx="16">
                  <c:v>28.278876802365279</c:v>
                </c:pt>
                <c:pt idx="17">
                  <c:v>29.161334642729308</c:v>
                </c:pt>
                <c:pt idx="18">
                  <c:v>29.975609538399521</c:v>
                </c:pt>
                <c:pt idx="19">
                  <c:v>30.729096465029521</c:v>
                </c:pt>
                <c:pt idx="20">
                  <c:v>31.428201713416243</c:v>
                </c:pt>
                <c:pt idx="21">
                  <c:v>32.078492684427133</c:v>
                </c:pt>
              </c:numCache>
            </c:numRef>
          </c:yVal>
          <c:smooth val="0"/>
          <c:extLst>
            <c:ext xmlns:c16="http://schemas.microsoft.com/office/drawing/2014/chart" uri="{C3380CC4-5D6E-409C-BE32-E72D297353CC}">
              <c16:uniqueId val="{00000000-90C5-4BF6-9261-6616037FB383}"/>
            </c:ext>
          </c:extLst>
        </c:ser>
        <c:ser>
          <c:idx val="2"/>
          <c:order val="1"/>
          <c:tx>
            <c:strRef>
              <c:f>'2c)'!$B$17</c:f>
              <c:strCache>
                <c:ptCount val="1"/>
                <c:pt idx="0">
                  <c:v>P1</c:v>
                </c:pt>
              </c:strCache>
            </c:strRef>
          </c:tx>
          <c:spPr>
            <a:ln w="25400">
              <a:noFill/>
            </a:ln>
          </c:spPr>
          <c:marker>
            <c:symbol val="circle"/>
            <c:size val="5"/>
            <c:spPr>
              <a:solidFill>
                <a:schemeClr val="accent1"/>
              </a:solidFill>
              <a:ln>
                <a:solidFill>
                  <a:schemeClr val="accent1"/>
                </a:solidFill>
              </a:ln>
            </c:spPr>
          </c:marker>
          <c:xVal>
            <c:numRef>
              <c:f>'2c)'!$C$17:$C$28</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'2c)'!$I$17:$I$28</c:f>
              <c:numCache>
                <c:formatCode>0.00</c:formatCode>
                <c:ptCount val="12"/>
                <c:pt idx="0">
                  <c:v>13.3</c:v>
                </c:pt>
                <c:pt idx="1">
                  <c:v>17.11</c:v>
                </c:pt>
                <c:pt idx="2">
                  <c:v>21.1</c:v>
                </c:pt>
                <c:pt idx="3">
                  <c:v>25.08</c:v>
                </c:pt>
                <c:pt idx="4">
                  <c:v>27.06</c:v>
                </c:pt>
                <c:pt idx="5">
                  <c:v>29.34</c:v>
                </c:pt>
                <c:pt idx="6">
                  <c:v>31.04</c:v>
                </c:pt>
                <c:pt idx="7">
                  <c:v>32.31</c:v>
                </c:pt>
                <c:pt idx="8">
                  <c:v>34.770000000000003</c:v>
                </c:pt>
                <c:pt idx="9">
                  <c:v>36.85</c:v>
                </c:pt>
                <c:pt idx="10">
                  <c:v>38.42</c:v>
                </c:pt>
                <c:pt idx="11">
                  <c:v>39.46</c:v>
                </c:pt>
              </c:numCache>
            </c:numRef>
          </c:yVal>
          <c:smooth val="0"/>
          <c:extLst>
            <c:ext xmlns:c16="http://schemas.microsoft.com/office/drawing/2014/chart" uri="{C3380CC4-5D6E-409C-BE32-E72D297353CC}">
              <c16:uniqueId val="{00000001-90C5-4BF6-9261-6616037FB383}"/>
            </c:ext>
          </c:extLst>
        </c:ser>
        <c:ser>
          <c:idx val="3"/>
          <c:order val="2"/>
          <c:tx>
            <c:strRef>
              <c:f>'2c)'!$AH$77</c:f>
              <c:strCache>
                <c:ptCount val="1"/>
                <c:pt idx="0">
                  <c:v>G_P1</c:v>
                </c:pt>
              </c:strCache>
            </c:strRef>
          </c:tx>
          <c:spPr>
            <a:ln>
              <a:solidFill>
                <a:srgbClr val="C00000"/>
              </a:solidFill>
            </a:ln>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'2c)'!$AH$106:$AH$127</c:f>
              <c:numCache>
                <c:formatCode>0.00</c:formatCode>
                <c:ptCount val="22"/>
                <c:pt idx="0">
                  <c:v>0.27521420485687564</c:v>
                </c:pt>
                <c:pt idx="1">
                  <c:v>3.5102998966131449</c:v>
                </c:pt>
                <c:pt idx="2">
                  <c:v>8.3249036985564828</c:v>
                </c:pt>
                <c:pt idx="3">
                  <c:v>12.879961650090376</c:v>
                </c:pt>
                <c:pt idx="4">
                  <c:v>16.76983001555951</c:v>
                </c:pt>
                <c:pt idx="5">
                  <c:v>20.017600903141609</c:v>
                </c:pt>
                <c:pt idx="6">
                  <c:v>22.730588071360337</c:v>
                </c:pt>
                <c:pt idx="7">
                  <c:v>25.014457869671979</c:v>
                </c:pt>
                <c:pt idx="8">
                  <c:v>26.955979121350911</c:v>
                </c:pt>
                <c:pt idx="9">
                  <c:v>28.622953922619416</c:v>
                </c:pt>
                <c:pt idx="10">
                  <c:v>30.06773788909446</c:v>
                </c:pt>
                <c:pt idx="11">
                  <c:v>31.330839973305025</c:v>
                </c:pt>
                <c:pt idx="12">
                  <c:v>32.443840432083739</c:v>
                </c:pt>
                <c:pt idx="13">
                  <c:v>33.431598448593967</c:v>
                </c:pt>
                <c:pt idx="14">
                  <c:v>34.313885303958095</c:v>
                </c:pt>
                <c:pt idx="15">
                  <c:v>35.106587349845178</c:v>
                </c:pt>
                <c:pt idx="16">
                  <c:v>35.822595355363624</c:v>
                </c:pt>
                <c:pt idx="17">
                  <c:v>36.472466855874053</c:v>
                </c:pt>
                <c:pt idx="18">
                  <c:v>37.064923919087363</c:v>
                </c:pt>
                <c:pt idx="19">
                  <c:v>37.607230857401866</c:v>
                </c:pt>
                <c:pt idx="20">
                  <c:v>38.105483651045233</c:v>
                </c:pt>
                <c:pt idx="21">
                  <c:v>38.564833848925936</c:v>
                </c:pt>
              </c:numCache>
            </c:numRef>
          </c:yVal>
          <c:smooth val="0"/>
          <c:extLst>
            <c:ext xmlns:c16="http://schemas.microsoft.com/office/drawing/2014/chart" uri="{C3380CC4-5D6E-409C-BE32-E72D297353CC}">
              <c16:uniqueId val="{00000002-90C5-4BF6-9261-6616037FB383}"/>
            </c:ext>
          </c:extLst>
        </c:ser>
        <c:ser>
          <c:idx val="4"/>
          <c:order val="3"/>
          <c:tx>
            <c:strRef>
              <c:f>'2c)'!$B$29</c:f>
              <c:strCache>
                <c:ptCount val="1"/>
                <c:pt idx="0">
                  <c:v>P2</c:v>
                </c:pt>
              </c:strCache>
            </c:strRef>
          </c:tx>
          <c:spPr>
            <a:ln w="25400" cap="rnd">
              <a:noFill/>
              <a:round/>
            </a:ln>
            <a:effectLst/>
          </c:spPr>
          <c:marker>
            <c:symbol val="circle"/>
            <c:size val="5"/>
            <c:spPr>
              <a:solidFill>
                <a:schemeClr val="accent1"/>
              </a:solidFill>
              <a:ln>
                <a:solidFill>
                  <a:schemeClr val="accent1"/>
                </a:solidFill>
              </a:ln>
            </c:spPr>
          </c:marker>
          <c:xVal>
            <c:numRef>
              <c:f>'2c)'!$C$29:$C$40</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13.666666666666666</c:v>
                </c:pt>
                <c:pt idx="11">
                  <c:v>14.75</c:v>
                </c:pt>
              </c:numCache>
            </c:numRef>
          </c:xVal>
          <c:yVal>
            <c:numRef>
              <c:f>'2c)'!$I$29:$I$40</c:f>
              <c:numCache>
                <c:formatCode>0.00</c:formatCode>
                <c:ptCount val="12"/>
                <c:pt idx="0">
                  <c:v>5.2</c:v>
                </c:pt>
                <c:pt idx="1">
                  <c:v>7.45</c:v>
                </c:pt>
                <c:pt idx="2">
                  <c:v>10.41</c:v>
                </c:pt>
                <c:pt idx="3">
                  <c:v>14.03</c:v>
                </c:pt>
                <c:pt idx="4">
                  <c:v>16.260000000000002</c:v>
                </c:pt>
                <c:pt idx="5">
                  <c:v>19.079999999999998</c:v>
                </c:pt>
                <c:pt idx="6">
                  <c:v>21.24</c:v>
                </c:pt>
                <c:pt idx="7">
                  <c:v>22.87</c:v>
                </c:pt>
                <c:pt idx="8">
                  <c:v>25.43</c:v>
                </c:pt>
                <c:pt idx="9">
                  <c:v>24.5</c:v>
                </c:pt>
                <c:pt idx="10">
                  <c:v>29.2</c:v>
                </c:pt>
                <c:pt idx="11">
                  <c:v>30.65</c:v>
                </c:pt>
              </c:numCache>
            </c:numRef>
          </c:yVal>
          <c:smooth val="0"/>
          <c:extLst>
            <c:ext xmlns:c16="http://schemas.microsoft.com/office/drawing/2014/chart" uri="{C3380CC4-5D6E-409C-BE32-E72D297353CC}">
              <c16:uniqueId val="{00000003-90C5-4BF6-9261-6616037FB383}"/>
            </c:ext>
          </c:extLst>
        </c:ser>
        <c:ser>
          <c:idx val="6"/>
          <c:order val="4"/>
          <c:tx>
            <c:strRef>
              <c:f>'2c)'!$B$41</c:f>
              <c:strCache>
                <c:ptCount val="1"/>
                <c:pt idx="0">
                  <c:v>P3</c:v>
                </c:pt>
              </c:strCache>
            </c:strRef>
          </c:tx>
          <c:spPr>
            <a:ln w="25400" cap="rnd">
              <a:noFill/>
              <a:round/>
            </a:ln>
            <a:effectLst/>
          </c:spPr>
          <c:marker>
            <c:symbol val="circle"/>
            <c:size val="5"/>
            <c:spPr>
              <a:ln>
                <a:solidFill>
                  <a:schemeClr val="accent1"/>
                </a:solidFill>
              </a:ln>
            </c:spPr>
          </c:marker>
          <c:xVal>
            <c:numRef>
              <c:f>'2c)'!$C$41:$C$52</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'2c)'!$I$41:$I$52</c:f>
              <c:numCache>
                <c:formatCode>0.00</c:formatCode>
                <c:ptCount val="12"/>
                <c:pt idx="0">
                  <c:v>4.32</c:v>
                </c:pt>
                <c:pt idx="1">
                  <c:v>5.84</c:v>
                </c:pt>
                <c:pt idx="2">
                  <c:v>7.47</c:v>
                </c:pt>
                <c:pt idx="3">
                  <c:v>9.2100000000000009</c:v>
                </c:pt>
                <c:pt idx="4">
                  <c:v>10.73</c:v>
                </c:pt>
                <c:pt idx="5">
                  <c:v>12.25</c:v>
                </c:pt>
                <c:pt idx="6">
                  <c:v>13.24</c:v>
                </c:pt>
                <c:pt idx="7">
                  <c:v>14.18</c:v>
                </c:pt>
                <c:pt idx="8">
                  <c:v>16.45</c:v>
                </c:pt>
                <c:pt idx="9">
                  <c:v>15.6</c:v>
                </c:pt>
                <c:pt idx="10">
                  <c:v>19.23</c:v>
                </c:pt>
                <c:pt idx="11">
                  <c:v>19.88</c:v>
                </c:pt>
              </c:numCache>
            </c:numRef>
          </c:yVal>
          <c:smooth val="0"/>
          <c:extLst>
            <c:ext xmlns:c16="http://schemas.microsoft.com/office/drawing/2014/chart" uri="{C3380CC4-5D6E-409C-BE32-E72D297353CC}">
              <c16:uniqueId val="{00000004-90C5-4BF6-9261-6616037FB383}"/>
            </c:ext>
          </c:extLst>
        </c:ser>
        <c:ser>
          <c:idx val="7"/>
          <c:order val="5"/>
          <c:tx>
            <c:strRef>
              <c:f>'2c)'!$AJ$77</c:f>
              <c:strCache>
                <c:ptCount val="1"/>
                <c:pt idx="0">
                  <c:v>G_P3</c:v>
                </c:pt>
              </c:strCache>
            </c:strRef>
          </c:tx>
          <c:spPr>
            <a:ln>
              <a:solidFill>
                <a:srgbClr val="C00000"/>
              </a:solidFill>
            </a:ln>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'2c)'!$AJ$106:$AJ$127</c:f>
              <c:numCache>
                <c:formatCode>0.00</c:formatCode>
                <c:ptCount val="22"/>
                <c:pt idx="0">
                  <c:v>3.3201894168281222E-3</c:v>
                </c:pt>
                <c:pt idx="1">
                  <c:v>0.36790067075553107</c:v>
                </c:pt>
                <c:pt idx="2">
                  <c:v>1.8164796870451496</c:v>
                </c:pt>
                <c:pt idx="3">
                  <c:v>4.0711008712333783</c:v>
                </c:pt>
                <c:pt idx="4">
                  <c:v>6.6321101643453577</c:v>
                </c:pt>
                <c:pt idx="5">
                  <c:v>9.2007118124845935</c:v>
                </c:pt>
                <c:pt idx="6">
                  <c:v>11.638381571798153</c:v>
                </c:pt>
                <c:pt idx="7">
                  <c:v>13.892534217803988</c:v>
                </c:pt>
                <c:pt idx="8">
                  <c:v>15.951908772345904</c:v>
                </c:pt>
                <c:pt idx="9">
                  <c:v>17.82381082520126</c:v>
                </c:pt>
                <c:pt idx="10">
                  <c:v>19.523032478493505</c:v>
                </c:pt>
                <c:pt idx="11">
                  <c:v>21.066585477360071</c:v>
                </c:pt>
                <c:pt idx="12">
                  <c:v>22.471280938190962</c:v>
                </c:pt>
                <c:pt idx="13">
                  <c:v>23.752697316079363</c:v>
                </c:pt>
                <c:pt idx="14">
                  <c:v>24.924820152668143</c:v>
                </c:pt>
                <c:pt idx="15">
                  <c:v>25.999999450121219</c:v>
                </c:pt>
                <c:pt idx="16">
                  <c:v>26.989048887875462</c:v>
                </c:pt>
                <c:pt idx="17">
                  <c:v>27.901399956595984</c:v>
                </c:pt>
                <c:pt idx="18">
                  <c:v>28.745268804638552</c:v>
                </c:pt>
                <c:pt idx="19">
                  <c:v>29.527816221929758</c:v>
                </c:pt>
                <c:pt idx="20">
                  <c:v>30.255292607510693</c:v>
                </c:pt>
                <c:pt idx="21">
                  <c:v>30.933165443382499</c:v>
                </c:pt>
              </c:numCache>
            </c:numRef>
          </c:yVal>
          <c:smooth val="0"/>
          <c:extLst>
            <c:ext xmlns:c16="http://schemas.microsoft.com/office/drawing/2014/chart" uri="{C3380CC4-5D6E-409C-BE32-E72D297353CC}">
              <c16:uniqueId val="{00000005-90C5-4BF6-9261-6616037FB383}"/>
            </c:ext>
          </c:extLst>
        </c:ser>
        <c:ser>
          <c:idx val="8"/>
          <c:order val="6"/>
          <c:tx>
            <c:strRef>
              <c:f>'2c)'!$B$53</c:f>
              <c:strCache>
                <c:ptCount val="1"/>
                <c:pt idx="0">
                  <c:v>P4</c:v>
                </c:pt>
              </c:strCache>
            </c:strRef>
          </c:tx>
          <c:spPr>
            <a:ln w="25400" cap="rnd">
              <a:noFill/>
              <a:round/>
            </a:ln>
            <a:effectLst/>
          </c:spPr>
          <c:marker>
            <c:symbol val="circle"/>
            <c:size val="5"/>
            <c:spPr>
              <a:solidFill>
                <a:schemeClr val="accent1"/>
              </a:solidFill>
              <a:ln>
                <a:solidFill>
                  <a:schemeClr val="accent1"/>
                </a:solidFill>
              </a:ln>
            </c:spPr>
          </c:marker>
          <c:xVal>
            <c:numRef>
              <c:f>'2c)'!$C$53:$C$64</c:f>
              <c:numCache>
                <c:formatCode>0.0</c:formatCode>
                <c:ptCount val="12"/>
                <c:pt idx="0">
                  <c:v>4.083333333333333</c:v>
                </c:pt>
                <c:pt idx="1">
                  <c:v>4.75</c:v>
                </c:pt>
                <c:pt idx="2">
                  <c:v>5.666666666666667</c:v>
                </c:pt>
                <c:pt idx="3">
                  <c:v>6.833333333333333</c:v>
                </c:pt>
                <c:pt idx="4">
                  <c:v>7.583333333333333</c:v>
                </c:pt>
                <c:pt idx="5">
                  <c:v>8.6666666666666661</c:v>
                </c:pt>
                <c:pt idx="6">
                  <c:v>9.5</c:v>
                </c:pt>
                <c:pt idx="7">
                  <c:v>10.5</c:v>
                </c:pt>
                <c:pt idx="8">
                  <c:v>11.583333333333334</c:v>
                </c:pt>
                <c:pt idx="9">
                  <c:v>12.583333333333334</c:v>
                </c:pt>
                <c:pt idx="10">
                  <c:v>13.75</c:v>
                </c:pt>
                <c:pt idx="11">
                  <c:v>14.75</c:v>
                </c:pt>
              </c:numCache>
            </c:numRef>
          </c:xVal>
          <c:yVal>
            <c:numRef>
              <c:f>'2c)'!$I$53:$I$64</c:f>
              <c:numCache>
                <c:formatCode>0.00</c:formatCode>
                <c:ptCount val="12"/>
                <c:pt idx="0">
                  <c:v>2.74</c:v>
                </c:pt>
                <c:pt idx="1">
                  <c:v>3.92</c:v>
                </c:pt>
                <c:pt idx="2">
                  <c:v>5.2</c:v>
                </c:pt>
                <c:pt idx="3">
                  <c:v>7.03</c:v>
                </c:pt>
                <c:pt idx="4">
                  <c:v>8.44</c:v>
                </c:pt>
                <c:pt idx="5">
                  <c:v>10.11</c:v>
                </c:pt>
                <c:pt idx="6">
                  <c:v>11.07</c:v>
                </c:pt>
                <c:pt idx="7">
                  <c:v>12.1</c:v>
                </c:pt>
                <c:pt idx="8">
                  <c:v>13.88</c:v>
                </c:pt>
                <c:pt idx="9">
                  <c:v>13.45</c:v>
                </c:pt>
                <c:pt idx="10">
                  <c:v>15.53</c:v>
                </c:pt>
                <c:pt idx="11">
                  <c:v>15.94</c:v>
                </c:pt>
              </c:numCache>
            </c:numRef>
          </c:yVal>
          <c:smooth val="0"/>
          <c:extLst>
            <c:ext xmlns:c16="http://schemas.microsoft.com/office/drawing/2014/chart" uri="{C3380CC4-5D6E-409C-BE32-E72D297353CC}">
              <c16:uniqueId val="{00000006-90C5-4BF6-9261-6616037FB383}"/>
            </c:ext>
          </c:extLst>
        </c:ser>
        <c:ser>
          <c:idx val="9"/>
          <c:order val="7"/>
          <c:tx>
            <c:strRef>
              <c:f>'2c)'!$AK$77</c:f>
              <c:strCache>
                <c:ptCount val="1"/>
                <c:pt idx="0">
                  <c:v>G_P4</c:v>
                </c:pt>
              </c:strCache>
            </c:strRef>
          </c:tx>
          <c:spPr>
            <a:ln>
              <a:solidFill>
                <a:srgbClr val="C00000"/>
              </a:solidFill>
            </a:ln>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'2c)'!$AK$106:$AK$127</c:f>
              <c:numCache>
                <c:formatCode>0.00</c:formatCode>
                <c:ptCount val="22"/>
                <c:pt idx="0">
                  <c:v>5.551193727956976E-4</c:v>
                </c:pt>
                <c:pt idx="1">
                  <c:v>0.14760430014588705</c:v>
                </c:pt>
                <c:pt idx="2">
                  <c:v>0.98071065252805889</c:v>
                </c:pt>
                <c:pt idx="3">
                  <c:v>2.5538002941261575</c:v>
                </c:pt>
                <c:pt idx="4">
                  <c:v>4.5554639917758095</c:v>
                </c:pt>
                <c:pt idx="5">
                  <c:v>6.7163886177193293</c:v>
                </c:pt>
                <c:pt idx="6">
                  <c:v>8.8753398955499989</c:v>
                </c:pt>
                <c:pt idx="7">
                  <c:v>10.948881832288942</c:v>
                </c:pt>
                <c:pt idx="8">
                  <c:v>12.899191858889822</c:v>
                </c:pt>
                <c:pt idx="9">
                  <c:v>14.71329524099956</c:v>
                </c:pt>
                <c:pt idx="10">
                  <c:v>16.391154819834259</c:v>
                </c:pt>
                <c:pt idx="11">
                  <c:v>17.939106375773971</c:v>
                </c:pt>
                <c:pt idx="12">
                  <c:v>19.366304909115932</c:v>
                </c:pt>
                <c:pt idx="13">
                  <c:v>20.682831579540746</c:v>
                </c:pt>
                <c:pt idx="14">
                  <c:v>21.898711711098283</c:v>
                </c:pt>
                <c:pt idx="15">
                  <c:v>23.023431691294853</c:v>
                </c:pt>
                <c:pt idx="16">
                  <c:v>24.065727747422311</c:v>
                </c:pt>
                <c:pt idx="17">
                  <c:v>25.033520953743032</c:v>
                </c:pt>
                <c:pt idx="18">
                  <c:v>25.933928650713046</c:v>
                </c:pt>
                <c:pt idx="19">
                  <c:v>26.77331346552392</c:v>
                </c:pt>
                <c:pt idx="20">
                  <c:v>27.557348489206639</c:v>
                </c:pt>
                <c:pt idx="21">
                  <c:v>28.291086953161049</c:v>
                </c:pt>
              </c:numCache>
            </c:numRef>
          </c:yVal>
          <c:smooth val="0"/>
          <c:extLst>
            <c:ext xmlns:c16="http://schemas.microsoft.com/office/drawing/2014/chart" uri="{C3380CC4-5D6E-409C-BE32-E72D297353CC}">
              <c16:uniqueId val="{00000007-90C5-4BF6-9261-6616037FB383}"/>
            </c:ext>
          </c:extLst>
        </c:ser>
        <c:ser>
          <c:idx val="10"/>
          <c:order val="8"/>
          <c:tx>
            <c:strRef>
              <c:f>'2c)'!$B$65</c:f>
              <c:strCache>
                <c:ptCount val="1"/>
                <c:pt idx="0">
                  <c:v>P5</c:v>
                </c:pt>
              </c:strCache>
            </c:strRef>
          </c:tx>
          <c:spPr>
            <a:ln w="25400" cap="rnd">
              <a:noFill/>
              <a:round/>
            </a:ln>
            <a:effectLst/>
          </c:spPr>
          <c:marker>
            <c:symbol val="circle"/>
            <c:size val="5"/>
            <c:spPr>
              <a:solidFill>
                <a:schemeClr val="accent1"/>
              </a:solidFill>
              <a:ln>
                <a:solidFill>
                  <a:schemeClr val="accent1"/>
                </a:solidFill>
              </a:ln>
            </c:spPr>
          </c:marker>
          <c:xVal>
            <c:numRef>
              <c:f>'2c)'!$C$65:$C$75</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'2c)'!$I$65:$I$75</c:f>
              <c:numCache>
                <c:formatCode>0.00</c:formatCode>
                <c:ptCount val="11"/>
                <c:pt idx="0">
                  <c:v>8.2799999999999994</c:v>
                </c:pt>
                <c:pt idx="1">
                  <c:v>11.7525</c:v>
                </c:pt>
                <c:pt idx="2">
                  <c:v>13.738099999999999</c:v>
                </c:pt>
                <c:pt idx="3">
                  <c:v>15.285</c:v>
                </c:pt>
                <c:pt idx="4">
                  <c:v>16.896899999999999</c:v>
                </c:pt>
                <c:pt idx="5">
                  <c:v>18.758099999999999</c:v>
                </c:pt>
                <c:pt idx="6">
                  <c:v>20.496300000000002</c:v>
                </c:pt>
                <c:pt idx="7">
                  <c:v>22.3812</c:v>
                </c:pt>
                <c:pt idx="8">
                  <c:v>22.6313</c:v>
                </c:pt>
                <c:pt idx="9">
                  <c:v>23.5381</c:v>
                </c:pt>
                <c:pt idx="10">
                  <c:v>24.203099999999999</c:v>
                </c:pt>
              </c:numCache>
            </c:numRef>
          </c:yVal>
          <c:smooth val="0"/>
          <c:extLst>
            <c:ext xmlns:c16="http://schemas.microsoft.com/office/drawing/2014/chart" uri="{C3380CC4-5D6E-409C-BE32-E72D297353CC}">
              <c16:uniqueId val="{00000008-90C5-4BF6-9261-6616037FB383}"/>
            </c:ext>
          </c:extLst>
        </c:ser>
        <c:ser>
          <c:idx val="11"/>
          <c:order val="9"/>
          <c:tx>
            <c:strRef>
              <c:f>'2c)'!$AL$77</c:f>
              <c:strCache>
                <c:ptCount val="1"/>
                <c:pt idx="0">
                  <c:v>G_P5</c:v>
                </c:pt>
              </c:strCache>
            </c:strRef>
          </c:tx>
          <c:spPr>
            <a:ln>
              <a:solidFill>
                <a:srgbClr val="C00000"/>
              </a:solidFill>
            </a:ln>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'2c)'!$AL$106:$AL$127</c:f>
              <c:numCache>
                <c:formatCode>0.00</c:formatCode>
                <c:ptCount val="22"/>
                <c:pt idx="0">
                  <c:v>1.8236215691271945E-3</c:v>
                </c:pt>
                <c:pt idx="1">
                  <c:v>0.27092863457594785</c:v>
                </c:pt>
                <c:pt idx="2">
                  <c:v>1.4775825305792452</c:v>
                </c:pt>
                <c:pt idx="3">
                  <c:v>3.4822818577337142</c:v>
                </c:pt>
                <c:pt idx="4">
                  <c:v>5.8479701104212616</c:v>
                </c:pt>
                <c:pt idx="5">
                  <c:v>8.2799999999999994</c:v>
                </c:pt>
                <c:pt idx="6">
                  <c:v>10.628190523450289</c:v>
                </c:pt>
                <c:pt idx="7">
                  <c:v>12.827365973682589</c:v>
                </c:pt>
                <c:pt idx="8">
                  <c:v>14.856205658497599</c:v>
                </c:pt>
                <c:pt idx="9">
                  <c:v>16.714652356004859</c:v>
                </c:pt>
                <c:pt idx="10">
                  <c:v>18.412270854538406</c:v>
                </c:pt>
                <c:pt idx="11">
                  <c:v>19.962395637933142</c:v>
                </c:pt>
                <c:pt idx="12">
                  <c:v>21.37925198207185</c:v>
                </c:pt>
                <c:pt idx="13">
                  <c:v>22.676594249294759</c:v>
                </c:pt>
                <c:pt idx="14">
                  <c:v>23.867115863247161</c:v>
                </c:pt>
                <c:pt idx="15">
                  <c:v>24.962248025056756</c:v>
                </c:pt>
                <c:pt idx="16">
                  <c:v>25.972149336705169</c:v>
                </c:pt>
                <c:pt idx="17">
                  <c:v>26.905783854293652</c:v>
                </c:pt>
                <c:pt idx="18">
                  <c:v>27.771034739261207</c:v>
                </c:pt>
                <c:pt idx="19">
                  <c:v>28.574826747890786</c:v>
                </c:pt>
                <c:pt idx="20">
                  <c:v>29.323244552483818</c:v>
                </c:pt>
                <c:pt idx="21">
                  <c:v>30.021641125427127</c:v>
                </c:pt>
              </c:numCache>
            </c:numRef>
          </c:yVal>
          <c:smooth val="0"/>
          <c:extLst>
            <c:ext xmlns:c16="http://schemas.microsoft.com/office/drawing/2014/chart" uri="{C3380CC4-5D6E-409C-BE32-E72D297353CC}">
              <c16:uniqueId val="{00000009-90C5-4BF6-9261-6616037FB383}"/>
            </c:ext>
          </c:extLst>
        </c:ser>
        <c:ser>
          <c:idx val="12"/>
          <c:order val="10"/>
          <c:tx>
            <c:strRef>
              <c:f>'2c)'!$B$76</c:f>
              <c:strCache>
                <c:ptCount val="1"/>
                <c:pt idx="0">
                  <c:v>P6</c:v>
                </c:pt>
              </c:strCache>
            </c:strRef>
          </c:tx>
          <c:spPr>
            <a:ln w="25400" cap="rnd">
              <a:noFill/>
              <a:round/>
            </a:ln>
            <a:effectLst/>
          </c:spPr>
          <c:marker>
            <c:symbol val="circle"/>
            <c:size val="5"/>
            <c:spPr>
              <a:solidFill>
                <a:schemeClr val="accent1"/>
              </a:solidFill>
            </c:spPr>
          </c:marker>
          <c:xVal>
            <c:numRef>
              <c:f>'2c)'!$C$76:$C$86</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'2c)'!$I$76:$I$86</c:f>
              <c:numCache>
                <c:formatCode>0.00</c:formatCode>
                <c:ptCount val="11"/>
                <c:pt idx="0">
                  <c:v>8.9291</c:v>
                </c:pt>
                <c:pt idx="1">
                  <c:v>12.5739</c:v>
                </c:pt>
                <c:pt idx="2">
                  <c:v>14.510899999999999</c:v>
                </c:pt>
                <c:pt idx="3">
                  <c:v>16.036200000000001</c:v>
                </c:pt>
                <c:pt idx="4">
                  <c:v>17.773299999999999</c:v>
                </c:pt>
                <c:pt idx="5">
                  <c:v>19.691500000000001</c:v>
                </c:pt>
                <c:pt idx="6">
                  <c:v>21.9648</c:v>
                </c:pt>
                <c:pt idx="7">
                  <c:v>23.6493</c:v>
                </c:pt>
                <c:pt idx="8">
                  <c:v>23.768799999999999</c:v>
                </c:pt>
                <c:pt idx="9">
                  <c:v>24.261399999999998</c:v>
                </c:pt>
                <c:pt idx="10">
                  <c:v>24.9955</c:v>
                </c:pt>
              </c:numCache>
            </c:numRef>
          </c:yVal>
          <c:smooth val="0"/>
          <c:extLst>
            <c:ext xmlns:c16="http://schemas.microsoft.com/office/drawing/2014/chart" uri="{C3380CC4-5D6E-409C-BE32-E72D297353CC}">
              <c16:uniqueId val="{0000000A-90C5-4BF6-9261-6616037FB383}"/>
            </c:ext>
          </c:extLst>
        </c:ser>
        <c:ser>
          <c:idx val="13"/>
          <c:order val="11"/>
          <c:tx>
            <c:strRef>
              <c:f>'2c)'!$AM$77</c:f>
              <c:strCache>
                <c:ptCount val="1"/>
                <c:pt idx="0">
                  <c:v>G_P6</c:v>
                </c:pt>
              </c:strCache>
            </c:strRef>
          </c:tx>
          <c:spPr>
            <a:ln>
              <a:solidFill>
                <a:srgbClr val="C00000"/>
              </a:solidFill>
            </a:ln>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'2c)'!$AM$106:$AM$127</c:f>
              <c:numCache>
                <c:formatCode>0.00</c:formatCode>
                <c:ptCount val="22"/>
                <c:pt idx="0">
                  <c:v>2.8003126231146563E-3</c:v>
                </c:pt>
                <c:pt idx="1">
                  <c:v>0.33726212065128564</c:v>
                </c:pt>
                <c:pt idx="2">
                  <c:v>1.712947300122146</c:v>
                </c:pt>
                <c:pt idx="3">
                  <c:v>3.8943018127853146</c:v>
                </c:pt>
                <c:pt idx="4">
                  <c:v>6.3991350432661323</c:v>
                </c:pt>
                <c:pt idx="5">
                  <c:v>8.9291</c:v>
                </c:pt>
                <c:pt idx="6">
                  <c:v>11.341897914974286</c:v>
                </c:pt>
                <c:pt idx="7">
                  <c:v>13.581124147358098</c:v>
                </c:pt>
                <c:pt idx="8">
                  <c:v>15.632541303462585</c:v>
                </c:pt>
                <c:pt idx="9">
                  <c:v>17.501308617071608</c:v>
                </c:pt>
                <c:pt idx="10">
                  <c:v>19.200710491276325</c:v>
                </c:pt>
                <c:pt idx="11">
                  <c:v>20.746707044395169</c:v>
                </c:pt>
                <c:pt idx="12">
                  <c:v>22.155375323687327</c:v>
                </c:pt>
                <c:pt idx="13">
                  <c:v>23.441779465835502</c:v>
                </c:pt>
                <c:pt idx="14">
                  <c:v>24.61954308543794</c:v>
                </c:pt>
                <c:pt idx="15">
                  <c:v>25.700760549608638</c:v>
                </c:pt>
                <c:pt idx="16">
                  <c:v>26.696064577182472</c:v>
                </c:pt>
                <c:pt idx="17">
                  <c:v>27.614758554461105</c:v>
                </c:pt>
                <c:pt idx="18">
                  <c:v>28.464968206210756</c:v>
                </c:pt>
                <c:pt idx="19">
                  <c:v>29.253790933781531</c:v>
                </c:pt>
                <c:pt idx="20">
                  <c:v>29.987433250254792</c:v>
                </c:pt>
                <c:pt idx="21">
                  <c:v>30.671332880644066</c:v>
                </c:pt>
              </c:numCache>
            </c:numRef>
          </c:yVal>
          <c:smooth val="0"/>
          <c:extLst>
            <c:ext xmlns:c16="http://schemas.microsoft.com/office/drawing/2014/chart" uri="{C3380CC4-5D6E-409C-BE32-E72D297353CC}">
              <c16:uniqueId val="{0000000B-90C5-4BF6-9261-6616037FB383}"/>
            </c:ext>
          </c:extLst>
        </c:ser>
        <c:ser>
          <c:idx val="14"/>
          <c:order val="12"/>
          <c:tx>
            <c:strRef>
              <c:f>'2c)'!$B$87</c:f>
              <c:strCache>
                <c:ptCount val="1"/>
                <c:pt idx="0">
                  <c:v>P7</c:v>
                </c:pt>
              </c:strCache>
            </c:strRef>
          </c:tx>
          <c:spPr>
            <a:ln w="25400" cap="rnd">
              <a:noFill/>
              <a:round/>
            </a:ln>
            <a:effectLst/>
          </c:spPr>
          <c:marker>
            <c:symbol val="circle"/>
            <c:size val="5"/>
            <c:spPr>
              <a:solidFill>
                <a:schemeClr val="accent1"/>
              </a:solidFill>
              <a:ln>
                <a:solidFill>
                  <a:schemeClr val="accent1"/>
                </a:solidFill>
              </a:ln>
            </c:spPr>
          </c:marker>
          <c:xVal>
            <c:numRef>
              <c:f>'2c)'!$C$87:$C$97</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'2c)'!$I$87:$I$97</c:f>
              <c:numCache>
                <c:formatCode>0.00</c:formatCode>
                <c:ptCount val="11"/>
                <c:pt idx="0">
                  <c:v>11.1912</c:v>
                </c:pt>
                <c:pt idx="1">
                  <c:v>15.2181</c:v>
                </c:pt>
                <c:pt idx="2">
                  <c:v>17.269400000000001</c:v>
                </c:pt>
                <c:pt idx="3">
                  <c:v>18.817599999999999</c:v>
                </c:pt>
                <c:pt idx="4">
                  <c:v>20.5671</c:v>
                </c:pt>
                <c:pt idx="5">
                  <c:v>22.723099999999999</c:v>
                </c:pt>
                <c:pt idx="6">
                  <c:v>24.549499999999998</c:v>
                </c:pt>
                <c:pt idx="7">
                  <c:v>26.5639</c:v>
                </c:pt>
                <c:pt idx="8">
                  <c:v>26.8569</c:v>
                </c:pt>
                <c:pt idx="9">
                  <c:v>27.3856</c:v>
                </c:pt>
                <c:pt idx="10">
                  <c:v>28.536100000000001</c:v>
                </c:pt>
              </c:numCache>
            </c:numRef>
          </c:yVal>
          <c:smooth val="0"/>
          <c:extLst>
            <c:ext xmlns:c16="http://schemas.microsoft.com/office/drawing/2014/chart" uri="{C3380CC4-5D6E-409C-BE32-E72D297353CC}">
              <c16:uniqueId val="{0000000C-90C5-4BF6-9261-6616037FB383}"/>
            </c:ext>
          </c:extLst>
        </c:ser>
        <c:ser>
          <c:idx val="15"/>
          <c:order val="13"/>
          <c:tx>
            <c:strRef>
              <c:f>'2c)'!$AN$77</c:f>
              <c:strCache>
                <c:ptCount val="1"/>
                <c:pt idx="0">
                  <c:v>G_P7</c:v>
                </c:pt>
              </c:strCache>
            </c:strRef>
          </c:tx>
          <c:spPr>
            <a:ln>
              <a:solidFill>
                <a:srgbClr val="C00000"/>
              </a:solidFill>
            </a:ln>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'2c)'!$AN$106:$AN$127</c:f>
              <c:numCache>
                <c:formatCode>0.00</c:formatCode>
                <c:ptCount val="22"/>
                <c:pt idx="0">
                  <c:v>1.0104779589882111E-2</c:v>
                </c:pt>
                <c:pt idx="1">
                  <c:v>0.64944464731845597</c:v>
                </c:pt>
                <c:pt idx="2">
                  <c:v>2.6656648166074266</c:v>
                </c:pt>
                <c:pt idx="3">
                  <c:v>5.4417284423436785</c:v>
                </c:pt>
                <c:pt idx="4">
                  <c:v>8.3782962428869308</c:v>
                </c:pt>
                <c:pt idx="5">
                  <c:v>11.1912</c:v>
                </c:pt>
                <c:pt idx="6">
                  <c:v>13.776483939568379</c:v>
                </c:pt>
                <c:pt idx="7">
                  <c:v>16.111329610288788</c:v>
                </c:pt>
                <c:pt idx="8">
                  <c:v>18.206106392714339</c:v>
                </c:pt>
                <c:pt idx="9">
                  <c:v>20.083053171185963</c:v>
                </c:pt>
                <c:pt idx="10">
                  <c:v>21.767120160810123</c:v>
                </c:pt>
                <c:pt idx="11">
                  <c:v>23.28222008191711</c:v>
                </c:pt>
                <c:pt idx="12">
                  <c:v>24.649869746288516</c:v>
                </c:pt>
                <c:pt idx="13">
                  <c:v>25.888872406135572</c:v>
                </c:pt>
                <c:pt idx="14">
                  <c:v>27.015433184854764</c:v>
                </c:pt>
                <c:pt idx="15">
                  <c:v>28.043433705275856</c:v>
                </c:pt>
                <c:pt idx="16">
                  <c:v>28.984744360454346</c:v>
                </c:pt>
                <c:pt idx="17">
                  <c:v>29.849522837635021</c:v>
                </c:pt>
                <c:pt idx="18">
                  <c:v>30.646479790448637</c:v>
                </c:pt>
                <c:pt idx="19">
                  <c:v>31.383107130265824</c:v>
                </c:pt>
                <c:pt idx="20">
                  <c:v>32.06587065073299</c:v>
                </c:pt>
                <c:pt idx="21">
                  <c:v>32.70037103957096</c:v>
                </c:pt>
              </c:numCache>
            </c:numRef>
          </c:yVal>
          <c:smooth val="0"/>
          <c:extLst>
            <c:ext xmlns:c16="http://schemas.microsoft.com/office/drawing/2014/chart" uri="{C3380CC4-5D6E-409C-BE32-E72D297353CC}">
              <c16:uniqueId val="{0000000D-90C5-4BF6-9261-6616037FB383}"/>
            </c:ext>
          </c:extLst>
        </c:ser>
        <c:ser>
          <c:idx val="16"/>
          <c:order val="14"/>
          <c:tx>
            <c:strRef>
              <c:f>'2c)'!$B$98</c:f>
              <c:strCache>
                <c:ptCount val="1"/>
                <c:pt idx="0">
                  <c:v>P8</c:v>
                </c:pt>
              </c:strCache>
            </c:strRef>
          </c:tx>
          <c:spPr>
            <a:ln w="25400" cap="rnd">
              <a:noFill/>
              <a:round/>
            </a:ln>
            <a:effectLst/>
          </c:spPr>
          <c:marker>
            <c:symbol val="circle"/>
            <c:size val="5"/>
            <c:spPr>
              <a:solidFill>
                <a:schemeClr val="accent1"/>
              </a:solidFill>
            </c:spPr>
          </c:marker>
          <c:xVal>
            <c:numRef>
              <c:f>'2c)'!$C$98:$C$108</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'2c)'!$I$98:$I$108</c:f>
              <c:numCache>
                <c:formatCode>0.00</c:formatCode>
                <c:ptCount val="11"/>
                <c:pt idx="0">
                  <c:v>12.2157</c:v>
                </c:pt>
                <c:pt idx="1">
                  <c:v>16.6556</c:v>
                </c:pt>
                <c:pt idx="2">
                  <c:v>18.8093</c:v>
                </c:pt>
                <c:pt idx="3">
                  <c:v>20.522200000000002</c:v>
                </c:pt>
                <c:pt idx="4">
                  <c:v>22.426400000000001</c:v>
                </c:pt>
                <c:pt idx="5">
                  <c:v>24.870799999999999</c:v>
                </c:pt>
                <c:pt idx="6">
                  <c:v>26.7912</c:v>
                </c:pt>
                <c:pt idx="7">
                  <c:v>28.262</c:v>
                </c:pt>
                <c:pt idx="8">
                  <c:v>29.351900000000001</c:v>
                </c:pt>
                <c:pt idx="9">
                  <c:v>29.838000000000001</c:v>
                </c:pt>
                <c:pt idx="10">
                  <c:v>31.200900000000001</c:v>
                </c:pt>
              </c:numCache>
            </c:numRef>
          </c:yVal>
          <c:smooth val="0"/>
          <c:extLst>
            <c:ext xmlns:c16="http://schemas.microsoft.com/office/drawing/2014/chart" uri="{C3380CC4-5D6E-409C-BE32-E72D297353CC}">
              <c16:uniqueId val="{0000000E-90C5-4BF6-9261-6616037FB383}"/>
            </c:ext>
          </c:extLst>
        </c:ser>
        <c:ser>
          <c:idx val="17"/>
          <c:order val="15"/>
          <c:tx>
            <c:strRef>
              <c:f>'2c)'!$AO$77</c:f>
              <c:strCache>
                <c:ptCount val="1"/>
                <c:pt idx="0">
                  <c:v>G_P8</c:v>
                </c:pt>
              </c:strCache>
            </c:strRef>
          </c:tx>
          <c:spPr>
            <a:ln>
              <a:solidFill>
                <a:srgbClr val="C00000"/>
              </a:solidFill>
            </a:ln>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'2c)'!$AO$106:$AO$127</c:f>
              <c:numCache>
                <c:formatCode>0.00</c:formatCode>
                <c:ptCount val="22"/>
                <c:pt idx="0">
                  <c:v>1.6623239008032014E-2</c:v>
                </c:pt>
                <c:pt idx="1">
                  <c:v>0.83739582115969025</c:v>
                </c:pt>
                <c:pt idx="2">
                  <c:v>3.1645187623157178</c:v>
                </c:pt>
                <c:pt idx="3">
                  <c:v>6.1958751659549902</c:v>
                </c:pt>
                <c:pt idx="4">
                  <c:v>9.3015272491658063</c:v>
                </c:pt>
                <c:pt idx="5">
                  <c:v>12.2157</c:v>
                </c:pt>
                <c:pt idx="6">
                  <c:v>14.855874419465884</c:v>
                </c:pt>
                <c:pt idx="7">
                  <c:v>17.215214813698328</c:v>
                </c:pt>
                <c:pt idx="8">
                  <c:v>19.314866420355042</c:v>
                </c:pt>
                <c:pt idx="9">
                  <c:v>21.184137819445471</c:v>
                </c:pt>
                <c:pt idx="10">
                  <c:v>22.852599461057451</c:v>
                </c:pt>
                <c:pt idx="11">
                  <c:v>24.347195791505161</c:v>
                </c:pt>
                <c:pt idx="12">
                  <c:v>25.691444855120537</c:v>
                </c:pt>
                <c:pt idx="13">
                  <c:v>26.905477536069728</c:v>
                </c:pt>
                <c:pt idx="14">
                  <c:v>28.006381829371453</c:v>
                </c:pt>
                <c:pt idx="15">
                  <c:v>29.008625522690519</c:v>
                </c:pt>
                <c:pt idx="16">
                  <c:v>29.924465351567797</c:v>
                </c:pt>
                <c:pt idx="17">
                  <c:v>30.764309686859587</c:v>
                </c:pt>
                <c:pt idx="18">
                  <c:v>31.537027197253447</c:v>
                </c:pt>
                <c:pt idx="19">
                  <c:v>32.250204257593829</c:v>
                </c:pt>
                <c:pt idx="20">
                  <c:v>32.910357486848817</c:v>
                </c:pt>
                <c:pt idx="21">
                  <c:v>33.523108495092387</c:v>
                </c:pt>
              </c:numCache>
            </c:numRef>
          </c:yVal>
          <c:smooth val="0"/>
          <c:extLst>
            <c:ext xmlns:c16="http://schemas.microsoft.com/office/drawing/2014/chart" uri="{C3380CC4-5D6E-409C-BE32-E72D297353CC}">
              <c16:uniqueId val="{0000000F-90C5-4BF6-9261-6616037FB383}"/>
            </c:ext>
          </c:extLst>
        </c:ser>
        <c:ser>
          <c:idx val="0"/>
          <c:order val="16"/>
          <c:tx>
            <c:strRef>
              <c:f>'2c)'!$B$109</c:f>
              <c:strCache>
                <c:ptCount val="1"/>
                <c:pt idx="0">
                  <c:v>P9</c:v>
                </c:pt>
              </c:strCache>
            </c:strRef>
          </c:tx>
          <c:spPr>
            <a:ln w="25400" cap="rnd">
              <a:noFill/>
              <a:round/>
            </a:ln>
            <a:effectLst/>
          </c:spPr>
          <c:marker>
            <c:symbol val="circle"/>
            <c:size val="5"/>
            <c:spPr>
              <a:solidFill>
                <a:schemeClr val="accent1"/>
              </a:solidFill>
              <a:ln w="9525">
                <a:solidFill>
                  <a:schemeClr val="accent1"/>
                </a:solidFill>
              </a:ln>
              <a:effectLst/>
            </c:spPr>
          </c:marker>
          <c:xVal>
            <c:numRef>
              <c:f>'2c)'!$C$109:$C$119</c:f>
              <c:numCache>
                <c:formatCode>0.0</c:formatCode>
                <c:ptCount val="11"/>
                <c:pt idx="0">
                  <c:v>6</c:v>
                </c:pt>
                <c:pt idx="1">
                  <c:v>7.8</c:v>
                </c:pt>
                <c:pt idx="2">
                  <c:v>9</c:v>
                </c:pt>
                <c:pt idx="3">
                  <c:v>9.9</c:v>
                </c:pt>
                <c:pt idx="4">
                  <c:v>10.8</c:v>
                </c:pt>
                <c:pt idx="5">
                  <c:v>12</c:v>
                </c:pt>
                <c:pt idx="6">
                  <c:v>13</c:v>
                </c:pt>
                <c:pt idx="7">
                  <c:v>14</c:v>
                </c:pt>
                <c:pt idx="8">
                  <c:v>15</c:v>
                </c:pt>
                <c:pt idx="9">
                  <c:v>15.8</c:v>
                </c:pt>
                <c:pt idx="10">
                  <c:v>16.899999999999999</c:v>
                </c:pt>
              </c:numCache>
            </c:numRef>
          </c:xVal>
          <c:yVal>
            <c:numRef>
              <c:f>'2c)'!$I$109:$I$119</c:f>
              <c:numCache>
                <c:formatCode>0.00</c:formatCode>
                <c:ptCount val="11"/>
                <c:pt idx="0">
                  <c:v>15.083299999999999</c:v>
                </c:pt>
                <c:pt idx="1">
                  <c:v>20.095300000000002</c:v>
                </c:pt>
                <c:pt idx="2">
                  <c:v>22.4785</c:v>
                </c:pt>
                <c:pt idx="3">
                  <c:v>24.3902</c:v>
                </c:pt>
                <c:pt idx="4">
                  <c:v>26.759499999999999</c:v>
                </c:pt>
                <c:pt idx="5">
                  <c:v>29.416699999999999</c:v>
                </c:pt>
                <c:pt idx="6">
                  <c:v>31.065000000000001</c:v>
                </c:pt>
                <c:pt idx="7">
                  <c:v>33.005099999999999</c:v>
                </c:pt>
                <c:pt idx="8">
                  <c:v>33.631300000000003</c:v>
                </c:pt>
                <c:pt idx="9">
                  <c:v>34.447600000000001</c:v>
                </c:pt>
                <c:pt idx="10">
                  <c:v>35.097200000000001</c:v>
                </c:pt>
              </c:numCache>
            </c:numRef>
          </c:yVal>
          <c:smooth val="0"/>
          <c:extLst>
            <c:ext xmlns:c16="http://schemas.microsoft.com/office/drawing/2014/chart" uri="{C3380CC4-5D6E-409C-BE32-E72D297353CC}">
              <c16:uniqueId val="{00000010-90C5-4BF6-9261-6616037FB383}"/>
            </c:ext>
          </c:extLst>
        </c:ser>
        <c:ser>
          <c:idx val="1"/>
          <c:order val="17"/>
          <c:tx>
            <c:strRef>
              <c:f>'2c)'!$AP$77</c:f>
              <c:strCache>
                <c:ptCount val="1"/>
                <c:pt idx="0">
                  <c:v>G_P9</c:v>
                </c:pt>
              </c:strCache>
            </c:strRef>
          </c:tx>
          <c:spPr>
            <a:ln>
              <a:solidFill>
                <a:srgbClr val="C00000"/>
              </a:solidFill>
            </a:ln>
          </c:spPr>
          <c:marker>
            <c:symbol val="none"/>
          </c:marker>
          <c:xVal>
            <c:numRef>
              <c:f>'2c)'!$AG$78:$AG$99</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'2c)'!$AP$106:$AP$127</c:f>
              <c:numCache>
                <c:formatCode>0.00</c:formatCode>
                <c:ptCount val="22"/>
                <c:pt idx="0">
                  <c:v>5.5099571823458704E-2</c:v>
                </c:pt>
                <c:pt idx="1">
                  <c:v>1.5440808159662791</c:v>
                </c:pt>
                <c:pt idx="2">
                  <c:v>4.7825233713614423</c:v>
                </c:pt>
                <c:pt idx="3">
                  <c:v>8.4682245206252151</c:v>
                </c:pt>
                <c:pt idx="4">
                  <c:v>11.963064907825476</c:v>
                </c:pt>
                <c:pt idx="5">
                  <c:v>15.083299999999999</c:v>
                </c:pt>
                <c:pt idx="6">
                  <c:v>17.813987715391452</c:v>
                </c:pt>
                <c:pt idx="7">
                  <c:v>20.192833728191069</c:v>
                </c:pt>
                <c:pt idx="8">
                  <c:v>22.26888140785568</c:v>
                </c:pt>
                <c:pt idx="9">
                  <c:v>24.088773214176946</c:v>
                </c:pt>
                <c:pt idx="10">
                  <c:v>25.692900429514999</c:v>
                </c:pt>
                <c:pt idx="11">
                  <c:v>27.115011966347659</c:v>
                </c:pt>
                <c:pt idx="12">
                  <c:v>28.38292860986623</c:v>
                </c:pt>
                <c:pt idx="13">
                  <c:v>29.519505675949148</c:v>
                </c:pt>
                <c:pt idx="14">
                  <c:v>30.54354726681791</c:v>
                </c:pt>
                <c:pt idx="15">
                  <c:v>31.470585992619537</c:v>
                </c:pt>
                <c:pt idx="16">
                  <c:v>32.313519114421474</c:v>
                </c:pt>
                <c:pt idx="17">
                  <c:v>33.083117556377232</c:v>
                </c:pt>
                <c:pt idx="18">
                  <c:v>33.788430076261321</c:v>
                </c:pt>
                <c:pt idx="19">
                  <c:v>34.437103686321919</c:v>
                </c:pt>
                <c:pt idx="20">
                  <c:v>35.035638133858718</c:v>
                </c:pt>
                <c:pt idx="21">
                  <c:v>35.589588755736379</c:v>
                </c:pt>
              </c:numCache>
            </c:numRef>
          </c:yVal>
          <c:smooth val="0"/>
          <c:extLst>
            <c:ext xmlns:c16="http://schemas.microsoft.com/office/drawing/2014/chart" uri="{C3380CC4-5D6E-409C-BE32-E72D297353CC}">
              <c16:uniqueId val="{00000011-90C5-4BF6-9261-6616037FB383}"/>
            </c:ext>
          </c:extLst>
        </c:ser>
        <c:dLbls>
          <c:showLegendKey val="0"/>
          <c:showVal val="0"/>
          <c:showCatName val="0"/>
          <c:showSerName val="0"/>
          <c:showPercent val="0"/>
          <c:showBubbleSize val="0"/>
        </c:dLbls>
        <c:axId val="1989523728"/>
        <c:axId val="1989523312"/>
      </c:scatterChart>
      <c:valAx>
        <c:axId val="1989523728"/>
        <c:scaling>
          <c:orientation val="minMax"/>
          <c:max val="2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312"/>
        <c:crosses val="autoZero"/>
        <c:crossBetween val="midCat"/>
        <c:majorUnit val="2"/>
      </c:valAx>
      <c:valAx>
        <c:axId val="198952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9523728"/>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3357</xdr:colOff>
      <xdr:row>0</xdr:row>
      <xdr:rowOff>10608</xdr:rowOff>
    </xdr:from>
    <xdr:to>
      <xdr:col>16</xdr:col>
      <xdr:colOff>20623</xdr:colOff>
      <xdr:row>30</xdr:row>
      <xdr:rowOff>20320</xdr:rowOff>
    </xdr:to>
    <xdr:pic>
      <xdr:nvPicPr>
        <xdr:cNvPr id="2" name="Picture 1"/>
        <xdr:cNvPicPr>
          <a:picLocks noChangeAspect="1"/>
        </xdr:cNvPicPr>
      </xdr:nvPicPr>
      <xdr:blipFill>
        <a:blip xmlns:r="http://schemas.openxmlformats.org/officeDocument/2006/relationships" r:embed="rId1"/>
        <a:stretch>
          <a:fillRect/>
        </a:stretch>
      </xdr:blipFill>
      <xdr:spPr>
        <a:xfrm>
          <a:off x="3357" y="10608"/>
          <a:ext cx="9770866" cy="5496112"/>
        </a:xfrm>
        <a:prstGeom prst="rect">
          <a:avLst/>
        </a:prstGeom>
      </xdr:spPr>
    </xdr:pic>
    <xdr:clientData/>
  </xdr:twoCellAnchor>
  <xdr:twoCellAnchor editAs="oneCell">
    <xdr:from>
      <xdr:col>0</xdr:col>
      <xdr:colOff>0</xdr:colOff>
      <xdr:row>29</xdr:row>
      <xdr:rowOff>162560</xdr:rowOff>
    </xdr:from>
    <xdr:to>
      <xdr:col>16</xdr:col>
      <xdr:colOff>39196</xdr:colOff>
      <xdr:row>60</xdr:row>
      <xdr:rowOff>50800</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5466080"/>
          <a:ext cx="9792796" cy="5557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266700</xdr:colOff>
      <xdr:row>1</xdr:row>
      <xdr:rowOff>331470</xdr:rowOff>
    </xdr:from>
    <xdr:to>
      <xdr:col>14</xdr:col>
      <xdr:colOff>487680</xdr:colOff>
      <xdr:row>16</xdr:row>
      <xdr:rowOff>163830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525780</xdr:colOff>
      <xdr:row>1</xdr:row>
      <xdr:rowOff>335280</xdr:rowOff>
    </xdr:from>
    <xdr:to>
      <xdr:col>21</xdr:col>
      <xdr:colOff>137160</xdr:colOff>
      <xdr:row>16</xdr:row>
      <xdr:rowOff>167640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4</xdr:row>
      <xdr:rowOff>0</xdr:rowOff>
    </xdr:from>
    <xdr:to>
      <xdr:col>13</xdr:col>
      <xdr:colOff>450943</xdr:colOff>
      <xdr:row>8</xdr:row>
      <xdr:rowOff>166546</xdr:rowOff>
    </xdr:to>
    <mc:AlternateContent xmlns:mc="http://schemas.openxmlformats.org/markup-compatibility/2006" xmlns:a14="http://schemas.microsoft.com/office/drawing/2010/main">
      <mc:Choice Requires="a14">
        <xdr:sp macro="" textlink="">
          <xdr:nvSpPr>
            <xdr:cNvPr id="3" name="Rectangle 2"/>
            <xdr:cNvSpPr/>
          </xdr:nvSpPr>
          <xdr:spPr>
            <a:xfrm>
              <a:off x="4023360" y="731520"/>
              <a:ext cx="1959703" cy="898066"/>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latin typeface="Cambria Math" panose="02040503050406030204" pitchFamily="18" charset="0"/>
                          </a:rPr>
                        </m:ctrlPr>
                      </m:sSubPr>
                      <m:e>
                        <m:r>
                          <m:rPr>
                            <m:sty m:val="p"/>
                          </m:rPr>
                          <a:rPr lang="en-US" b="0" i="0">
                            <a:latin typeface="Cambria Math" panose="02040503050406030204" pitchFamily="18" charset="0"/>
                          </a:rPr>
                          <m:t>G</m:t>
                        </m:r>
                      </m:e>
                      <m:sub>
                        <m:r>
                          <a:rPr lang="en-US" b="0" i="1">
                            <a:latin typeface="Cambria Math" panose="02040503050406030204" pitchFamily="18" charset="0"/>
                          </a:rPr>
                          <m:t>2</m:t>
                        </m:r>
                      </m:sub>
                    </m:sSub>
                    <m:r>
                      <a:rPr lang="en-US" i="0">
                        <a:latin typeface="Cambria Math" panose="02040503050406030204" pitchFamily="18" charset="0"/>
                      </a:rPr>
                      <m:t>=</m:t>
                    </m:r>
                    <m:r>
                      <m:rPr>
                        <m:sty m:val="p"/>
                      </m:rPr>
                      <a:rPr lang="en-US" b="0" i="0">
                        <a:latin typeface="Cambria Math" panose="02040503050406030204" pitchFamily="18" charset="0"/>
                      </a:rPr>
                      <m:t>A</m:t>
                    </m:r>
                    <m:sSup>
                      <m:sSupPr>
                        <m:ctrlPr>
                          <a:rPr lang="en-US" b="0" i="1">
                            <a:latin typeface="Cambria Math" panose="02040503050406030204" pitchFamily="18" charset="0"/>
                          </a:rPr>
                        </m:ctrlPr>
                      </m:sSupPr>
                      <m:e>
                        <m:d>
                          <m:dPr>
                            <m:ctrlPr>
                              <a:rPr lang="en-US" i="1">
                                <a:latin typeface="Cambria Math" panose="02040503050406030204" pitchFamily="18" charset="0"/>
                              </a:rPr>
                            </m:ctrlPr>
                          </m:dPr>
                          <m:e>
                            <m:f>
                              <m:fPr>
                                <m:ctrlPr>
                                  <a:rPr lang="en-US" i="1">
                                    <a:latin typeface="Cambria Math" panose="02040503050406030204" pitchFamily="18" charset="0"/>
                                  </a:rPr>
                                </m:ctrlPr>
                              </m:fPr>
                              <m:num>
                                <m:sSub>
                                  <m:sSubPr>
                                    <m:ctrlPr>
                                      <a:rPr lang="en-US" i="1">
                                        <a:latin typeface="Cambria Math" panose="02040503050406030204" pitchFamily="18" charset="0"/>
                                      </a:rPr>
                                    </m:ctrlPr>
                                  </m:sSubPr>
                                  <m:e>
                                    <m:r>
                                      <a:rPr lang="en-US" b="0" i="1">
                                        <a:latin typeface="Cambria Math" panose="02040503050406030204" pitchFamily="18" charset="0"/>
                                      </a:rPr>
                                      <m:t>𝐺</m:t>
                                    </m:r>
                                  </m:e>
                                  <m:sub>
                                    <m:r>
                                      <a:rPr lang="en-US" b="0" i="1">
                                        <a:latin typeface="Cambria Math" panose="02040503050406030204" pitchFamily="18" charset="0"/>
                                      </a:rPr>
                                      <m:t>1</m:t>
                                    </m:r>
                                  </m:sub>
                                </m:sSub>
                              </m:num>
                              <m:den>
                                <m:r>
                                  <a:rPr lang="en-US" b="0" i="1">
                                    <a:latin typeface="Cambria Math" panose="02040503050406030204" pitchFamily="18" charset="0"/>
                                  </a:rPr>
                                  <m:t>𝐴</m:t>
                                </m:r>
                              </m:den>
                            </m:f>
                          </m:e>
                        </m:d>
                      </m:e>
                      <m:sup>
                        <m:sSup>
                          <m:sSupPr>
                            <m:ctrlPr>
                              <a:rPr lang="en-US" b="0" i="1">
                                <a:latin typeface="Cambria Math" panose="02040503050406030204" pitchFamily="18" charset="0"/>
                              </a:rPr>
                            </m:ctrlPr>
                          </m:sSupPr>
                          <m:e>
                            <m:d>
                              <m:dPr>
                                <m:ctrlPr>
                                  <a:rPr lang="en-US" b="0" i="1">
                                    <a:latin typeface="Cambria Math" panose="02040503050406030204" pitchFamily="18" charset="0"/>
                                  </a:rPr>
                                </m:ctrlPr>
                              </m:dPr>
                              <m:e>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1</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2</m:t>
                                        </m:r>
                                      </m:sub>
                                    </m:sSub>
                                  </m:den>
                                </m:f>
                              </m:e>
                            </m:d>
                          </m:e>
                          <m:sup>
                            <m:r>
                              <a:rPr lang="en-US" b="0" i="1">
                                <a:latin typeface="Cambria Math" panose="02040503050406030204" pitchFamily="18" charset="0"/>
                              </a:rPr>
                              <m:t>𝑚</m:t>
                            </m:r>
                          </m:sup>
                        </m:sSup>
                      </m:sup>
                    </m:sSup>
                  </m:oMath>
                </m:oMathPara>
              </a14:m>
              <a:endParaRPr lang="en-US"/>
            </a:p>
          </xdr:txBody>
        </xdr:sp>
      </mc:Choice>
      <mc:Fallback xmlns="">
        <xdr:sp macro="" textlink="">
          <xdr:nvSpPr>
            <xdr:cNvPr id="3" name="Rectangle 2"/>
            <xdr:cNvSpPr/>
          </xdr:nvSpPr>
          <xdr:spPr>
            <a:xfrm>
              <a:off x="4023360" y="731520"/>
              <a:ext cx="1959703" cy="898066"/>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G_2</a:t>
              </a:r>
              <a:r>
                <a:rPr lang="en-US" i="0">
                  <a:latin typeface="Cambria Math" panose="02040503050406030204" pitchFamily="18" charset="0"/>
                </a:rPr>
                <a:t>=</a:t>
              </a:r>
              <a:r>
                <a:rPr lang="en-US" b="0" i="0">
                  <a:latin typeface="Cambria Math" panose="02040503050406030204" pitchFamily="18" charset="0"/>
                </a:rPr>
                <a:t>A</a:t>
              </a:r>
              <a:r>
                <a:rPr lang="en-US" i="0">
                  <a:latin typeface="Cambria Math" panose="02040503050406030204" pitchFamily="18" charset="0"/>
                </a:rPr>
                <a:t>(</a:t>
              </a:r>
              <a:r>
                <a:rPr lang="en-US" b="0" i="0">
                  <a:latin typeface="Cambria Math" panose="02040503050406030204" pitchFamily="18" charset="0"/>
                </a:rPr>
                <a:t>𝐺_1/𝐴)^((𝑡_1/𝑡_2 )^𝑚 )</a:t>
              </a:r>
              <a:endParaRPr lang="en-US"/>
            </a:p>
          </xdr:txBody>
        </xdr:sp>
      </mc:Fallback>
    </mc:AlternateContent>
    <xdr:clientData/>
  </xdr:twoCellAnchor>
  <xdr:twoCellAnchor>
    <xdr:from>
      <xdr:col>21</xdr:col>
      <xdr:colOff>0</xdr:colOff>
      <xdr:row>19</xdr:row>
      <xdr:rowOff>0</xdr:rowOff>
    </xdr:from>
    <xdr:to>
      <xdr:col>25</xdr:col>
      <xdr:colOff>335280</xdr:colOff>
      <xdr:row>23</xdr:row>
      <xdr:rowOff>179114</xdr:rowOff>
    </xdr:to>
    <mc:AlternateContent xmlns:mc="http://schemas.openxmlformats.org/markup-compatibility/2006" xmlns:a14="http://schemas.microsoft.com/office/drawing/2010/main">
      <mc:Choice Requires="a14">
        <xdr:sp macro="" textlink="">
          <xdr:nvSpPr>
            <xdr:cNvPr id="4" name="Rectangle 3"/>
            <xdr:cNvSpPr/>
          </xdr:nvSpPr>
          <xdr:spPr>
            <a:xfrm>
              <a:off x="9433560" y="3368040"/>
              <a:ext cx="2773680" cy="910634"/>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latin typeface="Cambria Math" panose="02040503050406030204" pitchFamily="18" charset="0"/>
                          </a:rPr>
                        </m:ctrlPr>
                      </m:sSubPr>
                      <m:e>
                        <m:r>
                          <m:rPr>
                            <m:sty m:val="p"/>
                          </m:rPr>
                          <a:rPr lang="en-US" b="0" i="0">
                            <a:latin typeface="Cambria Math" panose="02040503050406030204" pitchFamily="18" charset="0"/>
                          </a:rPr>
                          <m:t>G</m:t>
                        </m:r>
                      </m:e>
                      <m:sub>
                        <m:r>
                          <a:rPr lang="en-US" b="0" i="1">
                            <a:latin typeface="Cambria Math" panose="02040503050406030204" pitchFamily="18" charset="0"/>
                          </a:rPr>
                          <m:t>2</m:t>
                        </m:r>
                      </m:sub>
                    </m:sSub>
                    <m:r>
                      <a:rPr lang="en-US" i="0">
                        <a:latin typeface="Cambria Math" panose="02040503050406030204" pitchFamily="18" charset="0"/>
                      </a:rPr>
                      <m:t>=</m:t>
                    </m:r>
                    <m:r>
                      <a:rPr lang="en-US" b="0" i="0">
                        <a:latin typeface="Cambria Math" panose="02040503050406030204" pitchFamily="18" charset="0"/>
                      </a:rPr>
                      <m:t>50</m:t>
                    </m:r>
                    <m:sSup>
                      <m:sSupPr>
                        <m:ctrlPr>
                          <a:rPr lang="en-US" b="0" i="1">
                            <a:latin typeface="Cambria Math" panose="02040503050406030204" pitchFamily="18" charset="0"/>
                          </a:rPr>
                        </m:ctrlPr>
                      </m:sSupPr>
                      <m:e>
                        <m:d>
                          <m:dPr>
                            <m:ctrlPr>
                              <a:rPr lang="en-US" i="1">
                                <a:latin typeface="Cambria Math" panose="02040503050406030204" pitchFamily="18" charset="0"/>
                              </a:rPr>
                            </m:ctrlPr>
                          </m:dPr>
                          <m:e>
                            <m:f>
                              <m:fPr>
                                <m:ctrlPr>
                                  <a:rPr lang="en-US" i="1">
                                    <a:latin typeface="Cambria Math" panose="02040503050406030204" pitchFamily="18" charset="0"/>
                                  </a:rPr>
                                </m:ctrlPr>
                              </m:fPr>
                              <m:num>
                                <m:sSub>
                                  <m:sSubPr>
                                    <m:ctrlPr>
                                      <a:rPr lang="en-US" i="1">
                                        <a:latin typeface="Cambria Math" panose="02040503050406030204" pitchFamily="18" charset="0"/>
                                      </a:rPr>
                                    </m:ctrlPr>
                                  </m:sSubPr>
                                  <m:e>
                                    <m:r>
                                      <a:rPr lang="en-US" b="0" i="1">
                                        <a:latin typeface="Cambria Math" panose="02040503050406030204" pitchFamily="18" charset="0"/>
                                      </a:rPr>
                                      <m:t>𝐺</m:t>
                                    </m:r>
                                  </m:e>
                                  <m:sub>
                                    <m:r>
                                      <a:rPr lang="en-US" b="0" i="1">
                                        <a:latin typeface="Cambria Math" panose="02040503050406030204" pitchFamily="18" charset="0"/>
                                      </a:rPr>
                                      <m:t>1</m:t>
                                    </m:r>
                                  </m:sub>
                                </m:sSub>
                              </m:num>
                              <m:den>
                                <m:r>
                                  <a:rPr lang="en-US" b="0" i="1">
                                    <a:latin typeface="Cambria Math" panose="02040503050406030204" pitchFamily="18" charset="0"/>
                                  </a:rPr>
                                  <m:t>50</m:t>
                                </m:r>
                              </m:den>
                            </m:f>
                          </m:e>
                        </m:d>
                      </m:e>
                      <m:sup>
                        <m:sSup>
                          <m:sSupPr>
                            <m:ctrlPr>
                              <a:rPr lang="en-US" b="0" i="1">
                                <a:latin typeface="Cambria Math" panose="02040503050406030204" pitchFamily="18" charset="0"/>
                              </a:rPr>
                            </m:ctrlPr>
                          </m:sSupPr>
                          <m:e>
                            <m:d>
                              <m:dPr>
                                <m:ctrlPr>
                                  <a:rPr lang="en-US" b="0" i="1">
                                    <a:latin typeface="Cambria Math" panose="02040503050406030204" pitchFamily="18" charset="0"/>
                                  </a:rPr>
                                </m:ctrlPr>
                              </m:dPr>
                              <m:e>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1</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2</m:t>
                                        </m:r>
                                      </m:sub>
                                    </m:sSub>
                                  </m:den>
                                </m:f>
                              </m:e>
                            </m:d>
                          </m:e>
                          <m:sup>
                            <m:r>
                              <a:rPr lang="en-US" b="0" i="1">
                                <a:latin typeface="Cambria Math" panose="02040503050406030204" pitchFamily="18" charset="0"/>
                              </a:rPr>
                              <m:t>0.9697</m:t>
                            </m:r>
                          </m:sup>
                        </m:sSup>
                      </m:sup>
                    </m:sSup>
                  </m:oMath>
                </m:oMathPara>
              </a14:m>
              <a:endParaRPr lang="en-US"/>
            </a:p>
          </xdr:txBody>
        </xdr:sp>
      </mc:Choice>
      <mc:Fallback xmlns="">
        <xdr:sp macro="" textlink="">
          <xdr:nvSpPr>
            <xdr:cNvPr id="4" name="Rectangle 3"/>
            <xdr:cNvSpPr/>
          </xdr:nvSpPr>
          <xdr:spPr>
            <a:xfrm>
              <a:off x="9433560" y="3368040"/>
              <a:ext cx="2773680" cy="910634"/>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G_2</a:t>
              </a:r>
              <a:r>
                <a:rPr lang="en-US" i="0">
                  <a:latin typeface="Cambria Math" panose="02040503050406030204" pitchFamily="18" charset="0"/>
                </a:rPr>
                <a:t>=</a:t>
              </a:r>
              <a:r>
                <a:rPr lang="en-US" b="0" i="0">
                  <a:latin typeface="Cambria Math" panose="02040503050406030204" pitchFamily="18" charset="0"/>
                </a:rPr>
                <a:t>50</a:t>
              </a:r>
              <a:r>
                <a:rPr lang="en-US" i="0">
                  <a:latin typeface="Cambria Math" panose="02040503050406030204" pitchFamily="18" charset="0"/>
                </a:rPr>
                <a:t>(</a:t>
              </a:r>
              <a:r>
                <a:rPr lang="en-US" b="0" i="0">
                  <a:latin typeface="Cambria Math" panose="02040503050406030204" pitchFamily="18" charset="0"/>
                </a:rPr>
                <a:t>𝐺_1/50)^((𝑡_1/𝑡_2 )^0.9697 )</a:t>
              </a:r>
              <a:endParaRPr lang="en-US"/>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4</xdr:row>
      <xdr:rowOff>0</xdr:rowOff>
    </xdr:from>
    <xdr:to>
      <xdr:col>15</xdr:col>
      <xdr:colOff>340391</xdr:colOff>
      <xdr:row>8</xdr:row>
      <xdr:rowOff>166546</xdr:rowOff>
    </xdr:to>
    <mc:AlternateContent xmlns:mc="http://schemas.openxmlformats.org/markup-compatibility/2006" xmlns:a14="http://schemas.microsoft.com/office/drawing/2010/main">
      <mc:Choice Requires="a14">
        <xdr:sp macro="" textlink="">
          <xdr:nvSpPr>
            <xdr:cNvPr id="4" name="Rectangle 3"/>
            <xdr:cNvSpPr/>
          </xdr:nvSpPr>
          <xdr:spPr>
            <a:xfrm>
              <a:off x="3185160" y="731520"/>
              <a:ext cx="3693191" cy="898066"/>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latin typeface="Cambria Math" panose="02040503050406030204" pitchFamily="18" charset="0"/>
                          </a:rPr>
                        </m:ctrlPr>
                      </m:sSubPr>
                      <m:e>
                        <m:r>
                          <m:rPr>
                            <m:sty m:val="p"/>
                          </m:rPr>
                          <a:rPr lang="en-US" b="0" i="0">
                            <a:latin typeface="Cambria Math" panose="02040503050406030204" pitchFamily="18" charset="0"/>
                          </a:rPr>
                          <m:t>G</m:t>
                        </m:r>
                      </m:e>
                      <m:sub>
                        <m:r>
                          <a:rPr lang="en-US" b="0" i="1">
                            <a:latin typeface="Cambria Math" panose="02040503050406030204" pitchFamily="18" charset="0"/>
                          </a:rPr>
                          <m:t>2</m:t>
                        </m:r>
                      </m:sub>
                    </m:sSub>
                    <m:r>
                      <a:rPr lang="en-US" i="0">
                        <a:latin typeface="Cambria Math" panose="02040503050406030204" pitchFamily="18" charset="0"/>
                      </a:rPr>
                      <m:t>=</m:t>
                    </m:r>
                    <m:d>
                      <m:dPr>
                        <m:ctrlPr>
                          <a:rPr lang="en-US" i="1">
                            <a:latin typeface="Cambria Math" panose="02040503050406030204" pitchFamily="18" charset="0"/>
                          </a:rPr>
                        </m:ctrlPr>
                      </m:dPr>
                      <m:e>
                        <m:sSub>
                          <m:sSubPr>
                            <m:ctrlPr>
                              <a:rPr lang="en-US" i="1">
                                <a:latin typeface="Cambria Math" panose="02040503050406030204" pitchFamily="18" charset="0"/>
                              </a:rPr>
                            </m:ctrlPr>
                          </m:sSubPr>
                          <m:e>
                            <m:r>
                              <a:rPr lang="en-US" b="0" i="1">
                                <a:latin typeface="Cambria Math" panose="02040503050406030204" pitchFamily="18" charset="0"/>
                              </a:rPr>
                              <m:t>𝑎</m:t>
                            </m:r>
                          </m:e>
                          <m:sub>
                            <m:r>
                              <a:rPr lang="en-US" b="0" i="1">
                                <a:latin typeface="Cambria Math" panose="02040503050406030204" pitchFamily="18" charset="0"/>
                              </a:rPr>
                              <m:t>0</m:t>
                            </m:r>
                          </m:sub>
                        </m:sSub>
                        <m:r>
                          <a:rPr lang="en-US" b="0" i="1">
                            <a:latin typeface="Cambria Math" panose="02040503050406030204" pitchFamily="18" charset="0"/>
                          </a:rPr>
                          <m:t>+</m:t>
                        </m:r>
                        <m:sSub>
                          <m:sSubPr>
                            <m:ctrlPr>
                              <a:rPr lang="en-US" b="0" i="1">
                                <a:latin typeface="Cambria Math" panose="02040503050406030204" pitchFamily="18" charset="0"/>
                              </a:rPr>
                            </m:ctrlPr>
                          </m:sSubPr>
                          <m:e>
                            <m:r>
                              <a:rPr lang="en-US" b="0" i="1">
                                <a:latin typeface="Cambria Math" panose="02040503050406030204" pitchFamily="18" charset="0"/>
                              </a:rPr>
                              <m:t>𝑎</m:t>
                            </m:r>
                          </m:e>
                          <m:sub>
                            <m:r>
                              <a:rPr lang="en-US" b="0" i="1">
                                <a:latin typeface="Cambria Math" panose="02040503050406030204" pitchFamily="18" charset="0"/>
                              </a:rPr>
                              <m:t>1</m:t>
                            </m:r>
                          </m:sub>
                        </m:sSub>
                        <m:r>
                          <a:rPr lang="en-US" b="0" i="1">
                            <a:latin typeface="Cambria Math" panose="02040503050406030204" pitchFamily="18" charset="0"/>
                          </a:rPr>
                          <m:t>𝑆</m:t>
                        </m:r>
                      </m:e>
                    </m:d>
                    <m:sSup>
                      <m:sSupPr>
                        <m:ctrlPr>
                          <a:rPr lang="en-US" b="0" i="1">
                            <a:latin typeface="Cambria Math" panose="02040503050406030204" pitchFamily="18" charset="0"/>
                          </a:rPr>
                        </m:ctrlPr>
                      </m:sSupPr>
                      <m:e>
                        <m:d>
                          <m:dPr>
                            <m:ctrlPr>
                              <a:rPr lang="en-US" i="1">
                                <a:latin typeface="Cambria Math" panose="02040503050406030204" pitchFamily="18" charset="0"/>
                              </a:rPr>
                            </m:ctrlPr>
                          </m:dPr>
                          <m:e>
                            <m:f>
                              <m:fPr>
                                <m:ctrlPr>
                                  <a:rPr lang="en-US" i="1">
                                    <a:latin typeface="Cambria Math" panose="02040503050406030204" pitchFamily="18" charset="0"/>
                                  </a:rPr>
                                </m:ctrlPr>
                              </m:fPr>
                              <m:num>
                                <m:sSub>
                                  <m:sSubPr>
                                    <m:ctrlPr>
                                      <a:rPr lang="en-US" i="1">
                                        <a:latin typeface="Cambria Math" panose="02040503050406030204" pitchFamily="18" charset="0"/>
                                      </a:rPr>
                                    </m:ctrlPr>
                                  </m:sSubPr>
                                  <m:e>
                                    <m:r>
                                      <a:rPr lang="en-US" b="0" i="1">
                                        <a:latin typeface="Cambria Math" panose="02040503050406030204" pitchFamily="18" charset="0"/>
                                      </a:rPr>
                                      <m:t>𝐺</m:t>
                                    </m:r>
                                  </m:e>
                                  <m:sub>
                                    <m:r>
                                      <a:rPr lang="en-US" b="0" i="1">
                                        <a:latin typeface="Cambria Math" panose="02040503050406030204" pitchFamily="18" charset="0"/>
                                      </a:rPr>
                                      <m:t>1</m:t>
                                    </m:r>
                                  </m:sub>
                                </m:sSub>
                              </m:num>
                              <m:den>
                                <m:d>
                                  <m:dPr>
                                    <m:ctrlPr>
                                      <a:rPr lang="en-US" b="0" i="1">
                                        <a:latin typeface="Cambria Math" panose="02040503050406030204" pitchFamily="18" charset="0"/>
                                      </a:rPr>
                                    </m:ctrlPr>
                                  </m:dPr>
                                  <m:e>
                                    <m:sSub>
                                      <m:sSubPr>
                                        <m:ctrlPr>
                                          <a:rPr lang="en-US" i="1">
                                            <a:latin typeface="Cambria Math" panose="02040503050406030204" pitchFamily="18" charset="0"/>
                                          </a:rPr>
                                        </m:ctrlPr>
                                      </m:sSubPr>
                                      <m:e>
                                        <m:r>
                                          <a:rPr lang="en-US" b="0" i="1">
                                            <a:latin typeface="Cambria Math" panose="02040503050406030204" pitchFamily="18" charset="0"/>
                                          </a:rPr>
                                          <m:t>𝑎</m:t>
                                        </m:r>
                                      </m:e>
                                      <m:sub>
                                        <m:r>
                                          <a:rPr lang="en-US" b="0" i="1">
                                            <a:latin typeface="Cambria Math" panose="02040503050406030204" pitchFamily="18" charset="0"/>
                                          </a:rPr>
                                          <m:t>0</m:t>
                                        </m:r>
                                      </m:sub>
                                    </m:sSub>
                                    <m:r>
                                      <a:rPr lang="en-US" b="0" i="1">
                                        <a:latin typeface="Cambria Math" panose="02040503050406030204" pitchFamily="18" charset="0"/>
                                      </a:rPr>
                                      <m:t>+</m:t>
                                    </m:r>
                                    <m:sSub>
                                      <m:sSubPr>
                                        <m:ctrlPr>
                                          <a:rPr lang="en-US" b="0" i="1">
                                            <a:latin typeface="Cambria Math" panose="02040503050406030204" pitchFamily="18" charset="0"/>
                                          </a:rPr>
                                        </m:ctrlPr>
                                      </m:sSubPr>
                                      <m:e>
                                        <m:r>
                                          <a:rPr lang="en-US" b="0" i="1">
                                            <a:latin typeface="Cambria Math" panose="02040503050406030204" pitchFamily="18" charset="0"/>
                                          </a:rPr>
                                          <m:t>𝑎</m:t>
                                        </m:r>
                                      </m:e>
                                      <m:sub>
                                        <m:r>
                                          <a:rPr lang="en-US" b="0" i="1">
                                            <a:latin typeface="Cambria Math" panose="02040503050406030204" pitchFamily="18" charset="0"/>
                                          </a:rPr>
                                          <m:t>1</m:t>
                                        </m:r>
                                      </m:sub>
                                    </m:sSub>
                                    <m:r>
                                      <a:rPr lang="en-US" b="0" i="1">
                                        <a:latin typeface="Cambria Math" panose="02040503050406030204" pitchFamily="18" charset="0"/>
                                      </a:rPr>
                                      <m:t>𝑆</m:t>
                                    </m:r>
                                  </m:e>
                                </m:d>
                              </m:den>
                            </m:f>
                          </m:e>
                        </m:d>
                      </m:e>
                      <m:sup>
                        <m:sSup>
                          <m:sSupPr>
                            <m:ctrlPr>
                              <a:rPr lang="en-US" b="0" i="1">
                                <a:latin typeface="Cambria Math" panose="02040503050406030204" pitchFamily="18" charset="0"/>
                              </a:rPr>
                            </m:ctrlPr>
                          </m:sSupPr>
                          <m:e>
                            <m:d>
                              <m:dPr>
                                <m:ctrlPr>
                                  <a:rPr lang="en-US" b="0" i="1">
                                    <a:latin typeface="Cambria Math" panose="02040503050406030204" pitchFamily="18" charset="0"/>
                                  </a:rPr>
                                </m:ctrlPr>
                              </m:dPr>
                              <m:e>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1</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2</m:t>
                                        </m:r>
                                      </m:sub>
                                    </m:sSub>
                                  </m:den>
                                </m:f>
                              </m:e>
                            </m:d>
                          </m:e>
                          <m:sup>
                            <m:r>
                              <a:rPr lang="en-US" b="0" i="1">
                                <a:latin typeface="Cambria Math" panose="02040503050406030204" pitchFamily="18" charset="0"/>
                              </a:rPr>
                              <m:t>𝑚</m:t>
                            </m:r>
                          </m:sup>
                        </m:sSup>
                      </m:sup>
                    </m:sSup>
                  </m:oMath>
                </m:oMathPara>
              </a14:m>
              <a:endParaRPr lang="en-US"/>
            </a:p>
          </xdr:txBody>
        </xdr:sp>
      </mc:Choice>
      <mc:Fallback xmlns="">
        <xdr:sp macro="" textlink="">
          <xdr:nvSpPr>
            <xdr:cNvPr id="4" name="Rectangle 3"/>
            <xdr:cNvSpPr/>
          </xdr:nvSpPr>
          <xdr:spPr>
            <a:xfrm>
              <a:off x="3185160" y="731520"/>
              <a:ext cx="3693191" cy="898066"/>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G_2</a:t>
              </a:r>
              <a:r>
                <a:rPr lang="en-US" i="0">
                  <a:latin typeface="Cambria Math" panose="02040503050406030204" pitchFamily="18" charset="0"/>
                </a:rPr>
                <a:t>=(</a:t>
              </a:r>
              <a:r>
                <a:rPr lang="en-US" b="0" i="0">
                  <a:latin typeface="Cambria Math" panose="02040503050406030204" pitchFamily="18" charset="0"/>
                </a:rPr>
                <a:t>𝑎_0+𝑎_1 𝑆) </a:t>
              </a:r>
              <a:r>
                <a:rPr lang="en-US" i="0">
                  <a:latin typeface="Cambria Math" panose="02040503050406030204" pitchFamily="18" charset="0"/>
                </a:rPr>
                <a:t>(</a:t>
              </a:r>
              <a:r>
                <a:rPr lang="en-US" b="0" i="0">
                  <a:latin typeface="Cambria Math" panose="02040503050406030204" pitchFamily="18" charset="0"/>
                </a:rPr>
                <a:t>𝐺_1/((𝑎_0+𝑎_1 𝑆) ))^((𝑡_1/𝑡_2 )^𝑚 )</a:t>
              </a:r>
              <a:endParaRPr lang="en-US"/>
            </a:p>
          </xdr:txBody>
        </xdr:sp>
      </mc:Fallback>
    </mc:AlternateContent>
    <xdr:clientData/>
  </xdr:twoCellAnchor>
  <xdr:twoCellAnchor>
    <xdr:from>
      <xdr:col>42</xdr:col>
      <xdr:colOff>243840</xdr:colOff>
      <xdr:row>16</xdr:row>
      <xdr:rowOff>3810</xdr:rowOff>
    </xdr:from>
    <xdr:to>
      <xdr:col>51</xdr:col>
      <xdr:colOff>518160</xdr:colOff>
      <xdr:row>40</xdr:row>
      <xdr:rowOff>15240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518161</xdr:colOff>
      <xdr:row>31</xdr:row>
      <xdr:rowOff>160021</xdr:rowOff>
    </xdr:from>
    <xdr:to>
      <xdr:col>30</xdr:col>
      <xdr:colOff>106680</xdr:colOff>
      <xdr:row>36</xdr:row>
      <xdr:rowOff>73283</xdr:rowOff>
    </xdr:to>
    <mc:AlternateContent xmlns:mc="http://schemas.openxmlformats.org/markup-compatibility/2006" xmlns:a14="http://schemas.microsoft.com/office/drawing/2010/main">
      <mc:Choice Requires="a14">
        <xdr:sp macro="" textlink="">
          <xdr:nvSpPr>
            <xdr:cNvPr id="7" name="Rectangle 6"/>
            <xdr:cNvSpPr/>
          </xdr:nvSpPr>
          <xdr:spPr>
            <a:xfrm>
              <a:off x="11170921" y="5722621"/>
              <a:ext cx="3573779" cy="82766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sz="1600" b="0" i="1">
                            <a:latin typeface="Cambria Math" panose="02040503050406030204" pitchFamily="18" charset="0"/>
                          </a:rPr>
                        </m:ctrlPr>
                      </m:sSubPr>
                      <m:e>
                        <m:r>
                          <m:rPr>
                            <m:sty m:val="p"/>
                          </m:rPr>
                          <a:rPr lang="en-US" sz="1600" b="0" i="0">
                            <a:latin typeface="Cambria Math" panose="02040503050406030204" pitchFamily="18" charset="0"/>
                          </a:rPr>
                          <m:t>G</m:t>
                        </m:r>
                      </m:e>
                      <m:sub>
                        <m:r>
                          <a:rPr lang="en-US" sz="1600" b="0" i="1">
                            <a:latin typeface="Cambria Math" panose="02040503050406030204" pitchFamily="18" charset="0"/>
                          </a:rPr>
                          <m:t>2</m:t>
                        </m:r>
                      </m:sub>
                    </m:sSub>
                    <m:r>
                      <a:rPr lang="en-US" sz="1600" i="0">
                        <a:latin typeface="Cambria Math" panose="02040503050406030204" pitchFamily="18" charset="0"/>
                      </a:rPr>
                      <m:t>=</m:t>
                    </m:r>
                    <m:d>
                      <m:dPr>
                        <m:ctrlPr>
                          <a:rPr lang="en-US" sz="1600" i="1">
                            <a:latin typeface="Cambria Math" panose="02040503050406030204" pitchFamily="18" charset="0"/>
                          </a:rPr>
                        </m:ctrlPr>
                      </m:dPr>
                      <m:e>
                        <m:r>
                          <a:rPr lang="en-US" sz="1600" b="0" i="1">
                            <a:latin typeface="Cambria Math" panose="02040503050406030204" pitchFamily="18" charset="0"/>
                          </a:rPr>
                          <m:t>2.7167 </m:t>
                        </m:r>
                        <m:r>
                          <a:rPr lang="en-US" sz="1600" b="0" i="1">
                            <a:latin typeface="Cambria Math" panose="02040503050406030204" pitchFamily="18" charset="0"/>
                          </a:rPr>
                          <m:t>𝑆</m:t>
                        </m:r>
                      </m:e>
                    </m:d>
                    <m:sSup>
                      <m:sSupPr>
                        <m:ctrlPr>
                          <a:rPr lang="en-US" sz="1600" b="0" i="1">
                            <a:latin typeface="Cambria Math" panose="02040503050406030204" pitchFamily="18" charset="0"/>
                          </a:rPr>
                        </m:ctrlPr>
                      </m:sSupPr>
                      <m:e>
                        <m:d>
                          <m:dPr>
                            <m:ctrlPr>
                              <a:rPr lang="en-US" sz="1600" i="1">
                                <a:latin typeface="Cambria Math" panose="02040503050406030204" pitchFamily="18" charset="0"/>
                              </a:rPr>
                            </m:ctrlPr>
                          </m:dPr>
                          <m:e>
                            <m:f>
                              <m:fPr>
                                <m:ctrlPr>
                                  <a:rPr lang="en-US" sz="1600" i="1">
                                    <a:latin typeface="Cambria Math" panose="02040503050406030204" pitchFamily="18" charset="0"/>
                                  </a:rPr>
                                </m:ctrlPr>
                              </m:fPr>
                              <m:num>
                                <m:sSub>
                                  <m:sSubPr>
                                    <m:ctrlPr>
                                      <a:rPr lang="en-US" sz="1600" i="1">
                                        <a:latin typeface="Cambria Math" panose="02040503050406030204" pitchFamily="18" charset="0"/>
                                      </a:rPr>
                                    </m:ctrlPr>
                                  </m:sSubPr>
                                  <m:e>
                                    <m:r>
                                      <a:rPr lang="en-US" sz="1600" b="0" i="1">
                                        <a:latin typeface="Cambria Math" panose="02040503050406030204" pitchFamily="18" charset="0"/>
                                      </a:rPr>
                                      <m:t>𝐺</m:t>
                                    </m:r>
                                  </m:e>
                                  <m:sub>
                                    <m:r>
                                      <a:rPr lang="en-US" sz="1600" b="0" i="1">
                                        <a:latin typeface="Cambria Math" panose="02040503050406030204" pitchFamily="18" charset="0"/>
                                      </a:rPr>
                                      <m:t>1</m:t>
                                    </m:r>
                                  </m:sub>
                                </m:sSub>
                              </m:num>
                              <m:den>
                                <m:d>
                                  <m:dPr>
                                    <m:ctrlPr>
                                      <a:rPr lang="en-US" sz="1600" b="0" i="1">
                                        <a:latin typeface="Cambria Math" panose="02040503050406030204" pitchFamily="18" charset="0"/>
                                      </a:rPr>
                                    </m:ctrlPr>
                                  </m:dPr>
                                  <m:e>
                                    <m:r>
                                      <a:rPr lang="en-US" sz="1600" b="0" i="1" kern="1200">
                                        <a:solidFill>
                                          <a:schemeClr val="tx1"/>
                                        </a:solidFill>
                                        <a:effectLst/>
                                        <a:latin typeface="Cambria Math" panose="02040503050406030204" pitchFamily="18" charset="0"/>
                                        <a:ea typeface="+mn-ea"/>
                                        <a:cs typeface="+mn-cs"/>
                                      </a:rPr>
                                      <m:t>2.7167 </m:t>
                                    </m:r>
                                    <m:r>
                                      <a:rPr lang="en-US" sz="1600" b="0" i="1" kern="1200">
                                        <a:solidFill>
                                          <a:schemeClr val="tx1"/>
                                        </a:solidFill>
                                        <a:effectLst/>
                                        <a:latin typeface="Cambria Math" panose="02040503050406030204" pitchFamily="18" charset="0"/>
                                        <a:ea typeface="+mn-ea"/>
                                        <a:cs typeface="+mn-cs"/>
                                      </a:rPr>
                                      <m:t>𝑆</m:t>
                                    </m:r>
                                  </m:e>
                                </m:d>
                              </m:den>
                            </m:f>
                          </m:e>
                        </m:d>
                      </m:e>
                      <m:sup>
                        <m:sSup>
                          <m:sSupPr>
                            <m:ctrlPr>
                              <a:rPr lang="en-US" sz="1600" b="0" i="1">
                                <a:latin typeface="Cambria Math" panose="02040503050406030204" pitchFamily="18" charset="0"/>
                              </a:rPr>
                            </m:ctrlPr>
                          </m:sSupPr>
                          <m:e>
                            <m:d>
                              <m:dPr>
                                <m:ctrlPr>
                                  <a:rPr lang="en-US" sz="1600" b="0" i="1">
                                    <a:latin typeface="Cambria Math" panose="02040503050406030204" pitchFamily="18" charset="0"/>
                                  </a:rPr>
                                </m:ctrlPr>
                              </m:dPr>
                              <m:e>
                                <m:f>
                                  <m:fPr>
                                    <m:ctrlPr>
                                      <a:rPr lang="en-US" sz="1600" b="0" i="1">
                                        <a:latin typeface="Cambria Math" panose="02040503050406030204" pitchFamily="18" charset="0"/>
                                      </a:rPr>
                                    </m:ctrlPr>
                                  </m:fPr>
                                  <m:num>
                                    <m:sSub>
                                      <m:sSubPr>
                                        <m:ctrlPr>
                                          <a:rPr lang="en-US" sz="1600" b="0" i="1">
                                            <a:latin typeface="Cambria Math" panose="02040503050406030204" pitchFamily="18" charset="0"/>
                                          </a:rPr>
                                        </m:ctrlPr>
                                      </m:sSubPr>
                                      <m:e>
                                        <m:r>
                                          <a:rPr lang="en-US" sz="1600" b="0" i="1">
                                            <a:latin typeface="Cambria Math" panose="02040503050406030204" pitchFamily="18" charset="0"/>
                                          </a:rPr>
                                          <m:t>𝑡</m:t>
                                        </m:r>
                                      </m:e>
                                      <m:sub>
                                        <m:r>
                                          <a:rPr lang="en-US" sz="1600" b="0" i="1">
                                            <a:latin typeface="Cambria Math" panose="02040503050406030204" pitchFamily="18" charset="0"/>
                                          </a:rPr>
                                          <m:t>1</m:t>
                                        </m:r>
                                      </m:sub>
                                    </m:sSub>
                                  </m:num>
                                  <m:den>
                                    <m:sSub>
                                      <m:sSubPr>
                                        <m:ctrlPr>
                                          <a:rPr lang="en-US" sz="1600" b="0" i="1">
                                            <a:latin typeface="Cambria Math" panose="02040503050406030204" pitchFamily="18" charset="0"/>
                                          </a:rPr>
                                        </m:ctrlPr>
                                      </m:sSubPr>
                                      <m:e>
                                        <m:r>
                                          <a:rPr lang="en-US" sz="1600" b="0" i="1">
                                            <a:latin typeface="Cambria Math" panose="02040503050406030204" pitchFamily="18" charset="0"/>
                                          </a:rPr>
                                          <m:t>𝑡</m:t>
                                        </m:r>
                                      </m:e>
                                      <m:sub>
                                        <m:r>
                                          <a:rPr lang="en-US" sz="1600" b="0" i="1">
                                            <a:latin typeface="Cambria Math" panose="02040503050406030204" pitchFamily="18" charset="0"/>
                                          </a:rPr>
                                          <m:t>2</m:t>
                                        </m:r>
                                      </m:sub>
                                    </m:sSub>
                                  </m:den>
                                </m:f>
                              </m:e>
                            </m:d>
                          </m:e>
                          <m:sup>
                            <m:r>
                              <a:rPr lang="en-US" sz="1600" b="0" i="1">
                                <a:latin typeface="Cambria Math" panose="02040503050406030204" pitchFamily="18" charset="0"/>
                              </a:rPr>
                              <m:t>0.8547</m:t>
                            </m:r>
                          </m:sup>
                        </m:sSup>
                      </m:sup>
                    </m:sSup>
                  </m:oMath>
                </m:oMathPara>
              </a14:m>
              <a:endParaRPr lang="en-US" sz="1600">
                <a:latin typeface="+mn-lt"/>
              </a:endParaRPr>
            </a:p>
          </xdr:txBody>
        </xdr:sp>
      </mc:Choice>
      <mc:Fallback xmlns="">
        <xdr:sp macro="" textlink="">
          <xdr:nvSpPr>
            <xdr:cNvPr id="7" name="Rectangle 6"/>
            <xdr:cNvSpPr/>
          </xdr:nvSpPr>
          <xdr:spPr>
            <a:xfrm>
              <a:off x="11170921" y="5722621"/>
              <a:ext cx="3573779" cy="82766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1600" b="0" i="0">
                  <a:latin typeface="+mn-lt"/>
                </a:rPr>
                <a:t>G_2</a:t>
              </a:r>
              <a:r>
                <a:rPr lang="en-US" sz="1600" i="0">
                  <a:latin typeface="+mn-lt"/>
                </a:rPr>
                <a:t>=(</a:t>
              </a:r>
              <a:r>
                <a:rPr lang="en-US" sz="1600" b="0" i="0">
                  <a:latin typeface="+mn-lt"/>
                </a:rPr>
                <a:t>2.7167 𝑆) </a:t>
              </a:r>
              <a:r>
                <a:rPr lang="en-US" sz="1600" i="0">
                  <a:latin typeface="+mn-lt"/>
                </a:rPr>
                <a:t>(</a:t>
              </a:r>
              <a:r>
                <a:rPr lang="en-US" sz="1600" b="0" i="0">
                  <a:latin typeface="+mn-lt"/>
                </a:rPr>
                <a:t>𝐺_1/((</a:t>
              </a:r>
              <a:r>
                <a:rPr lang="en-US" sz="1600" b="0" i="0" kern="1200">
                  <a:solidFill>
                    <a:schemeClr val="tx1"/>
                  </a:solidFill>
                  <a:effectLst/>
                  <a:latin typeface="+mn-lt"/>
                  <a:ea typeface="+mn-ea"/>
                  <a:cs typeface="+mn-cs"/>
                </a:rPr>
                <a:t>2.7167 𝑆) ))^((</a:t>
              </a:r>
              <a:r>
                <a:rPr lang="en-US" sz="1600" b="0" i="0">
                  <a:latin typeface="+mn-lt"/>
                </a:rPr>
                <a:t>𝑡_1/𝑡_2 )^0.8547 )</a:t>
              </a:r>
              <a:endParaRPr lang="en-US" sz="1600">
                <a:latin typeface="+mn-lt"/>
              </a:endParaRPr>
            </a:p>
          </xdr:txBody>
        </xdr:sp>
      </mc:Fallback>
    </mc:AlternateContent>
    <xdr:clientData/>
  </xdr:twoCellAnchor>
  <xdr:twoCellAnchor>
    <xdr:from>
      <xdr:col>25</xdr:col>
      <xdr:colOff>1088</xdr:colOff>
      <xdr:row>45</xdr:row>
      <xdr:rowOff>133895</xdr:rowOff>
    </xdr:from>
    <xdr:to>
      <xdr:col>30</xdr:col>
      <xdr:colOff>9797</xdr:colOff>
      <xdr:row>50</xdr:row>
      <xdr:rowOff>130129</xdr:rowOff>
    </xdr:to>
    <mc:AlternateContent xmlns:mc="http://schemas.openxmlformats.org/markup-compatibility/2006" xmlns:a14="http://schemas.microsoft.com/office/drawing/2010/main">
      <mc:Choice Requires="a14">
        <xdr:sp macro="" textlink="">
          <xdr:nvSpPr>
            <xdr:cNvPr id="8" name="Rectangle 7"/>
            <xdr:cNvSpPr/>
          </xdr:nvSpPr>
          <xdr:spPr>
            <a:xfrm>
              <a:off x="11855631" y="8352609"/>
              <a:ext cx="2773680" cy="921520"/>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latin typeface="Cambria Math" panose="02040503050406030204" pitchFamily="18" charset="0"/>
                          </a:rPr>
                        </m:ctrlPr>
                      </m:sSubPr>
                      <m:e>
                        <m:r>
                          <m:rPr>
                            <m:sty m:val="p"/>
                          </m:rPr>
                          <a:rPr lang="en-US" b="0" i="0">
                            <a:latin typeface="Cambria Math" panose="02040503050406030204" pitchFamily="18" charset="0"/>
                          </a:rPr>
                          <m:t>G</m:t>
                        </m:r>
                      </m:e>
                      <m:sub>
                        <m:r>
                          <a:rPr lang="en-US" b="0" i="1">
                            <a:latin typeface="Cambria Math" panose="02040503050406030204" pitchFamily="18" charset="0"/>
                          </a:rPr>
                          <m:t>2</m:t>
                        </m:r>
                      </m:sub>
                    </m:sSub>
                    <m:r>
                      <a:rPr lang="en-US" i="0">
                        <a:latin typeface="Cambria Math" panose="02040503050406030204" pitchFamily="18" charset="0"/>
                      </a:rPr>
                      <m:t>=</m:t>
                    </m:r>
                    <m:r>
                      <a:rPr lang="en-US" b="0" i="0">
                        <a:latin typeface="Cambria Math" panose="02040503050406030204" pitchFamily="18" charset="0"/>
                      </a:rPr>
                      <m:t>50</m:t>
                    </m:r>
                    <m:sSup>
                      <m:sSupPr>
                        <m:ctrlPr>
                          <a:rPr lang="en-US" b="0" i="1">
                            <a:latin typeface="Cambria Math" panose="02040503050406030204" pitchFamily="18" charset="0"/>
                          </a:rPr>
                        </m:ctrlPr>
                      </m:sSupPr>
                      <m:e>
                        <m:d>
                          <m:dPr>
                            <m:ctrlPr>
                              <a:rPr lang="en-US" i="1">
                                <a:latin typeface="Cambria Math" panose="02040503050406030204" pitchFamily="18" charset="0"/>
                              </a:rPr>
                            </m:ctrlPr>
                          </m:dPr>
                          <m:e>
                            <m:f>
                              <m:fPr>
                                <m:ctrlPr>
                                  <a:rPr lang="en-US" i="1">
                                    <a:latin typeface="Cambria Math" panose="02040503050406030204" pitchFamily="18" charset="0"/>
                                  </a:rPr>
                                </m:ctrlPr>
                              </m:fPr>
                              <m:num>
                                <m:sSub>
                                  <m:sSubPr>
                                    <m:ctrlPr>
                                      <a:rPr lang="en-US" i="1">
                                        <a:latin typeface="Cambria Math" panose="02040503050406030204" pitchFamily="18" charset="0"/>
                                      </a:rPr>
                                    </m:ctrlPr>
                                  </m:sSubPr>
                                  <m:e>
                                    <m:r>
                                      <a:rPr lang="en-US" b="0" i="1">
                                        <a:latin typeface="Cambria Math" panose="02040503050406030204" pitchFamily="18" charset="0"/>
                                      </a:rPr>
                                      <m:t>𝐺</m:t>
                                    </m:r>
                                  </m:e>
                                  <m:sub>
                                    <m:r>
                                      <a:rPr lang="en-US" b="0" i="1">
                                        <a:latin typeface="Cambria Math" panose="02040503050406030204" pitchFamily="18" charset="0"/>
                                      </a:rPr>
                                      <m:t>1</m:t>
                                    </m:r>
                                  </m:sub>
                                </m:sSub>
                              </m:num>
                              <m:den>
                                <m:r>
                                  <a:rPr lang="en-US" b="0" i="1">
                                    <a:latin typeface="Cambria Math" panose="02040503050406030204" pitchFamily="18" charset="0"/>
                                  </a:rPr>
                                  <m:t>50</m:t>
                                </m:r>
                              </m:den>
                            </m:f>
                          </m:e>
                        </m:d>
                      </m:e>
                      <m:sup>
                        <m:sSup>
                          <m:sSupPr>
                            <m:ctrlPr>
                              <a:rPr lang="en-US" b="0" i="1">
                                <a:latin typeface="Cambria Math" panose="02040503050406030204" pitchFamily="18" charset="0"/>
                              </a:rPr>
                            </m:ctrlPr>
                          </m:sSupPr>
                          <m:e>
                            <m:d>
                              <m:dPr>
                                <m:ctrlPr>
                                  <a:rPr lang="en-US" b="0" i="1">
                                    <a:latin typeface="Cambria Math" panose="02040503050406030204" pitchFamily="18" charset="0"/>
                                  </a:rPr>
                                </m:ctrlPr>
                              </m:dPr>
                              <m:e>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1</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2</m:t>
                                        </m:r>
                                      </m:sub>
                                    </m:sSub>
                                  </m:den>
                                </m:f>
                              </m:e>
                            </m:d>
                          </m:e>
                          <m:sup>
                            <m:r>
                              <a:rPr lang="en-US" b="0" i="1">
                                <a:latin typeface="Cambria Math" panose="02040503050406030204" pitchFamily="18" charset="0"/>
                              </a:rPr>
                              <m:t>0.9697</m:t>
                            </m:r>
                          </m:sup>
                        </m:sSup>
                      </m:sup>
                    </m:sSup>
                  </m:oMath>
                </m:oMathPara>
              </a14:m>
              <a:endParaRPr lang="en-US"/>
            </a:p>
          </xdr:txBody>
        </xdr:sp>
      </mc:Choice>
      <mc:Fallback xmlns="">
        <xdr:sp macro="" textlink="">
          <xdr:nvSpPr>
            <xdr:cNvPr id="8" name="Rectangle 7"/>
            <xdr:cNvSpPr/>
          </xdr:nvSpPr>
          <xdr:spPr>
            <a:xfrm>
              <a:off x="11855631" y="8352609"/>
              <a:ext cx="2773680" cy="921520"/>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G_2</a:t>
              </a:r>
              <a:r>
                <a:rPr lang="en-US" i="0">
                  <a:latin typeface="Cambria Math" panose="02040503050406030204" pitchFamily="18" charset="0"/>
                </a:rPr>
                <a:t>=</a:t>
              </a:r>
              <a:r>
                <a:rPr lang="en-US" b="0" i="0">
                  <a:latin typeface="Cambria Math" panose="02040503050406030204" pitchFamily="18" charset="0"/>
                </a:rPr>
                <a:t>50</a:t>
              </a:r>
              <a:r>
                <a:rPr lang="en-US" i="0">
                  <a:latin typeface="Cambria Math" panose="02040503050406030204" pitchFamily="18" charset="0"/>
                </a:rPr>
                <a:t>(</a:t>
              </a:r>
              <a:r>
                <a:rPr lang="en-US" b="0" i="0">
                  <a:latin typeface="Cambria Math" panose="02040503050406030204" pitchFamily="18" charset="0"/>
                </a:rPr>
                <a:t>𝐺_1/50)^((𝑡_1/𝑡_2 )^0.9697 )</a:t>
              </a:r>
              <a:endParaRPr lang="en-US"/>
            </a:p>
          </xdr:txBody>
        </xdr:sp>
      </mc:Fallback>
    </mc:AlternateContent>
    <xdr:clientData/>
  </xdr:twoCellAnchor>
  <xdr:twoCellAnchor>
    <xdr:from>
      <xdr:col>42</xdr:col>
      <xdr:colOff>235857</xdr:colOff>
      <xdr:row>46</xdr:row>
      <xdr:rowOff>24191</xdr:rowOff>
    </xdr:from>
    <xdr:to>
      <xdr:col>51</xdr:col>
      <xdr:colOff>510177</xdr:colOff>
      <xdr:row>70</xdr:row>
      <xdr:rowOff>35621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42</xdr:col>
      <xdr:colOff>243840</xdr:colOff>
      <xdr:row>45</xdr:row>
      <xdr:rowOff>3810</xdr:rowOff>
    </xdr:from>
    <xdr:to>
      <xdr:col>51</xdr:col>
      <xdr:colOff>518160</xdr:colOff>
      <xdr:row>69</xdr:row>
      <xdr:rowOff>15240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399628</xdr:colOff>
      <xdr:row>45</xdr:row>
      <xdr:rowOff>109221</xdr:rowOff>
    </xdr:from>
    <xdr:to>
      <xdr:col>29</xdr:col>
      <xdr:colOff>309880</xdr:colOff>
      <xdr:row>50</xdr:row>
      <xdr:rowOff>22484</xdr:rowOff>
    </xdr:to>
    <mc:AlternateContent xmlns:mc="http://schemas.openxmlformats.org/markup-compatibility/2006" xmlns:a14="http://schemas.microsoft.com/office/drawing/2010/main">
      <mc:Choice Requires="a14">
        <xdr:sp macro="" textlink="">
          <xdr:nvSpPr>
            <xdr:cNvPr id="4" name="Rectangle 3"/>
            <xdr:cNvSpPr/>
          </xdr:nvSpPr>
          <xdr:spPr>
            <a:xfrm>
              <a:off x="11101495" y="8186421"/>
              <a:ext cx="3567852" cy="844596"/>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sz="1600" b="0" i="1">
                            <a:latin typeface="Cambria Math" panose="02040503050406030204" pitchFamily="18" charset="0"/>
                          </a:rPr>
                        </m:ctrlPr>
                      </m:sSubPr>
                      <m:e>
                        <m:r>
                          <m:rPr>
                            <m:sty m:val="p"/>
                          </m:rPr>
                          <a:rPr lang="en-US" sz="1600" b="0" i="0">
                            <a:latin typeface="Cambria Math" panose="02040503050406030204" pitchFamily="18" charset="0"/>
                          </a:rPr>
                          <m:t>G</m:t>
                        </m:r>
                      </m:e>
                      <m:sub>
                        <m:r>
                          <a:rPr lang="en-US" sz="1600" b="0" i="1">
                            <a:latin typeface="Cambria Math" panose="02040503050406030204" pitchFamily="18" charset="0"/>
                          </a:rPr>
                          <m:t>2</m:t>
                        </m:r>
                      </m:sub>
                    </m:sSub>
                    <m:r>
                      <a:rPr lang="en-US" sz="1600" i="0">
                        <a:latin typeface="Cambria Math" panose="02040503050406030204" pitchFamily="18" charset="0"/>
                      </a:rPr>
                      <m:t>=</m:t>
                    </m:r>
                    <m:d>
                      <m:dPr>
                        <m:ctrlPr>
                          <a:rPr lang="en-US" sz="1600" i="1">
                            <a:latin typeface="Cambria Math" panose="02040503050406030204" pitchFamily="18" charset="0"/>
                          </a:rPr>
                        </m:ctrlPr>
                      </m:dPr>
                      <m:e>
                        <m:r>
                          <a:rPr lang="en-US" sz="1600" b="0" i="1">
                            <a:latin typeface="Cambria Math" panose="02040503050406030204" pitchFamily="18" charset="0"/>
                          </a:rPr>
                          <m:t>2.7167 </m:t>
                        </m:r>
                        <m:r>
                          <a:rPr lang="en-US" sz="1600" b="0" i="1">
                            <a:latin typeface="Cambria Math" panose="02040503050406030204" pitchFamily="18" charset="0"/>
                          </a:rPr>
                          <m:t>𝑆</m:t>
                        </m:r>
                      </m:e>
                    </m:d>
                    <m:sSup>
                      <m:sSupPr>
                        <m:ctrlPr>
                          <a:rPr lang="en-US" sz="1600" b="0" i="1">
                            <a:latin typeface="Cambria Math" panose="02040503050406030204" pitchFamily="18" charset="0"/>
                          </a:rPr>
                        </m:ctrlPr>
                      </m:sSupPr>
                      <m:e>
                        <m:d>
                          <m:dPr>
                            <m:ctrlPr>
                              <a:rPr lang="en-US" sz="1600" i="1">
                                <a:latin typeface="Cambria Math" panose="02040503050406030204" pitchFamily="18" charset="0"/>
                              </a:rPr>
                            </m:ctrlPr>
                          </m:dPr>
                          <m:e>
                            <m:f>
                              <m:fPr>
                                <m:ctrlPr>
                                  <a:rPr lang="en-US" sz="1600" i="1">
                                    <a:latin typeface="Cambria Math" panose="02040503050406030204" pitchFamily="18" charset="0"/>
                                  </a:rPr>
                                </m:ctrlPr>
                              </m:fPr>
                              <m:num>
                                <m:sSub>
                                  <m:sSubPr>
                                    <m:ctrlPr>
                                      <a:rPr lang="en-US" sz="1600" i="1">
                                        <a:latin typeface="Cambria Math" panose="02040503050406030204" pitchFamily="18" charset="0"/>
                                      </a:rPr>
                                    </m:ctrlPr>
                                  </m:sSubPr>
                                  <m:e>
                                    <m:r>
                                      <a:rPr lang="en-US" sz="1600" b="0" i="1">
                                        <a:latin typeface="Cambria Math" panose="02040503050406030204" pitchFamily="18" charset="0"/>
                                      </a:rPr>
                                      <m:t>𝐺</m:t>
                                    </m:r>
                                  </m:e>
                                  <m:sub>
                                    <m:r>
                                      <a:rPr lang="en-US" sz="1600" b="0" i="1">
                                        <a:latin typeface="Cambria Math" panose="02040503050406030204" pitchFamily="18" charset="0"/>
                                      </a:rPr>
                                      <m:t>1</m:t>
                                    </m:r>
                                  </m:sub>
                                </m:sSub>
                              </m:num>
                              <m:den>
                                <m:d>
                                  <m:dPr>
                                    <m:ctrlPr>
                                      <a:rPr lang="en-US" sz="1600" b="0" i="1">
                                        <a:latin typeface="Cambria Math" panose="02040503050406030204" pitchFamily="18" charset="0"/>
                                      </a:rPr>
                                    </m:ctrlPr>
                                  </m:dPr>
                                  <m:e>
                                    <m:r>
                                      <a:rPr lang="en-US" sz="1600" b="0" i="1" kern="1200">
                                        <a:solidFill>
                                          <a:schemeClr val="tx1"/>
                                        </a:solidFill>
                                        <a:effectLst/>
                                        <a:latin typeface="Cambria Math" panose="02040503050406030204" pitchFamily="18" charset="0"/>
                                        <a:ea typeface="+mn-ea"/>
                                        <a:cs typeface="+mn-cs"/>
                                      </a:rPr>
                                      <m:t>2.7167 </m:t>
                                    </m:r>
                                    <m:r>
                                      <a:rPr lang="en-US" sz="1600" b="0" i="1" kern="1200">
                                        <a:solidFill>
                                          <a:schemeClr val="tx1"/>
                                        </a:solidFill>
                                        <a:effectLst/>
                                        <a:latin typeface="Cambria Math" panose="02040503050406030204" pitchFamily="18" charset="0"/>
                                        <a:ea typeface="+mn-ea"/>
                                        <a:cs typeface="+mn-cs"/>
                                      </a:rPr>
                                      <m:t>𝑆</m:t>
                                    </m:r>
                                  </m:e>
                                </m:d>
                              </m:den>
                            </m:f>
                          </m:e>
                        </m:d>
                      </m:e>
                      <m:sup>
                        <m:sSup>
                          <m:sSupPr>
                            <m:ctrlPr>
                              <a:rPr lang="en-US" sz="1600" b="0" i="1">
                                <a:latin typeface="Cambria Math" panose="02040503050406030204" pitchFamily="18" charset="0"/>
                              </a:rPr>
                            </m:ctrlPr>
                          </m:sSupPr>
                          <m:e>
                            <m:d>
                              <m:dPr>
                                <m:ctrlPr>
                                  <a:rPr lang="en-US" sz="1600" b="0" i="1">
                                    <a:latin typeface="Cambria Math" panose="02040503050406030204" pitchFamily="18" charset="0"/>
                                  </a:rPr>
                                </m:ctrlPr>
                              </m:dPr>
                              <m:e>
                                <m:f>
                                  <m:fPr>
                                    <m:ctrlPr>
                                      <a:rPr lang="en-US" sz="1600" b="0" i="1">
                                        <a:latin typeface="Cambria Math" panose="02040503050406030204" pitchFamily="18" charset="0"/>
                                      </a:rPr>
                                    </m:ctrlPr>
                                  </m:fPr>
                                  <m:num>
                                    <m:sSub>
                                      <m:sSubPr>
                                        <m:ctrlPr>
                                          <a:rPr lang="en-US" sz="1600" b="0" i="1">
                                            <a:latin typeface="Cambria Math" panose="02040503050406030204" pitchFamily="18" charset="0"/>
                                          </a:rPr>
                                        </m:ctrlPr>
                                      </m:sSubPr>
                                      <m:e>
                                        <m:r>
                                          <a:rPr lang="en-US" sz="1600" b="0" i="1">
                                            <a:latin typeface="Cambria Math" panose="02040503050406030204" pitchFamily="18" charset="0"/>
                                          </a:rPr>
                                          <m:t>𝑡</m:t>
                                        </m:r>
                                      </m:e>
                                      <m:sub>
                                        <m:r>
                                          <a:rPr lang="en-US" sz="1600" b="0" i="1">
                                            <a:latin typeface="Cambria Math" panose="02040503050406030204" pitchFamily="18" charset="0"/>
                                          </a:rPr>
                                          <m:t>1</m:t>
                                        </m:r>
                                      </m:sub>
                                    </m:sSub>
                                  </m:num>
                                  <m:den>
                                    <m:sSub>
                                      <m:sSubPr>
                                        <m:ctrlPr>
                                          <a:rPr lang="en-US" sz="1600" b="0" i="1">
                                            <a:latin typeface="Cambria Math" panose="02040503050406030204" pitchFamily="18" charset="0"/>
                                          </a:rPr>
                                        </m:ctrlPr>
                                      </m:sSubPr>
                                      <m:e>
                                        <m:r>
                                          <a:rPr lang="en-US" sz="1600" b="0" i="1">
                                            <a:latin typeface="Cambria Math" panose="02040503050406030204" pitchFamily="18" charset="0"/>
                                          </a:rPr>
                                          <m:t>𝑡</m:t>
                                        </m:r>
                                      </m:e>
                                      <m:sub>
                                        <m:r>
                                          <a:rPr lang="en-US" sz="1600" b="0" i="1">
                                            <a:latin typeface="Cambria Math" panose="02040503050406030204" pitchFamily="18" charset="0"/>
                                          </a:rPr>
                                          <m:t>2</m:t>
                                        </m:r>
                                      </m:sub>
                                    </m:sSub>
                                  </m:den>
                                </m:f>
                              </m:e>
                            </m:d>
                          </m:e>
                          <m:sup>
                            <m:r>
                              <a:rPr lang="en-US" sz="1600" b="0" i="1">
                                <a:latin typeface="Cambria Math" panose="02040503050406030204" pitchFamily="18" charset="0"/>
                              </a:rPr>
                              <m:t>0.8547</m:t>
                            </m:r>
                          </m:sup>
                        </m:sSup>
                      </m:sup>
                    </m:sSup>
                  </m:oMath>
                </m:oMathPara>
              </a14:m>
              <a:endParaRPr lang="en-US" sz="1600">
                <a:latin typeface="+mn-lt"/>
              </a:endParaRPr>
            </a:p>
          </xdr:txBody>
        </xdr:sp>
      </mc:Choice>
      <mc:Fallback xmlns="">
        <xdr:sp macro="" textlink="">
          <xdr:nvSpPr>
            <xdr:cNvPr id="4" name="Rectangle 3"/>
            <xdr:cNvSpPr/>
          </xdr:nvSpPr>
          <xdr:spPr>
            <a:xfrm>
              <a:off x="11101495" y="8186421"/>
              <a:ext cx="3567852" cy="844596"/>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1600" b="0" i="0">
                  <a:latin typeface="+mn-lt"/>
                </a:rPr>
                <a:t>G_2</a:t>
              </a:r>
              <a:r>
                <a:rPr lang="en-US" sz="1600" i="0">
                  <a:latin typeface="+mn-lt"/>
                </a:rPr>
                <a:t>=(</a:t>
              </a:r>
              <a:r>
                <a:rPr lang="en-US" sz="1600" b="0" i="0">
                  <a:latin typeface="+mn-lt"/>
                </a:rPr>
                <a:t>2.7167 𝑆) </a:t>
              </a:r>
              <a:r>
                <a:rPr lang="en-US" sz="1600" i="0">
                  <a:latin typeface="+mn-lt"/>
                </a:rPr>
                <a:t>(</a:t>
              </a:r>
              <a:r>
                <a:rPr lang="en-US" sz="1600" b="0" i="0">
                  <a:latin typeface="+mn-lt"/>
                </a:rPr>
                <a:t>𝐺_1/((</a:t>
              </a:r>
              <a:r>
                <a:rPr lang="en-US" sz="1600" b="0" i="0" kern="1200">
                  <a:solidFill>
                    <a:schemeClr val="tx1"/>
                  </a:solidFill>
                  <a:effectLst/>
                  <a:latin typeface="+mn-lt"/>
                  <a:ea typeface="+mn-ea"/>
                  <a:cs typeface="+mn-cs"/>
                </a:rPr>
                <a:t>2.7167 𝑆) ))^((</a:t>
              </a:r>
              <a:r>
                <a:rPr lang="en-US" sz="1600" b="0" i="0">
                  <a:latin typeface="+mn-lt"/>
                </a:rPr>
                <a:t>𝑡_1/𝑡_2 )^0.8547 )</a:t>
              </a:r>
              <a:endParaRPr lang="en-US" sz="1600">
                <a:latin typeface="+mn-lt"/>
              </a:endParaRPr>
            </a:p>
          </xdr:txBody>
        </xdr:sp>
      </mc:Fallback>
    </mc:AlternateContent>
    <xdr:clientData/>
  </xdr:twoCellAnchor>
  <xdr:twoCellAnchor>
    <xdr:from>
      <xdr:col>24</xdr:col>
      <xdr:colOff>576822</xdr:colOff>
      <xdr:row>73</xdr:row>
      <xdr:rowOff>83095</xdr:rowOff>
    </xdr:from>
    <xdr:to>
      <xdr:col>29</xdr:col>
      <xdr:colOff>297664</xdr:colOff>
      <xdr:row>78</xdr:row>
      <xdr:rowOff>79329</xdr:rowOff>
    </xdr:to>
    <mc:AlternateContent xmlns:mc="http://schemas.openxmlformats.org/markup-compatibility/2006" xmlns:a14="http://schemas.microsoft.com/office/drawing/2010/main">
      <mc:Choice Requires="a14">
        <xdr:sp macro="" textlink="">
          <xdr:nvSpPr>
            <xdr:cNvPr id="5" name="Rectangle 4"/>
            <xdr:cNvSpPr/>
          </xdr:nvSpPr>
          <xdr:spPr>
            <a:xfrm>
              <a:off x="11888289" y="13375762"/>
              <a:ext cx="2768842" cy="927567"/>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latin typeface="Cambria Math" panose="02040503050406030204" pitchFamily="18" charset="0"/>
                          </a:rPr>
                        </m:ctrlPr>
                      </m:sSubPr>
                      <m:e>
                        <m:r>
                          <m:rPr>
                            <m:sty m:val="p"/>
                          </m:rPr>
                          <a:rPr lang="en-US" b="0" i="0">
                            <a:latin typeface="Cambria Math" panose="02040503050406030204" pitchFamily="18" charset="0"/>
                          </a:rPr>
                          <m:t>G</m:t>
                        </m:r>
                      </m:e>
                      <m:sub>
                        <m:r>
                          <a:rPr lang="en-US" b="0" i="1">
                            <a:latin typeface="Cambria Math" panose="02040503050406030204" pitchFamily="18" charset="0"/>
                          </a:rPr>
                          <m:t>2</m:t>
                        </m:r>
                      </m:sub>
                    </m:sSub>
                    <m:r>
                      <a:rPr lang="en-US" i="0">
                        <a:latin typeface="Cambria Math" panose="02040503050406030204" pitchFamily="18" charset="0"/>
                      </a:rPr>
                      <m:t>=</m:t>
                    </m:r>
                    <m:r>
                      <a:rPr lang="en-US" b="0" i="0">
                        <a:latin typeface="Cambria Math" panose="02040503050406030204" pitchFamily="18" charset="0"/>
                      </a:rPr>
                      <m:t>50</m:t>
                    </m:r>
                    <m:sSup>
                      <m:sSupPr>
                        <m:ctrlPr>
                          <a:rPr lang="en-US" b="0" i="1">
                            <a:latin typeface="Cambria Math" panose="02040503050406030204" pitchFamily="18" charset="0"/>
                          </a:rPr>
                        </m:ctrlPr>
                      </m:sSupPr>
                      <m:e>
                        <m:d>
                          <m:dPr>
                            <m:ctrlPr>
                              <a:rPr lang="en-US" i="1">
                                <a:latin typeface="Cambria Math" panose="02040503050406030204" pitchFamily="18" charset="0"/>
                              </a:rPr>
                            </m:ctrlPr>
                          </m:dPr>
                          <m:e>
                            <m:f>
                              <m:fPr>
                                <m:ctrlPr>
                                  <a:rPr lang="en-US" i="1">
                                    <a:latin typeface="Cambria Math" panose="02040503050406030204" pitchFamily="18" charset="0"/>
                                  </a:rPr>
                                </m:ctrlPr>
                              </m:fPr>
                              <m:num>
                                <m:sSub>
                                  <m:sSubPr>
                                    <m:ctrlPr>
                                      <a:rPr lang="en-US" i="1">
                                        <a:latin typeface="Cambria Math" panose="02040503050406030204" pitchFamily="18" charset="0"/>
                                      </a:rPr>
                                    </m:ctrlPr>
                                  </m:sSubPr>
                                  <m:e>
                                    <m:r>
                                      <a:rPr lang="en-US" b="0" i="1">
                                        <a:latin typeface="Cambria Math" panose="02040503050406030204" pitchFamily="18" charset="0"/>
                                      </a:rPr>
                                      <m:t>𝐺</m:t>
                                    </m:r>
                                  </m:e>
                                  <m:sub>
                                    <m:r>
                                      <a:rPr lang="en-US" b="0" i="1">
                                        <a:latin typeface="Cambria Math" panose="02040503050406030204" pitchFamily="18" charset="0"/>
                                      </a:rPr>
                                      <m:t>1</m:t>
                                    </m:r>
                                  </m:sub>
                                </m:sSub>
                              </m:num>
                              <m:den>
                                <m:r>
                                  <a:rPr lang="en-US" b="0" i="1">
                                    <a:latin typeface="Cambria Math" panose="02040503050406030204" pitchFamily="18" charset="0"/>
                                  </a:rPr>
                                  <m:t>50</m:t>
                                </m:r>
                              </m:den>
                            </m:f>
                          </m:e>
                        </m:d>
                      </m:e>
                      <m:sup>
                        <m:sSup>
                          <m:sSupPr>
                            <m:ctrlPr>
                              <a:rPr lang="en-US" b="0" i="1">
                                <a:latin typeface="Cambria Math" panose="02040503050406030204" pitchFamily="18" charset="0"/>
                              </a:rPr>
                            </m:ctrlPr>
                          </m:sSupPr>
                          <m:e>
                            <m:d>
                              <m:dPr>
                                <m:ctrlPr>
                                  <a:rPr lang="en-US" b="0" i="1">
                                    <a:latin typeface="Cambria Math" panose="02040503050406030204" pitchFamily="18" charset="0"/>
                                  </a:rPr>
                                </m:ctrlPr>
                              </m:dPr>
                              <m:e>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1</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2</m:t>
                                        </m:r>
                                      </m:sub>
                                    </m:sSub>
                                  </m:den>
                                </m:f>
                              </m:e>
                            </m:d>
                          </m:e>
                          <m:sup>
                            <m:r>
                              <a:rPr lang="en-US" b="0" i="1">
                                <a:latin typeface="Cambria Math" panose="02040503050406030204" pitchFamily="18" charset="0"/>
                              </a:rPr>
                              <m:t>0.9697</m:t>
                            </m:r>
                          </m:sup>
                        </m:sSup>
                      </m:sup>
                    </m:sSup>
                  </m:oMath>
                </m:oMathPara>
              </a14:m>
              <a:endParaRPr lang="en-US"/>
            </a:p>
          </xdr:txBody>
        </xdr:sp>
      </mc:Choice>
      <mc:Fallback xmlns="">
        <xdr:sp macro="" textlink="">
          <xdr:nvSpPr>
            <xdr:cNvPr id="5" name="Rectangle 4"/>
            <xdr:cNvSpPr/>
          </xdr:nvSpPr>
          <xdr:spPr>
            <a:xfrm>
              <a:off x="11888289" y="13375762"/>
              <a:ext cx="2768842" cy="927567"/>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G_2</a:t>
              </a:r>
              <a:r>
                <a:rPr lang="en-US" i="0">
                  <a:latin typeface="Cambria Math" panose="02040503050406030204" pitchFamily="18" charset="0"/>
                </a:rPr>
                <a:t>=</a:t>
              </a:r>
              <a:r>
                <a:rPr lang="en-US" b="0" i="0">
                  <a:latin typeface="Cambria Math" panose="02040503050406030204" pitchFamily="18" charset="0"/>
                </a:rPr>
                <a:t>50</a:t>
              </a:r>
              <a:r>
                <a:rPr lang="en-US" i="0">
                  <a:latin typeface="Cambria Math" panose="02040503050406030204" pitchFamily="18" charset="0"/>
                </a:rPr>
                <a:t>(</a:t>
              </a:r>
              <a:r>
                <a:rPr lang="en-US" b="0" i="0">
                  <a:latin typeface="Cambria Math" panose="02040503050406030204" pitchFamily="18" charset="0"/>
                </a:rPr>
                <a:t>𝐺_1/50)^((𝑡_1/𝑡_2 )^0.9697 )</a:t>
              </a:r>
              <a:endParaRPr lang="en-US"/>
            </a:p>
          </xdr:txBody>
        </xdr:sp>
      </mc:Fallback>
    </mc:AlternateContent>
    <xdr:clientData/>
  </xdr:twoCellAnchor>
  <xdr:twoCellAnchor>
    <xdr:from>
      <xdr:col>42</xdr:col>
      <xdr:colOff>235857</xdr:colOff>
      <xdr:row>75</xdr:row>
      <xdr:rowOff>24191</xdr:rowOff>
    </xdr:from>
    <xdr:to>
      <xdr:col>51</xdr:col>
      <xdr:colOff>510177</xdr:colOff>
      <xdr:row>99</xdr:row>
      <xdr:rowOff>35621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331694</xdr:colOff>
      <xdr:row>4</xdr:row>
      <xdr:rowOff>98612</xdr:rowOff>
    </xdr:from>
    <xdr:to>
      <xdr:col>15</xdr:col>
      <xdr:colOff>215153</xdr:colOff>
      <xdr:row>9</xdr:row>
      <xdr:rowOff>150478</xdr:rowOff>
    </xdr:to>
    <mc:AlternateContent xmlns:mc="http://schemas.openxmlformats.org/markup-compatibility/2006" xmlns:a14="http://schemas.microsoft.com/office/drawing/2010/main">
      <mc:Choice Requires="a14">
        <xdr:sp macro="" textlink="">
          <xdr:nvSpPr>
            <xdr:cNvPr id="7" name="Rectangle 6"/>
            <xdr:cNvSpPr/>
          </xdr:nvSpPr>
          <xdr:spPr>
            <a:xfrm>
              <a:off x="3523129" y="815788"/>
              <a:ext cx="3236259" cy="948337"/>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latin typeface="Cambria Math" panose="02040503050406030204" pitchFamily="18" charset="0"/>
                          </a:rPr>
                        </m:ctrlPr>
                      </m:sSubPr>
                      <m:e>
                        <m:r>
                          <m:rPr>
                            <m:sty m:val="p"/>
                          </m:rPr>
                          <a:rPr lang="en-US" b="0" i="0">
                            <a:latin typeface="Cambria Math" panose="02040503050406030204" pitchFamily="18" charset="0"/>
                          </a:rPr>
                          <m:t>G</m:t>
                        </m:r>
                      </m:e>
                      <m:sub>
                        <m:r>
                          <a:rPr lang="en-US" b="0" i="1">
                            <a:latin typeface="Cambria Math" panose="02040503050406030204" pitchFamily="18" charset="0"/>
                          </a:rPr>
                          <m:t>2</m:t>
                        </m:r>
                      </m:sub>
                    </m:sSub>
                    <m:r>
                      <a:rPr lang="en-US" i="0">
                        <a:latin typeface="Cambria Math" panose="02040503050406030204" pitchFamily="18" charset="0"/>
                      </a:rPr>
                      <m:t>=</m:t>
                    </m:r>
                    <m:r>
                      <a:rPr lang="en-US" b="0" i="1">
                        <a:latin typeface="Cambria Math" panose="02040503050406030204" pitchFamily="18" charset="0"/>
                      </a:rPr>
                      <m:t>𝐴</m:t>
                    </m:r>
                    <m:sSup>
                      <m:sSupPr>
                        <m:ctrlPr>
                          <a:rPr lang="en-US" b="0" i="1">
                            <a:latin typeface="Cambria Math" panose="02040503050406030204" pitchFamily="18" charset="0"/>
                          </a:rPr>
                        </m:ctrlPr>
                      </m:sSupPr>
                      <m:e>
                        <m:d>
                          <m:dPr>
                            <m:ctrlPr>
                              <a:rPr lang="en-US" i="1">
                                <a:latin typeface="Cambria Math" panose="02040503050406030204" pitchFamily="18" charset="0"/>
                              </a:rPr>
                            </m:ctrlPr>
                          </m:dPr>
                          <m:e>
                            <m:f>
                              <m:fPr>
                                <m:ctrlPr>
                                  <a:rPr lang="en-US" i="1">
                                    <a:latin typeface="Cambria Math" panose="02040503050406030204" pitchFamily="18" charset="0"/>
                                  </a:rPr>
                                </m:ctrlPr>
                              </m:fPr>
                              <m:num>
                                <m:sSub>
                                  <m:sSubPr>
                                    <m:ctrlPr>
                                      <a:rPr lang="en-US" i="1">
                                        <a:latin typeface="Cambria Math" panose="02040503050406030204" pitchFamily="18" charset="0"/>
                                      </a:rPr>
                                    </m:ctrlPr>
                                  </m:sSubPr>
                                  <m:e>
                                    <m:r>
                                      <a:rPr lang="en-US" b="0" i="1">
                                        <a:latin typeface="Cambria Math" panose="02040503050406030204" pitchFamily="18" charset="0"/>
                                      </a:rPr>
                                      <m:t>𝐺</m:t>
                                    </m:r>
                                  </m:e>
                                  <m:sub>
                                    <m:r>
                                      <a:rPr lang="en-US" b="0" i="1">
                                        <a:latin typeface="Cambria Math" panose="02040503050406030204" pitchFamily="18" charset="0"/>
                                      </a:rPr>
                                      <m:t>1</m:t>
                                    </m:r>
                                  </m:sub>
                                </m:sSub>
                              </m:num>
                              <m:den>
                                <m:r>
                                  <a:rPr lang="en-US" b="0" i="1">
                                    <a:latin typeface="Cambria Math" panose="02040503050406030204" pitchFamily="18" charset="0"/>
                                  </a:rPr>
                                  <m:t>𝐴</m:t>
                                </m:r>
                              </m:den>
                            </m:f>
                          </m:e>
                        </m:d>
                      </m:e>
                      <m:sup>
                        <m:d>
                          <m:dPr>
                            <m:ctrlPr>
                              <a:rPr lang="en-US" b="0" i="1">
                                <a:latin typeface="Cambria Math" panose="02040503050406030204" pitchFamily="18" charset="0"/>
                              </a:rPr>
                            </m:ctrlPr>
                          </m:dPr>
                          <m:e>
                            <m:f>
                              <m:fPr>
                                <m:ctrlPr>
                                  <a:rPr lang="en-US" b="0" i="1">
                                    <a:latin typeface="Cambria Math" panose="02040503050406030204" pitchFamily="18" charset="0"/>
                                  </a:rPr>
                                </m:ctrlPr>
                              </m:fPr>
                              <m:num>
                                <m:sSup>
                                  <m:sSupPr>
                                    <m:ctrlPr>
                                      <a:rPr lang="en-US" b="0" i="1">
                                        <a:latin typeface="Cambria Math" panose="02040503050406030204" pitchFamily="18" charset="0"/>
                                      </a:rPr>
                                    </m:ctrlPr>
                                  </m:sSupPr>
                                  <m:e>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1</m:t>
                                        </m:r>
                                      </m:sub>
                                    </m:sSub>
                                  </m:e>
                                  <m:sup>
                                    <m:d>
                                      <m:dPr>
                                        <m:ctrlPr>
                                          <a:rPr lang="en-US" b="0" i="1">
                                            <a:latin typeface="Cambria Math" panose="02040503050406030204" pitchFamily="18" charset="0"/>
                                          </a:rPr>
                                        </m:ctrlPr>
                                      </m:dPr>
                                      <m:e>
                                        <m:sSub>
                                          <m:sSubPr>
                                            <m:ctrlPr>
                                              <a:rPr lang="en-US" b="0" i="1">
                                                <a:latin typeface="Cambria Math" panose="02040503050406030204" pitchFamily="18" charset="0"/>
                                              </a:rPr>
                                            </m:ctrlPr>
                                          </m:sSubPr>
                                          <m:e>
                                            <m:r>
                                              <a:rPr lang="en-US" b="0" i="1">
                                                <a:latin typeface="Cambria Math" panose="02040503050406030204" pitchFamily="18" charset="0"/>
                                              </a:rPr>
                                              <m:t>𝑚</m:t>
                                            </m:r>
                                          </m:e>
                                          <m:sub>
                                            <m:r>
                                              <a:rPr lang="en-US" b="0" i="1">
                                                <a:latin typeface="Cambria Math" panose="02040503050406030204" pitchFamily="18" charset="0"/>
                                              </a:rPr>
                                              <m:t>0</m:t>
                                            </m:r>
                                          </m:sub>
                                        </m:sSub>
                                        <m:r>
                                          <a:rPr lang="en-US" b="0" i="1">
                                            <a:latin typeface="Cambria Math" panose="02040503050406030204" pitchFamily="18" charset="0"/>
                                          </a:rPr>
                                          <m:t>+</m:t>
                                        </m:r>
                                        <m:sSub>
                                          <m:sSubPr>
                                            <m:ctrlPr>
                                              <a:rPr lang="en-US" b="0" i="1">
                                                <a:latin typeface="Cambria Math" panose="02040503050406030204" pitchFamily="18" charset="0"/>
                                              </a:rPr>
                                            </m:ctrlPr>
                                          </m:sSubPr>
                                          <m:e>
                                            <m:r>
                                              <a:rPr lang="en-US" b="0" i="1">
                                                <a:latin typeface="Cambria Math" panose="02040503050406030204" pitchFamily="18" charset="0"/>
                                              </a:rPr>
                                              <m:t>𝑚</m:t>
                                            </m:r>
                                          </m:e>
                                          <m:sub>
                                            <m:r>
                                              <a:rPr lang="en-US" b="0" i="1">
                                                <a:latin typeface="Cambria Math" panose="02040503050406030204" pitchFamily="18" charset="0"/>
                                              </a:rPr>
                                              <m:t>1</m:t>
                                            </m:r>
                                          </m:sub>
                                        </m:sSub>
                                        <m:r>
                                          <a:rPr lang="en-US" b="0" i="1">
                                            <a:latin typeface="Cambria Math" panose="02040503050406030204" pitchFamily="18" charset="0"/>
                                          </a:rPr>
                                          <m:t> </m:t>
                                        </m:r>
                                        <m:sSub>
                                          <m:sSubPr>
                                            <m:ctrlPr>
                                              <a:rPr lang="en-US" b="0" i="1">
                                                <a:latin typeface="Cambria Math" panose="02040503050406030204" pitchFamily="18" charset="0"/>
                                              </a:rPr>
                                            </m:ctrlPr>
                                          </m:sSubPr>
                                          <m:e>
                                            <m:r>
                                              <a:rPr lang="en-US" b="0" i="1">
                                                <a:latin typeface="Cambria Math" panose="02040503050406030204" pitchFamily="18" charset="0"/>
                                              </a:rPr>
                                              <m:t>𝑁</m:t>
                                            </m:r>
                                          </m:e>
                                          <m:sub>
                                            <m:r>
                                              <a:rPr lang="en-US" b="0" i="1">
                                                <a:latin typeface="Cambria Math" panose="02040503050406030204" pitchFamily="18" charset="0"/>
                                              </a:rPr>
                                              <m:t>1</m:t>
                                            </m:r>
                                          </m:sub>
                                        </m:sSub>
                                        <m:r>
                                          <a:rPr lang="en-US" b="0" i="1">
                                            <a:latin typeface="Cambria Math" panose="02040503050406030204" pitchFamily="18" charset="0"/>
                                          </a:rPr>
                                          <m:t>/1000</m:t>
                                        </m:r>
                                      </m:e>
                                    </m:d>
                                  </m:sup>
                                </m:sSup>
                              </m:num>
                              <m:den>
                                <m:sSup>
                                  <m:sSupPr>
                                    <m:ctrlPr>
                                      <a:rPr lang="en-US" b="0" i="1">
                                        <a:latin typeface="Cambria Math" panose="02040503050406030204" pitchFamily="18" charset="0"/>
                                      </a:rPr>
                                    </m:ctrlPr>
                                  </m:sSupPr>
                                  <m:e>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2</m:t>
                                        </m:r>
                                      </m:sub>
                                    </m:sSub>
                                  </m:e>
                                  <m:sup>
                                    <m:d>
                                      <m:dPr>
                                        <m:ctrlPr>
                                          <a:rPr lang="en-US" b="0" i="1">
                                            <a:latin typeface="Cambria Math" panose="02040503050406030204" pitchFamily="18" charset="0"/>
                                          </a:rPr>
                                        </m:ctrlPr>
                                      </m:dPr>
                                      <m:e>
                                        <m:sSub>
                                          <m:sSubPr>
                                            <m:ctrlPr>
                                              <a:rPr lang="en-US" sz="1800" b="0" i="1" kern="1200">
                                                <a:solidFill>
                                                  <a:schemeClr val="tx1"/>
                                                </a:solidFill>
                                                <a:effectLst/>
                                                <a:latin typeface="Cambria Math" panose="02040503050406030204" pitchFamily="18" charset="0"/>
                                                <a:ea typeface="+mn-ea"/>
                                                <a:cs typeface="+mn-cs"/>
                                              </a:rPr>
                                            </m:ctrlPr>
                                          </m:sSubPr>
                                          <m:e>
                                            <m:r>
                                              <a:rPr lang="en-US" sz="1800" b="0" i="1" kern="1200">
                                                <a:solidFill>
                                                  <a:schemeClr val="tx1"/>
                                                </a:solidFill>
                                                <a:effectLst/>
                                                <a:latin typeface="Cambria Math" panose="02040503050406030204" pitchFamily="18" charset="0"/>
                                                <a:ea typeface="+mn-ea"/>
                                                <a:cs typeface="+mn-cs"/>
                                              </a:rPr>
                                              <m:t>𝑚</m:t>
                                            </m:r>
                                          </m:e>
                                          <m:sub>
                                            <m:r>
                                              <a:rPr lang="en-US" sz="1800" b="0" i="1" kern="1200">
                                                <a:solidFill>
                                                  <a:schemeClr val="tx1"/>
                                                </a:solidFill>
                                                <a:effectLst/>
                                                <a:latin typeface="Cambria Math" panose="02040503050406030204" pitchFamily="18" charset="0"/>
                                                <a:ea typeface="+mn-ea"/>
                                                <a:cs typeface="+mn-cs"/>
                                              </a:rPr>
                                              <m:t>0</m:t>
                                            </m:r>
                                          </m:sub>
                                        </m:sSub>
                                        <m:r>
                                          <a:rPr lang="en-US" sz="1800" b="0" i="1" kern="1200">
                                            <a:solidFill>
                                              <a:schemeClr val="tx1"/>
                                            </a:solidFill>
                                            <a:effectLst/>
                                            <a:latin typeface="Cambria Math" panose="02040503050406030204" pitchFamily="18" charset="0"/>
                                            <a:ea typeface="+mn-ea"/>
                                            <a:cs typeface="+mn-cs"/>
                                          </a:rPr>
                                          <m:t>+</m:t>
                                        </m:r>
                                        <m:sSub>
                                          <m:sSubPr>
                                            <m:ctrlPr>
                                              <a:rPr lang="en-US" sz="1800" b="0" i="1" kern="1200">
                                                <a:solidFill>
                                                  <a:schemeClr val="tx1"/>
                                                </a:solidFill>
                                                <a:effectLst/>
                                                <a:latin typeface="Cambria Math" panose="02040503050406030204" pitchFamily="18" charset="0"/>
                                                <a:ea typeface="+mn-ea"/>
                                                <a:cs typeface="+mn-cs"/>
                                              </a:rPr>
                                            </m:ctrlPr>
                                          </m:sSubPr>
                                          <m:e>
                                            <m:r>
                                              <a:rPr lang="en-US" sz="1800" b="0" i="1" kern="1200">
                                                <a:solidFill>
                                                  <a:schemeClr val="tx1"/>
                                                </a:solidFill>
                                                <a:effectLst/>
                                                <a:latin typeface="Cambria Math" panose="02040503050406030204" pitchFamily="18" charset="0"/>
                                                <a:ea typeface="+mn-ea"/>
                                                <a:cs typeface="+mn-cs"/>
                                              </a:rPr>
                                              <m:t>𝑚</m:t>
                                            </m:r>
                                          </m:e>
                                          <m:sub>
                                            <m:r>
                                              <a:rPr lang="en-US" sz="1800" b="0" i="1" kern="1200">
                                                <a:solidFill>
                                                  <a:schemeClr val="tx1"/>
                                                </a:solidFill>
                                                <a:effectLst/>
                                                <a:latin typeface="Cambria Math" panose="02040503050406030204" pitchFamily="18" charset="0"/>
                                                <a:ea typeface="+mn-ea"/>
                                                <a:cs typeface="+mn-cs"/>
                                              </a:rPr>
                                              <m:t>1</m:t>
                                            </m:r>
                                          </m:sub>
                                        </m:sSub>
                                        <m:r>
                                          <a:rPr lang="en-US" sz="1800" b="0" i="1" kern="1200">
                                            <a:solidFill>
                                              <a:schemeClr val="tx1"/>
                                            </a:solidFill>
                                            <a:effectLst/>
                                            <a:latin typeface="Cambria Math" panose="02040503050406030204" pitchFamily="18" charset="0"/>
                                            <a:ea typeface="+mn-ea"/>
                                            <a:cs typeface="+mn-cs"/>
                                          </a:rPr>
                                          <m:t> </m:t>
                                        </m:r>
                                        <m:sSub>
                                          <m:sSubPr>
                                            <m:ctrlPr>
                                              <a:rPr lang="en-US" sz="1800" b="0" i="1" kern="1200">
                                                <a:solidFill>
                                                  <a:schemeClr val="tx1"/>
                                                </a:solidFill>
                                                <a:effectLst/>
                                                <a:latin typeface="Cambria Math" panose="02040503050406030204" pitchFamily="18" charset="0"/>
                                                <a:ea typeface="+mn-ea"/>
                                                <a:cs typeface="+mn-cs"/>
                                              </a:rPr>
                                            </m:ctrlPr>
                                          </m:sSubPr>
                                          <m:e>
                                            <m:r>
                                              <a:rPr lang="en-US" sz="1800" b="0" i="1" kern="1200">
                                                <a:solidFill>
                                                  <a:schemeClr val="tx1"/>
                                                </a:solidFill>
                                                <a:effectLst/>
                                                <a:latin typeface="Cambria Math" panose="02040503050406030204" pitchFamily="18" charset="0"/>
                                                <a:ea typeface="+mn-ea"/>
                                                <a:cs typeface="+mn-cs"/>
                                              </a:rPr>
                                              <m:t>𝑁</m:t>
                                            </m:r>
                                          </m:e>
                                          <m:sub>
                                            <m:r>
                                              <a:rPr lang="en-US" sz="1800" b="0" i="1" kern="1200">
                                                <a:solidFill>
                                                  <a:schemeClr val="tx1"/>
                                                </a:solidFill>
                                                <a:effectLst/>
                                                <a:latin typeface="Cambria Math" panose="02040503050406030204" pitchFamily="18" charset="0"/>
                                                <a:ea typeface="+mn-ea"/>
                                                <a:cs typeface="+mn-cs"/>
                                              </a:rPr>
                                              <m:t>2</m:t>
                                            </m:r>
                                          </m:sub>
                                        </m:sSub>
                                        <m:r>
                                          <a:rPr lang="en-US" sz="1800" b="0" i="1" kern="1200">
                                            <a:solidFill>
                                              <a:schemeClr val="tx1"/>
                                            </a:solidFill>
                                            <a:effectLst/>
                                            <a:latin typeface="Cambria Math" panose="02040503050406030204" pitchFamily="18" charset="0"/>
                                            <a:ea typeface="+mn-ea"/>
                                            <a:cs typeface="+mn-cs"/>
                                          </a:rPr>
                                          <m:t>/1000</m:t>
                                        </m:r>
                                      </m:e>
                                    </m:d>
                                  </m:sup>
                                </m:sSup>
                              </m:den>
                            </m:f>
                          </m:e>
                        </m:d>
                      </m:sup>
                    </m:sSup>
                  </m:oMath>
                </m:oMathPara>
              </a14:m>
              <a:endParaRPr lang="en-US">
                <a:latin typeface="+mn-lt"/>
              </a:endParaRPr>
            </a:p>
          </xdr:txBody>
        </xdr:sp>
      </mc:Choice>
      <mc:Fallback xmlns="">
        <xdr:sp macro="" textlink="">
          <xdr:nvSpPr>
            <xdr:cNvPr id="7" name="Rectangle 6"/>
            <xdr:cNvSpPr/>
          </xdr:nvSpPr>
          <xdr:spPr>
            <a:xfrm>
              <a:off x="3523129" y="815788"/>
              <a:ext cx="3236259" cy="948337"/>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mn-lt"/>
                </a:rPr>
                <a:t>G_2</a:t>
              </a:r>
              <a:r>
                <a:rPr lang="en-US" i="0">
                  <a:latin typeface="+mn-lt"/>
                </a:rPr>
                <a:t>=</a:t>
              </a:r>
              <a:r>
                <a:rPr lang="en-US" b="0" i="0">
                  <a:latin typeface="+mn-lt"/>
                </a:rPr>
                <a:t>𝐴</a:t>
              </a:r>
              <a:r>
                <a:rPr lang="en-US" i="0">
                  <a:latin typeface="+mn-lt"/>
                </a:rPr>
                <a:t>(</a:t>
              </a:r>
              <a:r>
                <a:rPr lang="en-US" b="0" i="0">
                  <a:latin typeface="+mn-lt"/>
                </a:rPr>
                <a:t>𝐺_1/𝐴)^((〖𝑡_1〗^((𝑚_0+𝑚_1  𝑁_1/1000) )/〖𝑡_2〗^((</a:t>
              </a:r>
              <a:r>
                <a:rPr lang="en-US" sz="1800" b="0" i="0" kern="1200">
                  <a:solidFill>
                    <a:schemeClr val="tx1"/>
                  </a:solidFill>
                  <a:effectLst/>
                  <a:latin typeface="+mn-lt"/>
                  <a:ea typeface="+mn-ea"/>
                  <a:cs typeface="+mn-cs"/>
                </a:rPr>
                <a:t>𝑚_0+𝑚_1  𝑁_2/1000) ) ) )</a:t>
              </a:r>
              <a:endParaRPr lang="en-US">
                <a:latin typeface="+mn-lt"/>
              </a:endParaRPr>
            </a:p>
          </xdr:txBody>
        </xdr:sp>
      </mc:Fallback>
    </mc:AlternateContent>
    <xdr:clientData/>
  </xdr:twoCellAnchor>
  <xdr:twoCellAnchor>
    <xdr:from>
      <xdr:col>42</xdr:col>
      <xdr:colOff>224118</xdr:colOff>
      <xdr:row>18</xdr:row>
      <xdr:rowOff>80682</xdr:rowOff>
    </xdr:from>
    <xdr:to>
      <xdr:col>51</xdr:col>
      <xdr:colOff>498438</xdr:colOff>
      <xdr:row>42</xdr:row>
      <xdr:rowOff>92112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385482</xdr:colOff>
      <xdr:row>32</xdr:row>
      <xdr:rowOff>89647</xdr:rowOff>
    </xdr:from>
    <xdr:to>
      <xdr:col>30</xdr:col>
      <xdr:colOff>188259</xdr:colOff>
      <xdr:row>36</xdr:row>
      <xdr:rowOff>130627</xdr:rowOff>
    </xdr:to>
    <mc:AlternateContent xmlns:mc="http://schemas.openxmlformats.org/markup-compatibility/2006" xmlns:a14="http://schemas.microsoft.com/office/drawing/2010/main">
      <mc:Choice Requires="a14">
        <xdr:sp macro="" textlink="">
          <xdr:nvSpPr>
            <xdr:cNvPr id="9" name="Rectangle 8"/>
            <xdr:cNvSpPr/>
          </xdr:nvSpPr>
          <xdr:spPr>
            <a:xfrm>
              <a:off x="11044517" y="5549153"/>
              <a:ext cx="3792071" cy="758156"/>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sz="1400" b="0" i="1">
                            <a:latin typeface="Cambria Math" panose="02040503050406030204" pitchFamily="18" charset="0"/>
                          </a:rPr>
                        </m:ctrlPr>
                      </m:sSubPr>
                      <m:e>
                        <m:r>
                          <m:rPr>
                            <m:sty m:val="p"/>
                          </m:rPr>
                          <a:rPr lang="en-US" sz="1400" b="0" i="0">
                            <a:latin typeface="Cambria Math" panose="02040503050406030204" pitchFamily="18" charset="0"/>
                          </a:rPr>
                          <m:t>G</m:t>
                        </m:r>
                      </m:e>
                      <m:sub>
                        <m:r>
                          <a:rPr lang="en-US" sz="1400" b="0" i="1">
                            <a:latin typeface="Cambria Math" panose="02040503050406030204" pitchFamily="18" charset="0"/>
                          </a:rPr>
                          <m:t>2</m:t>
                        </m:r>
                      </m:sub>
                    </m:sSub>
                    <m:r>
                      <a:rPr lang="en-US" sz="1400" i="0">
                        <a:latin typeface="Cambria Math" panose="02040503050406030204" pitchFamily="18" charset="0"/>
                      </a:rPr>
                      <m:t>=</m:t>
                    </m:r>
                    <m:r>
                      <a:rPr lang="en-US" sz="1400" b="0" i="1">
                        <a:latin typeface="Cambria Math" panose="02040503050406030204" pitchFamily="18" charset="0"/>
                      </a:rPr>
                      <m:t>73.7578</m:t>
                    </m:r>
                    <m:sSup>
                      <m:sSupPr>
                        <m:ctrlPr>
                          <a:rPr lang="en-US" sz="1400" b="0" i="1">
                            <a:latin typeface="Cambria Math" panose="02040503050406030204" pitchFamily="18" charset="0"/>
                          </a:rPr>
                        </m:ctrlPr>
                      </m:sSupPr>
                      <m:e>
                        <m:d>
                          <m:dPr>
                            <m:ctrlPr>
                              <a:rPr lang="en-US" sz="1400" i="1">
                                <a:latin typeface="Cambria Math" panose="02040503050406030204" pitchFamily="18" charset="0"/>
                              </a:rPr>
                            </m:ctrlPr>
                          </m:dPr>
                          <m:e>
                            <m:f>
                              <m:fPr>
                                <m:ctrlPr>
                                  <a:rPr lang="en-US" sz="1400" i="1">
                                    <a:latin typeface="Cambria Math" panose="02040503050406030204" pitchFamily="18" charset="0"/>
                                  </a:rPr>
                                </m:ctrlPr>
                              </m:fPr>
                              <m:num>
                                <m:sSub>
                                  <m:sSubPr>
                                    <m:ctrlPr>
                                      <a:rPr lang="en-US" sz="1400" i="1">
                                        <a:latin typeface="Cambria Math" panose="02040503050406030204" pitchFamily="18" charset="0"/>
                                      </a:rPr>
                                    </m:ctrlPr>
                                  </m:sSubPr>
                                  <m:e>
                                    <m:r>
                                      <a:rPr lang="en-US" sz="1400" b="0" i="1">
                                        <a:latin typeface="Cambria Math" panose="02040503050406030204" pitchFamily="18" charset="0"/>
                                      </a:rPr>
                                      <m:t>𝐺</m:t>
                                    </m:r>
                                  </m:e>
                                  <m:sub>
                                    <m:r>
                                      <a:rPr lang="en-US" sz="1400" b="0" i="1">
                                        <a:latin typeface="Cambria Math" panose="02040503050406030204" pitchFamily="18" charset="0"/>
                                      </a:rPr>
                                      <m:t>1</m:t>
                                    </m:r>
                                  </m:sub>
                                </m:sSub>
                              </m:num>
                              <m:den>
                                <m:r>
                                  <a:rPr lang="en-US" sz="1400" b="0" i="1">
                                    <a:latin typeface="Cambria Math" panose="02040503050406030204" pitchFamily="18" charset="0"/>
                                  </a:rPr>
                                  <m:t>73.7578</m:t>
                                </m:r>
                              </m:den>
                            </m:f>
                          </m:e>
                        </m:d>
                      </m:e>
                      <m:sup>
                        <m:d>
                          <m:dPr>
                            <m:ctrlPr>
                              <a:rPr lang="en-US" sz="1400" b="0" i="1">
                                <a:latin typeface="Cambria Math" panose="02040503050406030204" pitchFamily="18" charset="0"/>
                              </a:rPr>
                            </m:ctrlPr>
                          </m:dPr>
                          <m:e>
                            <m:f>
                              <m:fPr>
                                <m:ctrlPr>
                                  <a:rPr lang="en-US" sz="1400" b="0" i="1">
                                    <a:latin typeface="Cambria Math" panose="02040503050406030204" pitchFamily="18" charset="0"/>
                                  </a:rPr>
                                </m:ctrlPr>
                              </m:fPr>
                              <m:num>
                                <m:sSup>
                                  <m:sSupPr>
                                    <m:ctrlPr>
                                      <a:rPr lang="en-US" sz="1400" b="0" i="1">
                                        <a:latin typeface="Cambria Math" panose="02040503050406030204" pitchFamily="18" charset="0"/>
                                      </a:rPr>
                                    </m:ctrlPr>
                                  </m:sSupPr>
                                  <m:e>
                                    <m:sSub>
                                      <m:sSubPr>
                                        <m:ctrlPr>
                                          <a:rPr lang="en-US" sz="1400" b="0" i="1">
                                            <a:latin typeface="Cambria Math" panose="02040503050406030204" pitchFamily="18" charset="0"/>
                                          </a:rPr>
                                        </m:ctrlPr>
                                      </m:sSubPr>
                                      <m:e>
                                        <m:r>
                                          <a:rPr lang="en-US" sz="1400" b="0" i="1">
                                            <a:latin typeface="Cambria Math" panose="02040503050406030204" pitchFamily="18" charset="0"/>
                                          </a:rPr>
                                          <m:t>𝑡</m:t>
                                        </m:r>
                                      </m:e>
                                      <m:sub>
                                        <m:r>
                                          <a:rPr lang="en-US" sz="1400" b="0" i="1">
                                            <a:latin typeface="Cambria Math" panose="02040503050406030204" pitchFamily="18" charset="0"/>
                                          </a:rPr>
                                          <m:t>1</m:t>
                                        </m:r>
                                      </m:sub>
                                    </m:sSub>
                                  </m:e>
                                  <m:sup>
                                    <m:d>
                                      <m:dPr>
                                        <m:ctrlPr>
                                          <a:rPr lang="en-US" sz="1400" b="0" i="1">
                                            <a:latin typeface="Cambria Math" panose="02040503050406030204" pitchFamily="18" charset="0"/>
                                          </a:rPr>
                                        </m:ctrlPr>
                                      </m:dPr>
                                      <m:e>
                                        <m:r>
                                          <a:rPr lang="en-US" sz="1400" b="0" i="1">
                                            <a:latin typeface="Cambria Math" panose="02040503050406030204" pitchFamily="18" charset="0"/>
                                          </a:rPr>
                                          <m:t>0.6388+0.077 </m:t>
                                        </m:r>
                                        <m:sSub>
                                          <m:sSubPr>
                                            <m:ctrlPr>
                                              <a:rPr lang="en-US" sz="1400" b="0" i="1">
                                                <a:latin typeface="Cambria Math" panose="02040503050406030204" pitchFamily="18" charset="0"/>
                                              </a:rPr>
                                            </m:ctrlPr>
                                          </m:sSubPr>
                                          <m:e>
                                            <m:r>
                                              <a:rPr lang="en-US" sz="1400" b="0" i="1">
                                                <a:latin typeface="Cambria Math" panose="02040503050406030204" pitchFamily="18" charset="0"/>
                                              </a:rPr>
                                              <m:t>𝑁</m:t>
                                            </m:r>
                                          </m:e>
                                          <m:sub>
                                            <m:r>
                                              <a:rPr lang="en-US" sz="1400" b="0" i="1">
                                                <a:latin typeface="Cambria Math" panose="02040503050406030204" pitchFamily="18" charset="0"/>
                                              </a:rPr>
                                              <m:t>1</m:t>
                                            </m:r>
                                          </m:sub>
                                        </m:sSub>
                                        <m:r>
                                          <a:rPr lang="en-US" sz="1400" b="0" i="1">
                                            <a:latin typeface="Cambria Math" panose="02040503050406030204" pitchFamily="18" charset="0"/>
                                          </a:rPr>
                                          <m:t>/1000</m:t>
                                        </m:r>
                                      </m:e>
                                    </m:d>
                                  </m:sup>
                                </m:sSup>
                              </m:num>
                              <m:den>
                                <m:sSup>
                                  <m:sSupPr>
                                    <m:ctrlPr>
                                      <a:rPr lang="en-US" sz="1400" b="0" i="1">
                                        <a:latin typeface="Cambria Math" panose="02040503050406030204" pitchFamily="18" charset="0"/>
                                      </a:rPr>
                                    </m:ctrlPr>
                                  </m:sSupPr>
                                  <m:e>
                                    <m:sSub>
                                      <m:sSubPr>
                                        <m:ctrlPr>
                                          <a:rPr lang="en-US" sz="1400" b="0" i="1">
                                            <a:latin typeface="Cambria Math" panose="02040503050406030204" pitchFamily="18" charset="0"/>
                                          </a:rPr>
                                        </m:ctrlPr>
                                      </m:sSubPr>
                                      <m:e>
                                        <m:r>
                                          <a:rPr lang="en-US" sz="1400" b="0" i="1">
                                            <a:latin typeface="Cambria Math" panose="02040503050406030204" pitchFamily="18" charset="0"/>
                                          </a:rPr>
                                          <m:t>𝑡</m:t>
                                        </m:r>
                                      </m:e>
                                      <m:sub>
                                        <m:r>
                                          <a:rPr lang="en-US" sz="1400" b="0" i="1">
                                            <a:latin typeface="Cambria Math" panose="02040503050406030204" pitchFamily="18" charset="0"/>
                                          </a:rPr>
                                          <m:t>2</m:t>
                                        </m:r>
                                      </m:sub>
                                    </m:sSub>
                                  </m:e>
                                  <m:sup>
                                    <m:r>
                                      <a:rPr lang="en-US" sz="1400" b="0" i="1">
                                        <a:latin typeface="Cambria Math" panose="02040503050406030204" pitchFamily="18" charset="0"/>
                                      </a:rPr>
                                      <m:t>(</m:t>
                                    </m:r>
                                    <m:r>
                                      <a:rPr lang="en-US" sz="1400" b="0" i="1" kern="1200">
                                        <a:solidFill>
                                          <a:schemeClr val="tx1"/>
                                        </a:solidFill>
                                        <a:effectLst/>
                                        <a:latin typeface="Cambria Math" panose="02040503050406030204" pitchFamily="18" charset="0"/>
                                        <a:ea typeface="+mn-ea"/>
                                        <a:cs typeface="+mn-cs"/>
                                      </a:rPr>
                                      <m:t>0.6388+0.077 </m:t>
                                    </m:r>
                                    <m:sSub>
                                      <m:sSubPr>
                                        <m:ctrlPr>
                                          <a:rPr lang="en-US" sz="1400" b="0" i="1" kern="1200">
                                            <a:solidFill>
                                              <a:schemeClr val="tx1"/>
                                            </a:solidFill>
                                            <a:effectLst/>
                                            <a:latin typeface="Cambria Math" panose="02040503050406030204" pitchFamily="18" charset="0"/>
                                            <a:ea typeface="+mn-ea"/>
                                            <a:cs typeface="+mn-cs"/>
                                          </a:rPr>
                                        </m:ctrlPr>
                                      </m:sSubPr>
                                      <m:e>
                                        <m:r>
                                          <a:rPr lang="en-US" sz="1400" b="0" i="1" kern="1200">
                                            <a:solidFill>
                                              <a:schemeClr val="tx1"/>
                                            </a:solidFill>
                                            <a:effectLst/>
                                            <a:latin typeface="Cambria Math" panose="02040503050406030204" pitchFamily="18" charset="0"/>
                                            <a:ea typeface="+mn-ea"/>
                                            <a:cs typeface="+mn-cs"/>
                                          </a:rPr>
                                          <m:t>𝑁</m:t>
                                        </m:r>
                                      </m:e>
                                      <m:sub>
                                        <m:r>
                                          <a:rPr lang="en-US" sz="1400" b="0" i="1" kern="1200">
                                            <a:solidFill>
                                              <a:schemeClr val="tx1"/>
                                            </a:solidFill>
                                            <a:effectLst/>
                                            <a:latin typeface="Cambria Math" panose="02040503050406030204" pitchFamily="18" charset="0"/>
                                            <a:ea typeface="+mn-ea"/>
                                            <a:cs typeface="+mn-cs"/>
                                          </a:rPr>
                                          <m:t>2</m:t>
                                        </m:r>
                                      </m:sub>
                                    </m:sSub>
                                    <m:r>
                                      <a:rPr lang="en-US" sz="1400" b="0" i="1" kern="1200">
                                        <a:solidFill>
                                          <a:schemeClr val="tx1"/>
                                        </a:solidFill>
                                        <a:effectLst/>
                                        <a:latin typeface="Cambria Math" panose="02040503050406030204" pitchFamily="18" charset="0"/>
                                        <a:ea typeface="+mn-ea"/>
                                        <a:cs typeface="+mn-cs"/>
                                      </a:rPr>
                                      <m:t>/1000</m:t>
                                    </m:r>
                                    <m:r>
                                      <a:rPr lang="en-US" sz="1400" b="0" i="1">
                                        <a:latin typeface="Cambria Math" panose="02040503050406030204" pitchFamily="18" charset="0"/>
                                      </a:rPr>
                                      <m:t>)</m:t>
                                    </m:r>
                                  </m:sup>
                                </m:sSup>
                              </m:den>
                            </m:f>
                          </m:e>
                        </m:d>
                      </m:sup>
                    </m:sSup>
                  </m:oMath>
                </m:oMathPara>
              </a14:m>
              <a:endParaRPr lang="en-US" sz="1400">
                <a:latin typeface="+mn-lt"/>
              </a:endParaRPr>
            </a:p>
          </xdr:txBody>
        </xdr:sp>
      </mc:Choice>
      <mc:Fallback xmlns="">
        <xdr:sp macro="" textlink="">
          <xdr:nvSpPr>
            <xdr:cNvPr id="9" name="Rectangle 8"/>
            <xdr:cNvSpPr/>
          </xdr:nvSpPr>
          <xdr:spPr>
            <a:xfrm>
              <a:off x="11044517" y="5549153"/>
              <a:ext cx="3792071" cy="758156"/>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1400" b="0" i="0">
                  <a:latin typeface="+mn-lt"/>
                </a:rPr>
                <a:t>G_2</a:t>
              </a:r>
              <a:r>
                <a:rPr lang="en-US" sz="1400" i="0">
                  <a:latin typeface="+mn-lt"/>
                </a:rPr>
                <a:t>=</a:t>
              </a:r>
              <a:r>
                <a:rPr lang="en-US" sz="1400" b="0" i="0">
                  <a:latin typeface="Cambria Math" panose="02040503050406030204" pitchFamily="18" charset="0"/>
                </a:rPr>
                <a:t>73.7578</a:t>
              </a:r>
              <a:r>
                <a:rPr lang="en-US" sz="1400" i="0">
                  <a:latin typeface="+mn-lt"/>
                </a:rPr>
                <a:t>(</a:t>
              </a:r>
              <a:r>
                <a:rPr lang="en-US" sz="1400" b="0" i="0">
                  <a:latin typeface="+mn-lt"/>
                </a:rPr>
                <a:t>𝐺_1/</a:t>
              </a:r>
              <a:r>
                <a:rPr lang="en-US" sz="1400" b="0" i="0">
                  <a:latin typeface="Cambria Math" panose="02040503050406030204" pitchFamily="18" charset="0"/>
                </a:rPr>
                <a:t>73.7578</a:t>
              </a:r>
              <a:r>
                <a:rPr lang="en-US" sz="1400" b="0" i="0">
                  <a:latin typeface="+mn-lt"/>
                </a:rPr>
                <a:t>)^((〖𝑡_1〗^((</a:t>
              </a:r>
              <a:r>
                <a:rPr lang="en-US" sz="1400" b="0" i="0">
                  <a:latin typeface="Cambria Math" panose="02040503050406030204" pitchFamily="18" charset="0"/>
                </a:rPr>
                <a:t>0.6388</a:t>
              </a:r>
              <a:r>
                <a:rPr lang="en-US" sz="1400" b="0" i="0">
                  <a:latin typeface="+mn-lt"/>
                </a:rPr>
                <a:t>+</a:t>
              </a:r>
              <a:r>
                <a:rPr lang="en-US" sz="1400" b="0" i="0">
                  <a:latin typeface="Cambria Math" panose="02040503050406030204" pitchFamily="18" charset="0"/>
                </a:rPr>
                <a:t>0.077</a:t>
              </a:r>
              <a:r>
                <a:rPr lang="en-US" sz="1400" b="0" i="0">
                  <a:latin typeface="+mn-lt"/>
                </a:rPr>
                <a:t> 𝑁_1/1000) )/〖𝑡_2〗^(</a:t>
              </a:r>
              <a:r>
                <a:rPr lang="en-US" sz="1400" b="0" i="0">
                  <a:latin typeface="Cambria Math" panose="02040503050406030204" pitchFamily="18" charset="0"/>
                </a:rPr>
                <a:t>(</a:t>
              </a:r>
              <a:r>
                <a:rPr lang="en-US" sz="1400" b="0" i="0" kern="1200">
                  <a:solidFill>
                    <a:schemeClr val="tx1"/>
                  </a:solidFill>
                  <a:effectLst/>
                  <a:latin typeface="+mn-lt"/>
                  <a:ea typeface="+mn-ea"/>
                  <a:cs typeface="+mn-cs"/>
                </a:rPr>
                <a:t>0.6388+0.077 </a:t>
              </a:r>
              <a:r>
                <a:rPr lang="en-US" sz="1400" b="0" i="0" kern="1200">
                  <a:solidFill>
                    <a:schemeClr val="tx1"/>
                  </a:solidFill>
                  <a:effectLst/>
                  <a:latin typeface="Cambria Math" panose="02040503050406030204" pitchFamily="18" charset="0"/>
                  <a:ea typeface="+mn-ea"/>
                  <a:cs typeface="+mn-cs"/>
                </a:rPr>
                <a:t>𝑁_2</a:t>
              </a:r>
              <a:r>
                <a:rPr lang="en-US" sz="1400" b="0" i="0" kern="1200">
                  <a:solidFill>
                    <a:schemeClr val="tx1"/>
                  </a:solidFill>
                  <a:effectLst/>
                  <a:latin typeface="+mn-lt"/>
                  <a:ea typeface="+mn-ea"/>
                  <a:cs typeface="+mn-cs"/>
                </a:rPr>
                <a:t>/1000</a:t>
              </a:r>
              <a:r>
                <a:rPr lang="en-US" sz="1400" b="0" i="0">
                  <a:latin typeface="Cambria Math" panose="02040503050406030204" pitchFamily="18" charset="0"/>
                </a:rPr>
                <a:t>)</a:t>
              </a:r>
              <a:r>
                <a:rPr lang="en-US" sz="1400" b="0" i="0">
                  <a:latin typeface="+mn-lt"/>
                </a:rPr>
                <a:t>) ) )</a:t>
              </a:r>
              <a:endParaRPr lang="en-US" sz="1400">
                <a:latin typeface="+mn-lt"/>
              </a:endParaRP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44</xdr:col>
      <xdr:colOff>243840</xdr:colOff>
      <xdr:row>74</xdr:row>
      <xdr:rowOff>3810</xdr:rowOff>
    </xdr:from>
    <xdr:to>
      <xdr:col>53</xdr:col>
      <xdr:colOff>518160</xdr:colOff>
      <xdr:row>98</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293795</xdr:colOff>
      <xdr:row>72</xdr:row>
      <xdr:rowOff>35695</xdr:rowOff>
    </xdr:from>
    <xdr:to>
      <xdr:col>30</xdr:col>
      <xdr:colOff>233011</xdr:colOff>
      <xdr:row>76</xdr:row>
      <xdr:rowOff>139457</xdr:rowOff>
    </xdr:to>
    <mc:AlternateContent xmlns:mc="http://schemas.openxmlformats.org/markup-compatibility/2006" xmlns:a14="http://schemas.microsoft.com/office/drawing/2010/main">
      <mc:Choice Requires="a14">
        <xdr:sp macro="" textlink="">
          <xdr:nvSpPr>
            <xdr:cNvPr id="3" name="Rectangle 2"/>
            <xdr:cNvSpPr/>
          </xdr:nvSpPr>
          <xdr:spPr>
            <a:xfrm>
              <a:off x="10411462" y="13624695"/>
              <a:ext cx="4765216" cy="86576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sz="1600" b="0" i="1">
                            <a:latin typeface="Cambria Math" panose="02040503050406030204" pitchFamily="18" charset="0"/>
                          </a:rPr>
                        </m:ctrlPr>
                      </m:sSubPr>
                      <m:e>
                        <m:r>
                          <m:rPr>
                            <m:sty m:val="p"/>
                          </m:rPr>
                          <a:rPr lang="en-US" sz="1600" b="0" i="0">
                            <a:latin typeface="Cambria Math" panose="02040503050406030204" pitchFamily="18" charset="0"/>
                          </a:rPr>
                          <m:t>G</m:t>
                        </m:r>
                      </m:e>
                      <m:sub>
                        <m:r>
                          <a:rPr lang="en-US" sz="1600" b="0" i="1">
                            <a:latin typeface="Cambria Math" panose="02040503050406030204" pitchFamily="18" charset="0"/>
                          </a:rPr>
                          <m:t>2</m:t>
                        </m:r>
                      </m:sub>
                    </m:sSub>
                    <m:r>
                      <a:rPr lang="en-US" sz="1600" i="0">
                        <a:latin typeface="Cambria Math" panose="02040503050406030204" pitchFamily="18" charset="0"/>
                      </a:rPr>
                      <m:t>=</m:t>
                    </m:r>
                    <m:d>
                      <m:dPr>
                        <m:ctrlPr>
                          <a:rPr lang="en-US" sz="1600" i="1">
                            <a:latin typeface="Cambria Math" panose="02040503050406030204" pitchFamily="18" charset="0"/>
                          </a:rPr>
                        </m:ctrlPr>
                      </m:dPr>
                      <m:e>
                        <m:r>
                          <a:rPr lang="en-US" sz="1600" b="0" i="1">
                            <a:latin typeface="Cambria Math" panose="02040503050406030204" pitchFamily="18" charset="0"/>
                          </a:rPr>
                          <m:t>2.7167 </m:t>
                        </m:r>
                        <m:r>
                          <a:rPr lang="en-US" sz="1600" b="0" i="1">
                            <a:latin typeface="Cambria Math" panose="02040503050406030204" pitchFamily="18" charset="0"/>
                          </a:rPr>
                          <m:t>𝑆</m:t>
                        </m:r>
                      </m:e>
                    </m:d>
                    <m:sSup>
                      <m:sSupPr>
                        <m:ctrlPr>
                          <a:rPr lang="en-US" sz="1600" b="0" i="1">
                            <a:latin typeface="Cambria Math" panose="02040503050406030204" pitchFamily="18" charset="0"/>
                          </a:rPr>
                        </m:ctrlPr>
                      </m:sSupPr>
                      <m:e>
                        <m:d>
                          <m:dPr>
                            <m:ctrlPr>
                              <a:rPr lang="en-US" sz="1600" i="1">
                                <a:latin typeface="Cambria Math" panose="02040503050406030204" pitchFamily="18" charset="0"/>
                              </a:rPr>
                            </m:ctrlPr>
                          </m:dPr>
                          <m:e>
                            <m:f>
                              <m:fPr>
                                <m:ctrlPr>
                                  <a:rPr lang="en-US" sz="1600" i="1">
                                    <a:latin typeface="Cambria Math" panose="02040503050406030204" pitchFamily="18" charset="0"/>
                                  </a:rPr>
                                </m:ctrlPr>
                              </m:fPr>
                              <m:num>
                                <m:sSub>
                                  <m:sSubPr>
                                    <m:ctrlPr>
                                      <a:rPr lang="en-US" sz="1600" i="1">
                                        <a:latin typeface="Cambria Math" panose="02040503050406030204" pitchFamily="18" charset="0"/>
                                      </a:rPr>
                                    </m:ctrlPr>
                                  </m:sSubPr>
                                  <m:e>
                                    <m:r>
                                      <a:rPr lang="en-US" sz="1600" b="0" i="1">
                                        <a:latin typeface="Cambria Math" panose="02040503050406030204" pitchFamily="18" charset="0"/>
                                      </a:rPr>
                                      <m:t>𝐺</m:t>
                                    </m:r>
                                  </m:e>
                                  <m:sub>
                                    <m:r>
                                      <a:rPr lang="en-US" sz="1600" b="0" i="1">
                                        <a:latin typeface="Cambria Math" panose="02040503050406030204" pitchFamily="18" charset="0"/>
                                      </a:rPr>
                                      <m:t>1</m:t>
                                    </m:r>
                                  </m:sub>
                                </m:sSub>
                              </m:num>
                              <m:den>
                                <m:d>
                                  <m:dPr>
                                    <m:ctrlPr>
                                      <a:rPr lang="en-US" sz="1600" b="0" i="1">
                                        <a:latin typeface="Cambria Math" panose="02040503050406030204" pitchFamily="18" charset="0"/>
                                      </a:rPr>
                                    </m:ctrlPr>
                                  </m:dPr>
                                  <m:e>
                                    <m:r>
                                      <a:rPr lang="en-US" sz="1600" b="0" i="1" kern="1200">
                                        <a:solidFill>
                                          <a:schemeClr val="tx1"/>
                                        </a:solidFill>
                                        <a:effectLst/>
                                        <a:latin typeface="Cambria Math" panose="02040503050406030204" pitchFamily="18" charset="0"/>
                                        <a:ea typeface="+mn-ea"/>
                                        <a:cs typeface="+mn-cs"/>
                                      </a:rPr>
                                      <m:t>2.7167 </m:t>
                                    </m:r>
                                    <m:r>
                                      <a:rPr lang="en-US" sz="1600" b="0" i="1" kern="1200">
                                        <a:solidFill>
                                          <a:schemeClr val="tx1"/>
                                        </a:solidFill>
                                        <a:effectLst/>
                                        <a:latin typeface="Cambria Math" panose="02040503050406030204" pitchFamily="18" charset="0"/>
                                        <a:ea typeface="+mn-ea"/>
                                        <a:cs typeface="+mn-cs"/>
                                      </a:rPr>
                                      <m:t>𝑆</m:t>
                                    </m:r>
                                  </m:e>
                                </m:d>
                              </m:den>
                            </m:f>
                          </m:e>
                        </m:d>
                      </m:e>
                      <m:sup>
                        <m:sSup>
                          <m:sSupPr>
                            <m:ctrlPr>
                              <a:rPr lang="en-US" sz="1600" b="0" i="1">
                                <a:latin typeface="Cambria Math" panose="02040503050406030204" pitchFamily="18" charset="0"/>
                              </a:rPr>
                            </m:ctrlPr>
                          </m:sSupPr>
                          <m:e>
                            <m:d>
                              <m:dPr>
                                <m:ctrlPr>
                                  <a:rPr lang="en-US" sz="1600" b="0" i="1">
                                    <a:latin typeface="Cambria Math" panose="02040503050406030204" pitchFamily="18" charset="0"/>
                                  </a:rPr>
                                </m:ctrlPr>
                              </m:dPr>
                              <m:e>
                                <m:f>
                                  <m:fPr>
                                    <m:ctrlPr>
                                      <a:rPr lang="en-US" sz="1600" b="0" i="1">
                                        <a:latin typeface="Cambria Math" panose="02040503050406030204" pitchFamily="18" charset="0"/>
                                      </a:rPr>
                                    </m:ctrlPr>
                                  </m:fPr>
                                  <m:num>
                                    <m:sSub>
                                      <m:sSubPr>
                                        <m:ctrlPr>
                                          <a:rPr lang="en-US" sz="1600" b="0" i="1">
                                            <a:latin typeface="Cambria Math" panose="02040503050406030204" pitchFamily="18" charset="0"/>
                                          </a:rPr>
                                        </m:ctrlPr>
                                      </m:sSubPr>
                                      <m:e>
                                        <m:r>
                                          <a:rPr lang="en-US" sz="1600" b="0" i="1">
                                            <a:latin typeface="Cambria Math" panose="02040503050406030204" pitchFamily="18" charset="0"/>
                                          </a:rPr>
                                          <m:t>𝑡</m:t>
                                        </m:r>
                                      </m:e>
                                      <m:sub>
                                        <m:r>
                                          <a:rPr lang="en-US" sz="1600" b="0" i="1">
                                            <a:latin typeface="Cambria Math" panose="02040503050406030204" pitchFamily="18" charset="0"/>
                                          </a:rPr>
                                          <m:t>1</m:t>
                                        </m:r>
                                      </m:sub>
                                    </m:sSub>
                                  </m:num>
                                  <m:den>
                                    <m:sSub>
                                      <m:sSubPr>
                                        <m:ctrlPr>
                                          <a:rPr lang="en-US" sz="1600" b="0" i="1">
                                            <a:latin typeface="Cambria Math" panose="02040503050406030204" pitchFamily="18" charset="0"/>
                                          </a:rPr>
                                        </m:ctrlPr>
                                      </m:sSubPr>
                                      <m:e>
                                        <m:r>
                                          <a:rPr lang="en-US" sz="1600" b="0" i="1">
                                            <a:latin typeface="Cambria Math" panose="02040503050406030204" pitchFamily="18" charset="0"/>
                                          </a:rPr>
                                          <m:t>𝑡</m:t>
                                        </m:r>
                                      </m:e>
                                      <m:sub>
                                        <m:r>
                                          <a:rPr lang="en-US" sz="1600" b="0" i="1">
                                            <a:latin typeface="Cambria Math" panose="02040503050406030204" pitchFamily="18" charset="0"/>
                                          </a:rPr>
                                          <m:t>2</m:t>
                                        </m:r>
                                      </m:sub>
                                    </m:sSub>
                                  </m:den>
                                </m:f>
                              </m:e>
                            </m:d>
                          </m:e>
                          <m:sup>
                            <m:r>
                              <a:rPr lang="en-US" sz="1600" b="0" i="1">
                                <a:latin typeface="Cambria Math" panose="02040503050406030204" pitchFamily="18" charset="0"/>
                              </a:rPr>
                              <m:t>0.8547</m:t>
                            </m:r>
                          </m:sup>
                        </m:sSup>
                      </m:sup>
                    </m:sSup>
                  </m:oMath>
                </m:oMathPara>
              </a14:m>
              <a:endParaRPr lang="en-US" sz="1600">
                <a:latin typeface="+mn-lt"/>
              </a:endParaRPr>
            </a:p>
          </xdr:txBody>
        </xdr:sp>
      </mc:Choice>
      <mc:Fallback xmlns="">
        <xdr:sp macro="" textlink="">
          <xdr:nvSpPr>
            <xdr:cNvPr id="3" name="Rectangle 2"/>
            <xdr:cNvSpPr/>
          </xdr:nvSpPr>
          <xdr:spPr>
            <a:xfrm>
              <a:off x="10411462" y="13624695"/>
              <a:ext cx="4765216" cy="86576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1600" b="0" i="0">
                  <a:latin typeface="+mn-lt"/>
                </a:rPr>
                <a:t>G_2</a:t>
              </a:r>
              <a:r>
                <a:rPr lang="en-US" sz="1600" i="0">
                  <a:latin typeface="+mn-lt"/>
                </a:rPr>
                <a:t>=(</a:t>
              </a:r>
              <a:r>
                <a:rPr lang="en-US" sz="1600" b="0" i="0">
                  <a:latin typeface="+mn-lt"/>
                </a:rPr>
                <a:t>2.7167 𝑆) </a:t>
              </a:r>
              <a:r>
                <a:rPr lang="en-US" sz="1600" i="0">
                  <a:latin typeface="+mn-lt"/>
                </a:rPr>
                <a:t>(</a:t>
              </a:r>
              <a:r>
                <a:rPr lang="en-US" sz="1600" b="0" i="0">
                  <a:latin typeface="+mn-lt"/>
                </a:rPr>
                <a:t>𝐺_1/((</a:t>
              </a:r>
              <a:r>
                <a:rPr lang="en-US" sz="1600" b="0" i="0" kern="1200">
                  <a:solidFill>
                    <a:schemeClr val="tx1"/>
                  </a:solidFill>
                  <a:effectLst/>
                  <a:latin typeface="+mn-lt"/>
                  <a:ea typeface="+mn-ea"/>
                  <a:cs typeface="+mn-cs"/>
                </a:rPr>
                <a:t>2.7167 𝑆) ))^((</a:t>
              </a:r>
              <a:r>
                <a:rPr lang="en-US" sz="1600" b="0" i="0">
                  <a:latin typeface="+mn-lt"/>
                </a:rPr>
                <a:t>𝑡_1/𝑡_2 )^0.8547 )</a:t>
              </a:r>
              <a:endParaRPr lang="en-US" sz="1600">
                <a:latin typeface="+mn-lt"/>
              </a:endParaRPr>
            </a:p>
          </xdr:txBody>
        </xdr:sp>
      </mc:Fallback>
    </mc:AlternateContent>
    <xdr:clientData/>
  </xdr:twoCellAnchor>
  <xdr:twoCellAnchor>
    <xdr:from>
      <xdr:col>24</xdr:col>
      <xdr:colOff>416401</xdr:colOff>
      <xdr:row>102</xdr:row>
      <xdr:rowOff>133227</xdr:rowOff>
    </xdr:from>
    <xdr:to>
      <xdr:col>29</xdr:col>
      <xdr:colOff>137243</xdr:colOff>
      <xdr:row>107</xdr:row>
      <xdr:rowOff>129461</xdr:rowOff>
    </xdr:to>
    <mc:AlternateContent xmlns:mc="http://schemas.openxmlformats.org/markup-compatibility/2006" xmlns:a14="http://schemas.microsoft.com/office/drawing/2010/main">
      <mc:Choice Requires="a14">
        <xdr:sp macro="" textlink="">
          <xdr:nvSpPr>
            <xdr:cNvPr id="4" name="Rectangle 3"/>
            <xdr:cNvSpPr/>
          </xdr:nvSpPr>
          <xdr:spPr>
            <a:xfrm>
              <a:off x="11685980" y="18441280"/>
              <a:ext cx="2778868" cy="89860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latin typeface="Cambria Math" panose="02040503050406030204" pitchFamily="18" charset="0"/>
                          </a:rPr>
                        </m:ctrlPr>
                      </m:sSubPr>
                      <m:e>
                        <m:r>
                          <m:rPr>
                            <m:sty m:val="p"/>
                          </m:rPr>
                          <a:rPr lang="en-US" b="0" i="0">
                            <a:latin typeface="Cambria Math" panose="02040503050406030204" pitchFamily="18" charset="0"/>
                          </a:rPr>
                          <m:t>G</m:t>
                        </m:r>
                      </m:e>
                      <m:sub>
                        <m:r>
                          <a:rPr lang="en-US" b="0" i="1">
                            <a:latin typeface="Cambria Math" panose="02040503050406030204" pitchFamily="18" charset="0"/>
                          </a:rPr>
                          <m:t>2</m:t>
                        </m:r>
                      </m:sub>
                    </m:sSub>
                    <m:r>
                      <a:rPr lang="en-US" i="0">
                        <a:latin typeface="Cambria Math" panose="02040503050406030204" pitchFamily="18" charset="0"/>
                      </a:rPr>
                      <m:t>=</m:t>
                    </m:r>
                    <m:r>
                      <a:rPr lang="en-US" b="0" i="0">
                        <a:latin typeface="Cambria Math" panose="02040503050406030204" pitchFamily="18" charset="0"/>
                      </a:rPr>
                      <m:t>50</m:t>
                    </m:r>
                    <m:sSup>
                      <m:sSupPr>
                        <m:ctrlPr>
                          <a:rPr lang="en-US" b="0" i="1">
                            <a:latin typeface="Cambria Math" panose="02040503050406030204" pitchFamily="18" charset="0"/>
                          </a:rPr>
                        </m:ctrlPr>
                      </m:sSupPr>
                      <m:e>
                        <m:d>
                          <m:dPr>
                            <m:ctrlPr>
                              <a:rPr lang="en-US" i="1">
                                <a:latin typeface="Cambria Math" panose="02040503050406030204" pitchFamily="18" charset="0"/>
                              </a:rPr>
                            </m:ctrlPr>
                          </m:dPr>
                          <m:e>
                            <m:f>
                              <m:fPr>
                                <m:ctrlPr>
                                  <a:rPr lang="en-US" i="1">
                                    <a:latin typeface="Cambria Math" panose="02040503050406030204" pitchFamily="18" charset="0"/>
                                  </a:rPr>
                                </m:ctrlPr>
                              </m:fPr>
                              <m:num>
                                <m:sSub>
                                  <m:sSubPr>
                                    <m:ctrlPr>
                                      <a:rPr lang="en-US" i="1">
                                        <a:latin typeface="Cambria Math" panose="02040503050406030204" pitchFamily="18" charset="0"/>
                                      </a:rPr>
                                    </m:ctrlPr>
                                  </m:sSubPr>
                                  <m:e>
                                    <m:r>
                                      <a:rPr lang="en-US" b="0" i="1">
                                        <a:latin typeface="Cambria Math" panose="02040503050406030204" pitchFamily="18" charset="0"/>
                                      </a:rPr>
                                      <m:t>𝐺</m:t>
                                    </m:r>
                                  </m:e>
                                  <m:sub>
                                    <m:r>
                                      <a:rPr lang="en-US" b="0" i="1">
                                        <a:latin typeface="Cambria Math" panose="02040503050406030204" pitchFamily="18" charset="0"/>
                                      </a:rPr>
                                      <m:t>1</m:t>
                                    </m:r>
                                  </m:sub>
                                </m:sSub>
                              </m:num>
                              <m:den>
                                <m:r>
                                  <a:rPr lang="en-US" b="0" i="1">
                                    <a:latin typeface="Cambria Math" panose="02040503050406030204" pitchFamily="18" charset="0"/>
                                  </a:rPr>
                                  <m:t>50</m:t>
                                </m:r>
                              </m:den>
                            </m:f>
                          </m:e>
                        </m:d>
                      </m:e>
                      <m:sup>
                        <m:sSup>
                          <m:sSupPr>
                            <m:ctrlPr>
                              <a:rPr lang="en-US" b="0" i="1">
                                <a:latin typeface="Cambria Math" panose="02040503050406030204" pitchFamily="18" charset="0"/>
                              </a:rPr>
                            </m:ctrlPr>
                          </m:sSupPr>
                          <m:e>
                            <m:d>
                              <m:dPr>
                                <m:ctrlPr>
                                  <a:rPr lang="en-US" b="0" i="1">
                                    <a:latin typeface="Cambria Math" panose="02040503050406030204" pitchFamily="18" charset="0"/>
                                  </a:rPr>
                                </m:ctrlPr>
                              </m:dPr>
                              <m:e>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1</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2</m:t>
                                        </m:r>
                                      </m:sub>
                                    </m:sSub>
                                  </m:den>
                                </m:f>
                              </m:e>
                            </m:d>
                          </m:e>
                          <m:sup>
                            <m:r>
                              <a:rPr lang="en-US" b="0" i="1">
                                <a:latin typeface="Cambria Math" panose="02040503050406030204" pitchFamily="18" charset="0"/>
                              </a:rPr>
                              <m:t>0.9697</m:t>
                            </m:r>
                          </m:sup>
                        </m:sSup>
                      </m:sup>
                    </m:sSup>
                  </m:oMath>
                </m:oMathPara>
              </a14:m>
              <a:endParaRPr lang="en-US"/>
            </a:p>
          </xdr:txBody>
        </xdr:sp>
      </mc:Choice>
      <mc:Fallback xmlns="">
        <xdr:sp macro="" textlink="">
          <xdr:nvSpPr>
            <xdr:cNvPr id="4" name="Rectangle 3"/>
            <xdr:cNvSpPr/>
          </xdr:nvSpPr>
          <xdr:spPr>
            <a:xfrm>
              <a:off x="11685980" y="18441280"/>
              <a:ext cx="2778868" cy="89860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G_2</a:t>
              </a:r>
              <a:r>
                <a:rPr lang="en-US" i="0">
                  <a:latin typeface="Cambria Math" panose="02040503050406030204" pitchFamily="18" charset="0"/>
                </a:rPr>
                <a:t>=</a:t>
              </a:r>
              <a:r>
                <a:rPr lang="en-US" b="0" i="0">
                  <a:latin typeface="Cambria Math" panose="02040503050406030204" pitchFamily="18" charset="0"/>
                </a:rPr>
                <a:t>50</a:t>
              </a:r>
              <a:r>
                <a:rPr lang="en-US" i="0">
                  <a:latin typeface="Cambria Math" panose="02040503050406030204" pitchFamily="18" charset="0"/>
                </a:rPr>
                <a:t>(</a:t>
              </a:r>
              <a:r>
                <a:rPr lang="en-US" b="0" i="0">
                  <a:latin typeface="Cambria Math" panose="02040503050406030204" pitchFamily="18" charset="0"/>
                </a:rPr>
                <a:t>𝐺_1/50)^((𝑡_1/𝑡_2 )^0.9697 )</a:t>
              </a:r>
              <a:endParaRPr lang="en-US"/>
            </a:p>
          </xdr:txBody>
        </xdr:sp>
      </mc:Fallback>
    </mc:AlternateContent>
    <xdr:clientData/>
  </xdr:twoCellAnchor>
  <xdr:twoCellAnchor>
    <xdr:from>
      <xdr:col>44</xdr:col>
      <xdr:colOff>235857</xdr:colOff>
      <xdr:row>104</xdr:row>
      <xdr:rowOff>24191</xdr:rowOff>
    </xdr:from>
    <xdr:to>
      <xdr:col>53</xdr:col>
      <xdr:colOff>510177</xdr:colOff>
      <xdr:row>128</xdr:row>
      <xdr:rowOff>35621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44</xdr:col>
      <xdr:colOff>224118</xdr:colOff>
      <xdr:row>47</xdr:row>
      <xdr:rowOff>80682</xdr:rowOff>
    </xdr:from>
    <xdr:to>
      <xdr:col>53</xdr:col>
      <xdr:colOff>498438</xdr:colOff>
      <xdr:row>71</xdr:row>
      <xdr:rowOff>92112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30079</xdr:colOff>
      <xdr:row>5</xdr:row>
      <xdr:rowOff>70184</xdr:rowOff>
    </xdr:from>
    <xdr:to>
      <xdr:col>16</xdr:col>
      <xdr:colOff>61693</xdr:colOff>
      <xdr:row>10</xdr:row>
      <xdr:rowOff>98391</xdr:rowOff>
    </xdr:to>
    <mc:AlternateContent xmlns:mc="http://schemas.openxmlformats.org/markup-compatibility/2006" xmlns:a14="http://schemas.microsoft.com/office/drawing/2010/main">
      <mc:Choice Requires="a14">
        <xdr:sp macro="" textlink="">
          <xdr:nvSpPr>
            <xdr:cNvPr id="9" name="Rectangle 8"/>
            <xdr:cNvSpPr/>
          </xdr:nvSpPr>
          <xdr:spPr>
            <a:xfrm>
              <a:off x="2205790" y="972552"/>
              <a:ext cx="4884350" cy="930576"/>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latin typeface="Cambria Math" panose="02040503050406030204" pitchFamily="18" charset="0"/>
                          </a:rPr>
                        </m:ctrlPr>
                      </m:sSubPr>
                      <m:e>
                        <m:r>
                          <m:rPr>
                            <m:sty m:val="p"/>
                          </m:rPr>
                          <a:rPr lang="en-US" b="0" i="0">
                            <a:latin typeface="Cambria Math" panose="02040503050406030204" pitchFamily="18" charset="0"/>
                          </a:rPr>
                          <m:t>G</m:t>
                        </m:r>
                      </m:e>
                      <m:sub>
                        <m:r>
                          <a:rPr lang="en-US" b="0" i="1">
                            <a:latin typeface="Cambria Math" panose="02040503050406030204" pitchFamily="18" charset="0"/>
                          </a:rPr>
                          <m:t>2</m:t>
                        </m:r>
                      </m:sub>
                    </m:sSub>
                    <m:r>
                      <a:rPr lang="en-US" i="0">
                        <a:latin typeface="Cambria Math" panose="02040503050406030204" pitchFamily="18" charset="0"/>
                      </a:rPr>
                      <m:t>=</m:t>
                    </m:r>
                    <m:d>
                      <m:dPr>
                        <m:ctrlPr>
                          <a:rPr lang="en-US" i="1">
                            <a:latin typeface="Cambria Math" panose="02040503050406030204" pitchFamily="18" charset="0"/>
                          </a:rPr>
                        </m:ctrlPr>
                      </m:dPr>
                      <m:e>
                        <m:sSub>
                          <m:sSubPr>
                            <m:ctrlPr>
                              <a:rPr lang="en-US" i="1">
                                <a:latin typeface="Cambria Math" panose="02040503050406030204" pitchFamily="18" charset="0"/>
                              </a:rPr>
                            </m:ctrlPr>
                          </m:sSubPr>
                          <m:e>
                            <m:r>
                              <a:rPr lang="en-US" b="0" i="1">
                                <a:latin typeface="Cambria Math" panose="02040503050406030204" pitchFamily="18" charset="0"/>
                              </a:rPr>
                              <m:t>𝑎</m:t>
                            </m:r>
                          </m:e>
                          <m:sub>
                            <m:r>
                              <a:rPr lang="en-US" b="0" i="1">
                                <a:latin typeface="Cambria Math" panose="02040503050406030204" pitchFamily="18" charset="0"/>
                              </a:rPr>
                              <m:t>0</m:t>
                            </m:r>
                          </m:sub>
                        </m:sSub>
                        <m:r>
                          <a:rPr lang="en-US" b="0" i="1">
                            <a:latin typeface="Cambria Math" panose="02040503050406030204" pitchFamily="18" charset="0"/>
                          </a:rPr>
                          <m:t>+</m:t>
                        </m:r>
                        <m:sSub>
                          <m:sSubPr>
                            <m:ctrlPr>
                              <a:rPr lang="en-US" b="0" i="1">
                                <a:latin typeface="Cambria Math" panose="02040503050406030204" pitchFamily="18" charset="0"/>
                              </a:rPr>
                            </m:ctrlPr>
                          </m:sSubPr>
                          <m:e>
                            <m:r>
                              <a:rPr lang="en-US" b="0" i="1">
                                <a:latin typeface="Cambria Math" panose="02040503050406030204" pitchFamily="18" charset="0"/>
                              </a:rPr>
                              <m:t>𝑎</m:t>
                            </m:r>
                          </m:e>
                          <m:sub>
                            <m:r>
                              <a:rPr lang="en-US" b="0" i="1">
                                <a:latin typeface="Cambria Math" panose="02040503050406030204" pitchFamily="18" charset="0"/>
                              </a:rPr>
                              <m:t>1</m:t>
                            </m:r>
                          </m:sub>
                        </m:sSub>
                        <m:r>
                          <a:rPr lang="en-US" b="0" i="1">
                            <a:latin typeface="Cambria Math" panose="02040503050406030204" pitchFamily="18" charset="0"/>
                          </a:rPr>
                          <m:t>𝑆</m:t>
                        </m:r>
                      </m:e>
                    </m:d>
                    <m:sSup>
                      <m:sSupPr>
                        <m:ctrlPr>
                          <a:rPr lang="en-US" b="0" i="1">
                            <a:latin typeface="Cambria Math" panose="02040503050406030204" pitchFamily="18" charset="0"/>
                          </a:rPr>
                        </m:ctrlPr>
                      </m:sSupPr>
                      <m:e>
                        <m:d>
                          <m:dPr>
                            <m:ctrlPr>
                              <a:rPr lang="en-US" i="1">
                                <a:latin typeface="Cambria Math" panose="02040503050406030204" pitchFamily="18" charset="0"/>
                              </a:rPr>
                            </m:ctrlPr>
                          </m:dPr>
                          <m:e>
                            <m:f>
                              <m:fPr>
                                <m:ctrlPr>
                                  <a:rPr lang="en-US" i="1">
                                    <a:latin typeface="Cambria Math" panose="02040503050406030204" pitchFamily="18" charset="0"/>
                                  </a:rPr>
                                </m:ctrlPr>
                              </m:fPr>
                              <m:num>
                                <m:sSub>
                                  <m:sSubPr>
                                    <m:ctrlPr>
                                      <a:rPr lang="en-US" i="1">
                                        <a:latin typeface="Cambria Math" panose="02040503050406030204" pitchFamily="18" charset="0"/>
                                      </a:rPr>
                                    </m:ctrlPr>
                                  </m:sSubPr>
                                  <m:e>
                                    <m:r>
                                      <a:rPr lang="en-US" b="0" i="1">
                                        <a:latin typeface="Cambria Math" panose="02040503050406030204" pitchFamily="18" charset="0"/>
                                      </a:rPr>
                                      <m:t>𝐺</m:t>
                                    </m:r>
                                  </m:e>
                                  <m:sub>
                                    <m:r>
                                      <a:rPr lang="en-US" b="0" i="1">
                                        <a:latin typeface="Cambria Math" panose="02040503050406030204" pitchFamily="18" charset="0"/>
                                      </a:rPr>
                                      <m:t>1</m:t>
                                    </m:r>
                                  </m:sub>
                                </m:sSub>
                              </m:num>
                              <m:den>
                                <m:d>
                                  <m:dPr>
                                    <m:ctrlPr>
                                      <a:rPr lang="en-US" b="0" i="1">
                                        <a:latin typeface="Cambria Math" panose="02040503050406030204" pitchFamily="18" charset="0"/>
                                      </a:rPr>
                                    </m:ctrlPr>
                                  </m:dPr>
                                  <m:e>
                                    <m:sSub>
                                      <m:sSubPr>
                                        <m:ctrlPr>
                                          <a:rPr lang="en-US" i="1">
                                            <a:latin typeface="Cambria Math" panose="02040503050406030204" pitchFamily="18" charset="0"/>
                                          </a:rPr>
                                        </m:ctrlPr>
                                      </m:sSubPr>
                                      <m:e>
                                        <m:r>
                                          <a:rPr lang="en-US" b="0" i="1">
                                            <a:latin typeface="Cambria Math" panose="02040503050406030204" pitchFamily="18" charset="0"/>
                                          </a:rPr>
                                          <m:t>𝑎</m:t>
                                        </m:r>
                                      </m:e>
                                      <m:sub>
                                        <m:r>
                                          <a:rPr lang="en-US" b="0" i="1">
                                            <a:latin typeface="Cambria Math" panose="02040503050406030204" pitchFamily="18" charset="0"/>
                                          </a:rPr>
                                          <m:t>0</m:t>
                                        </m:r>
                                      </m:sub>
                                    </m:sSub>
                                    <m:r>
                                      <a:rPr lang="en-US" b="0" i="1">
                                        <a:latin typeface="Cambria Math" panose="02040503050406030204" pitchFamily="18" charset="0"/>
                                      </a:rPr>
                                      <m:t>+</m:t>
                                    </m:r>
                                    <m:sSub>
                                      <m:sSubPr>
                                        <m:ctrlPr>
                                          <a:rPr lang="en-US" b="0" i="1">
                                            <a:latin typeface="Cambria Math" panose="02040503050406030204" pitchFamily="18" charset="0"/>
                                          </a:rPr>
                                        </m:ctrlPr>
                                      </m:sSubPr>
                                      <m:e>
                                        <m:r>
                                          <a:rPr lang="en-US" b="0" i="1">
                                            <a:latin typeface="Cambria Math" panose="02040503050406030204" pitchFamily="18" charset="0"/>
                                          </a:rPr>
                                          <m:t>𝑎</m:t>
                                        </m:r>
                                      </m:e>
                                      <m:sub>
                                        <m:r>
                                          <a:rPr lang="en-US" b="0" i="1">
                                            <a:latin typeface="Cambria Math" panose="02040503050406030204" pitchFamily="18" charset="0"/>
                                          </a:rPr>
                                          <m:t>1</m:t>
                                        </m:r>
                                      </m:sub>
                                    </m:sSub>
                                    <m:r>
                                      <a:rPr lang="en-US" b="0" i="1">
                                        <a:latin typeface="Cambria Math" panose="02040503050406030204" pitchFamily="18" charset="0"/>
                                      </a:rPr>
                                      <m:t>𝑆</m:t>
                                    </m:r>
                                  </m:e>
                                </m:d>
                              </m:den>
                            </m:f>
                          </m:e>
                        </m:d>
                      </m:e>
                      <m:sup>
                        <m:d>
                          <m:dPr>
                            <m:ctrlPr>
                              <a:rPr lang="en-US" b="0" i="1">
                                <a:latin typeface="Cambria Math" panose="02040503050406030204" pitchFamily="18" charset="0"/>
                              </a:rPr>
                            </m:ctrlPr>
                          </m:dPr>
                          <m:e>
                            <m:f>
                              <m:fPr>
                                <m:ctrlPr>
                                  <a:rPr lang="en-US" b="0" i="1">
                                    <a:latin typeface="Cambria Math" panose="02040503050406030204" pitchFamily="18" charset="0"/>
                                  </a:rPr>
                                </m:ctrlPr>
                              </m:fPr>
                              <m:num>
                                <m:sSup>
                                  <m:sSupPr>
                                    <m:ctrlPr>
                                      <a:rPr lang="en-US" b="0" i="1">
                                        <a:latin typeface="Cambria Math" panose="02040503050406030204" pitchFamily="18" charset="0"/>
                                      </a:rPr>
                                    </m:ctrlPr>
                                  </m:sSupPr>
                                  <m:e>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1</m:t>
                                        </m:r>
                                      </m:sub>
                                    </m:sSub>
                                  </m:e>
                                  <m:sup>
                                    <m:d>
                                      <m:dPr>
                                        <m:ctrlPr>
                                          <a:rPr lang="en-US" b="0" i="1">
                                            <a:latin typeface="Cambria Math" panose="02040503050406030204" pitchFamily="18" charset="0"/>
                                          </a:rPr>
                                        </m:ctrlPr>
                                      </m:dPr>
                                      <m:e>
                                        <m:sSub>
                                          <m:sSubPr>
                                            <m:ctrlPr>
                                              <a:rPr lang="en-US" b="0" i="1">
                                                <a:latin typeface="Cambria Math" panose="02040503050406030204" pitchFamily="18" charset="0"/>
                                              </a:rPr>
                                            </m:ctrlPr>
                                          </m:sSubPr>
                                          <m:e>
                                            <m:r>
                                              <a:rPr lang="en-US" b="0" i="1">
                                                <a:latin typeface="Cambria Math" panose="02040503050406030204" pitchFamily="18" charset="0"/>
                                              </a:rPr>
                                              <m:t>𝑚</m:t>
                                            </m:r>
                                          </m:e>
                                          <m:sub>
                                            <m:r>
                                              <a:rPr lang="en-US" b="0" i="1">
                                                <a:latin typeface="Cambria Math" panose="02040503050406030204" pitchFamily="18" charset="0"/>
                                              </a:rPr>
                                              <m:t>0</m:t>
                                            </m:r>
                                          </m:sub>
                                        </m:sSub>
                                        <m:r>
                                          <a:rPr lang="en-US" b="0" i="1">
                                            <a:latin typeface="Cambria Math" panose="02040503050406030204" pitchFamily="18" charset="0"/>
                                          </a:rPr>
                                          <m:t>+</m:t>
                                        </m:r>
                                        <m:sSub>
                                          <m:sSubPr>
                                            <m:ctrlPr>
                                              <a:rPr lang="en-US" b="0" i="1">
                                                <a:latin typeface="Cambria Math" panose="02040503050406030204" pitchFamily="18" charset="0"/>
                                              </a:rPr>
                                            </m:ctrlPr>
                                          </m:sSubPr>
                                          <m:e>
                                            <m:r>
                                              <a:rPr lang="en-US" b="0" i="1">
                                                <a:latin typeface="Cambria Math" panose="02040503050406030204" pitchFamily="18" charset="0"/>
                                              </a:rPr>
                                              <m:t>𝑚</m:t>
                                            </m:r>
                                          </m:e>
                                          <m:sub>
                                            <m:r>
                                              <a:rPr lang="en-US" b="0" i="1">
                                                <a:latin typeface="Cambria Math" panose="02040503050406030204" pitchFamily="18" charset="0"/>
                                              </a:rPr>
                                              <m:t>1</m:t>
                                            </m:r>
                                          </m:sub>
                                        </m:sSub>
                                        <m:r>
                                          <a:rPr lang="en-US" b="0" i="1">
                                            <a:latin typeface="Cambria Math" panose="02040503050406030204" pitchFamily="18" charset="0"/>
                                          </a:rPr>
                                          <m:t> </m:t>
                                        </m:r>
                                        <m:sSub>
                                          <m:sSubPr>
                                            <m:ctrlPr>
                                              <a:rPr lang="en-US" b="0" i="1">
                                                <a:latin typeface="Cambria Math" panose="02040503050406030204" pitchFamily="18" charset="0"/>
                                              </a:rPr>
                                            </m:ctrlPr>
                                          </m:sSubPr>
                                          <m:e>
                                            <m:r>
                                              <a:rPr lang="en-US" b="0" i="1">
                                                <a:latin typeface="Cambria Math" panose="02040503050406030204" pitchFamily="18" charset="0"/>
                                              </a:rPr>
                                              <m:t>𝑁</m:t>
                                            </m:r>
                                          </m:e>
                                          <m:sub>
                                            <m:r>
                                              <a:rPr lang="en-US" b="0" i="1">
                                                <a:latin typeface="Cambria Math" panose="02040503050406030204" pitchFamily="18" charset="0"/>
                                              </a:rPr>
                                              <m:t>1</m:t>
                                            </m:r>
                                          </m:sub>
                                        </m:sSub>
                                        <m:r>
                                          <a:rPr lang="en-US" b="0" i="1">
                                            <a:latin typeface="Cambria Math" panose="02040503050406030204" pitchFamily="18" charset="0"/>
                                          </a:rPr>
                                          <m:t>/1000</m:t>
                                        </m:r>
                                      </m:e>
                                    </m:d>
                                  </m:sup>
                                </m:sSup>
                              </m:num>
                              <m:den>
                                <m:sSup>
                                  <m:sSupPr>
                                    <m:ctrlPr>
                                      <a:rPr lang="en-US" b="0" i="1">
                                        <a:latin typeface="Cambria Math" panose="02040503050406030204" pitchFamily="18" charset="0"/>
                                      </a:rPr>
                                    </m:ctrlPr>
                                  </m:sSupPr>
                                  <m:e>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2</m:t>
                                        </m:r>
                                      </m:sub>
                                    </m:sSub>
                                  </m:e>
                                  <m:sup>
                                    <m:d>
                                      <m:dPr>
                                        <m:ctrlPr>
                                          <a:rPr lang="en-US" b="0" i="1">
                                            <a:latin typeface="Cambria Math" panose="02040503050406030204" pitchFamily="18" charset="0"/>
                                          </a:rPr>
                                        </m:ctrlPr>
                                      </m:dPr>
                                      <m:e>
                                        <m:sSub>
                                          <m:sSubPr>
                                            <m:ctrlPr>
                                              <a:rPr lang="en-US" b="0" i="1">
                                                <a:latin typeface="Cambria Math" panose="02040503050406030204" pitchFamily="18" charset="0"/>
                                              </a:rPr>
                                            </m:ctrlPr>
                                          </m:sSubPr>
                                          <m:e>
                                            <m:r>
                                              <a:rPr lang="en-US" b="0" i="1">
                                                <a:latin typeface="Cambria Math" panose="02040503050406030204" pitchFamily="18" charset="0"/>
                                              </a:rPr>
                                              <m:t>𝑚</m:t>
                                            </m:r>
                                          </m:e>
                                          <m:sub>
                                            <m:r>
                                              <a:rPr lang="en-US" b="0" i="1">
                                                <a:latin typeface="Cambria Math" panose="02040503050406030204" pitchFamily="18" charset="0"/>
                                              </a:rPr>
                                              <m:t>0</m:t>
                                            </m:r>
                                          </m:sub>
                                        </m:sSub>
                                        <m:r>
                                          <a:rPr lang="en-US" b="0" i="1">
                                            <a:latin typeface="Cambria Math" panose="02040503050406030204" pitchFamily="18" charset="0"/>
                                          </a:rPr>
                                          <m:t>+</m:t>
                                        </m:r>
                                        <m:sSub>
                                          <m:sSubPr>
                                            <m:ctrlPr>
                                              <a:rPr lang="en-US" b="0" i="1">
                                                <a:latin typeface="Cambria Math" panose="02040503050406030204" pitchFamily="18" charset="0"/>
                                              </a:rPr>
                                            </m:ctrlPr>
                                          </m:sSubPr>
                                          <m:e>
                                            <m:r>
                                              <a:rPr lang="en-US" b="0" i="1">
                                                <a:latin typeface="Cambria Math" panose="02040503050406030204" pitchFamily="18" charset="0"/>
                                              </a:rPr>
                                              <m:t>𝑚</m:t>
                                            </m:r>
                                          </m:e>
                                          <m:sub>
                                            <m:r>
                                              <a:rPr lang="en-US" b="0" i="1">
                                                <a:latin typeface="Cambria Math" panose="02040503050406030204" pitchFamily="18" charset="0"/>
                                              </a:rPr>
                                              <m:t>1</m:t>
                                            </m:r>
                                          </m:sub>
                                        </m:sSub>
                                        <m:r>
                                          <a:rPr lang="en-US" b="0" i="1">
                                            <a:latin typeface="Cambria Math" panose="02040503050406030204" pitchFamily="18" charset="0"/>
                                          </a:rPr>
                                          <m:t> </m:t>
                                        </m:r>
                                        <m:sSub>
                                          <m:sSubPr>
                                            <m:ctrlPr>
                                              <a:rPr lang="en-US" b="0" i="1">
                                                <a:latin typeface="Cambria Math" panose="02040503050406030204" pitchFamily="18" charset="0"/>
                                              </a:rPr>
                                            </m:ctrlPr>
                                          </m:sSubPr>
                                          <m:e>
                                            <m:r>
                                              <a:rPr lang="en-US" b="0" i="1">
                                                <a:latin typeface="Cambria Math" panose="02040503050406030204" pitchFamily="18" charset="0"/>
                                              </a:rPr>
                                              <m:t>𝑁</m:t>
                                            </m:r>
                                          </m:e>
                                          <m:sub>
                                            <m:r>
                                              <a:rPr lang="en-US" b="0" i="1">
                                                <a:latin typeface="Cambria Math" panose="02040503050406030204" pitchFamily="18" charset="0"/>
                                              </a:rPr>
                                              <m:t>2</m:t>
                                            </m:r>
                                          </m:sub>
                                        </m:sSub>
                                        <m:r>
                                          <a:rPr lang="en-US" b="0" i="1">
                                            <a:latin typeface="Cambria Math" panose="02040503050406030204" pitchFamily="18" charset="0"/>
                                          </a:rPr>
                                          <m:t>/1000</m:t>
                                        </m:r>
                                      </m:e>
                                    </m:d>
                                  </m:sup>
                                </m:sSup>
                              </m:den>
                            </m:f>
                          </m:e>
                        </m:d>
                      </m:sup>
                    </m:sSup>
                  </m:oMath>
                </m:oMathPara>
              </a14:m>
              <a:endParaRPr lang="en-US"/>
            </a:p>
          </xdr:txBody>
        </xdr:sp>
      </mc:Choice>
      <mc:Fallback xmlns="">
        <xdr:sp macro="" textlink="">
          <xdr:nvSpPr>
            <xdr:cNvPr id="9" name="Rectangle 8"/>
            <xdr:cNvSpPr/>
          </xdr:nvSpPr>
          <xdr:spPr>
            <a:xfrm>
              <a:off x="2205790" y="972552"/>
              <a:ext cx="4884350" cy="930576"/>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G_2</a:t>
              </a:r>
              <a:r>
                <a:rPr lang="en-US" i="0">
                  <a:latin typeface="Cambria Math" panose="02040503050406030204" pitchFamily="18" charset="0"/>
                </a:rPr>
                <a:t>=(</a:t>
              </a:r>
              <a:r>
                <a:rPr lang="en-US" b="0" i="0">
                  <a:latin typeface="Cambria Math" panose="02040503050406030204" pitchFamily="18" charset="0"/>
                </a:rPr>
                <a:t>𝑎_0+𝑎_1 𝑆) </a:t>
              </a:r>
              <a:r>
                <a:rPr lang="en-US" i="0">
                  <a:latin typeface="Cambria Math" panose="02040503050406030204" pitchFamily="18" charset="0"/>
                </a:rPr>
                <a:t>(</a:t>
              </a:r>
              <a:r>
                <a:rPr lang="en-US" b="0" i="0">
                  <a:latin typeface="Cambria Math" panose="02040503050406030204" pitchFamily="18" charset="0"/>
                </a:rPr>
                <a:t>𝐺_1/((𝑎_0+𝑎_1 𝑆) ))^((〖𝑡_1〗^((𝑚_0+𝑚_1  𝑁_1/1000) )/〖𝑡_2〗^((𝑚_0+𝑚_1  𝑁_2/1000) ) ) )</a:t>
              </a:r>
              <a:endParaRPr lang="en-US"/>
            </a:p>
          </xdr:txBody>
        </xdr:sp>
      </mc:Fallback>
    </mc:AlternateContent>
    <xdr:clientData/>
  </xdr:twoCellAnchor>
  <xdr:twoCellAnchor>
    <xdr:from>
      <xdr:col>44</xdr:col>
      <xdr:colOff>130343</xdr:colOff>
      <xdr:row>19</xdr:row>
      <xdr:rowOff>150395</xdr:rowOff>
    </xdr:from>
    <xdr:to>
      <xdr:col>53</xdr:col>
      <xdr:colOff>404663</xdr:colOff>
      <xdr:row>43</xdr:row>
      <xdr:rowOff>161825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0</xdr:colOff>
      <xdr:row>45</xdr:row>
      <xdr:rowOff>0</xdr:rowOff>
    </xdr:from>
    <xdr:to>
      <xdr:col>30</xdr:col>
      <xdr:colOff>184685</xdr:colOff>
      <xdr:row>49</xdr:row>
      <xdr:rowOff>64929</xdr:rowOff>
    </xdr:to>
    <mc:AlternateContent xmlns:mc="http://schemas.openxmlformats.org/markup-compatibility/2006" xmlns:a14="http://schemas.microsoft.com/office/drawing/2010/main">
      <mc:Choice Requires="a14">
        <xdr:sp macro="" textlink="">
          <xdr:nvSpPr>
            <xdr:cNvPr id="11" name="Rectangle 10"/>
            <xdr:cNvSpPr/>
          </xdr:nvSpPr>
          <xdr:spPr>
            <a:xfrm>
              <a:off x="11293929" y="7864929"/>
              <a:ext cx="3790577" cy="772500"/>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sz="1400" b="0" i="1">
                            <a:latin typeface="Cambria Math" panose="02040503050406030204" pitchFamily="18" charset="0"/>
                          </a:rPr>
                        </m:ctrlPr>
                      </m:sSubPr>
                      <m:e>
                        <m:r>
                          <m:rPr>
                            <m:sty m:val="p"/>
                          </m:rPr>
                          <a:rPr lang="en-US" sz="1400" b="0" i="0">
                            <a:latin typeface="Cambria Math" panose="02040503050406030204" pitchFamily="18" charset="0"/>
                          </a:rPr>
                          <m:t>G</m:t>
                        </m:r>
                      </m:e>
                      <m:sub>
                        <m:r>
                          <a:rPr lang="en-US" sz="1400" b="0" i="1">
                            <a:latin typeface="Cambria Math" panose="02040503050406030204" pitchFamily="18" charset="0"/>
                          </a:rPr>
                          <m:t>2</m:t>
                        </m:r>
                      </m:sub>
                    </m:sSub>
                    <m:r>
                      <a:rPr lang="en-US" sz="1400" i="0">
                        <a:latin typeface="Cambria Math" panose="02040503050406030204" pitchFamily="18" charset="0"/>
                      </a:rPr>
                      <m:t>=</m:t>
                    </m:r>
                    <m:r>
                      <a:rPr lang="en-US" sz="1400" b="0" i="1">
                        <a:latin typeface="Cambria Math" panose="02040503050406030204" pitchFamily="18" charset="0"/>
                      </a:rPr>
                      <m:t>73.7578</m:t>
                    </m:r>
                    <m:sSup>
                      <m:sSupPr>
                        <m:ctrlPr>
                          <a:rPr lang="en-US" sz="1400" b="0" i="1">
                            <a:latin typeface="Cambria Math" panose="02040503050406030204" pitchFamily="18" charset="0"/>
                          </a:rPr>
                        </m:ctrlPr>
                      </m:sSupPr>
                      <m:e>
                        <m:d>
                          <m:dPr>
                            <m:ctrlPr>
                              <a:rPr lang="en-US" sz="1400" i="1">
                                <a:latin typeface="Cambria Math" panose="02040503050406030204" pitchFamily="18" charset="0"/>
                              </a:rPr>
                            </m:ctrlPr>
                          </m:dPr>
                          <m:e>
                            <m:f>
                              <m:fPr>
                                <m:ctrlPr>
                                  <a:rPr lang="en-US" sz="1400" i="1">
                                    <a:latin typeface="Cambria Math" panose="02040503050406030204" pitchFamily="18" charset="0"/>
                                  </a:rPr>
                                </m:ctrlPr>
                              </m:fPr>
                              <m:num>
                                <m:sSub>
                                  <m:sSubPr>
                                    <m:ctrlPr>
                                      <a:rPr lang="en-US" sz="1400" i="1">
                                        <a:latin typeface="Cambria Math" panose="02040503050406030204" pitchFamily="18" charset="0"/>
                                      </a:rPr>
                                    </m:ctrlPr>
                                  </m:sSubPr>
                                  <m:e>
                                    <m:r>
                                      <a:rPr lang="en-US" sz="1400" b="0" i="1">
                                        <a:latin typeface="Cambria Math" panose="02040503050406030204" pitchFamily="18" charset="0"/>
                                      </a:rPr>
                                      <m:t>𝐺</m:t>
                                    </m:r>
                                  </m:e>
                                  <m:sub>
                                    <m:r>
                                      <a:rPr lang="en-US" sz="1400" b="0" i="1">
                                        <a:latin typeface="Cambria Math" panose="02040503050406030204" pitchFamily="18" charset="0"/>
                                      </a:rPr>
                                      <m:t>1</m:t>
                                    </m:r>
                                  </m:sub>
                                </m:sSub>
                              </m:num>
                              <m:den>
                                <m:r>
                                  <a:rPr lang="en-US" sz="1400" b="0" i="1">
                                    <a:latin typeface="Cambria Math" panose="02040503050406030204" pitchFamily="18" charset="0"/>
                                  </a:rPr>
                                  <m:t>73.7578</m:t>
                                </m:r>
                              </m:den>
                            </m:f>
                          </m:e>
                        </m:d>
                      </m:e>
                      <m:sup>
                        <m:d>
                          <m:dPr>
                            <m:ctrlPr>
                              <a:rPr lang="en-US" sz="1400" b="0" i="1">
                                <a:latin typeface="Cambria Math" panose="02040503050406030204" pitchFamily="18" charset="0"/>
                              </a:rPr>
                            </m:ctrlPr>
                          </m:dPr>
                          <m:e>
                            <m:f>
                              <m:fPr>
                                <m:ctrlPr>
                                  <a:rPr lang="en-US" sz="1400" b="0" i="1">
                                    <a:latin typeface="Cambria Math" panose="02040503050406030204" pitchFamily="18" charset="0"/>
                                  </a:rPr>
                                </m:ctrlPr>
                              </m:fPr>
                              <m:num>
                                <m:sSup>
                                  <m:sSupPr>
                                    <m:ctrlPr>
                                      <a:rPr lang="en-US" sz="1400" b="0" i="1">
                                        <a:latin typeface="Cambria Math" panose="02040503050406030204" pitchFamily="18" charset="0"/>
                                      </a:rPr>
                                    </m:ctrlPr>
                                  </m:sSupPr>
                                  <m:e>
                                    <m:sSub>
                                      <m:sSubPr>
                                        <m:ctrlPr>
                                          <a:rPr lang="en-US" sz="1400" b="0" i="1">
                                            <a:latin typeface="Cambria Math" panose="02040503050406030204" pitchFamily="18" charset="0"/>
                                          </a:rPr>
                                        </m:ctrlPr>
                                      </m:sSubPr>
                                      <m:e>
                                        <m:r>
                                          <a:rPr lang="en-US" sz="1400" b="0" i="1">
                                            <a:latin typeface="Cambria Math" panose="02040503050406030204" pitchFamily="18" charset="0"/>
                                          </a:rPr>
                                          <m:t>𝑡</m:t>
                                        </m:r>
                                      </m:e>
                                      <m:sub>
                                        <m:r>
                                          <a:rPr lang="en-US" sz="1400" b="0" i="1">
                                            <a:latin typeface="Cambria Math" panose="02040503050406030204" pitchFamily="18" charset="0"/>
                                          </a:rPr>
                                          <m:t>1</m:t>
                                        </m:r>
                                      </m:sub>
                                    </m:sSub>
                                  </m:e>
                                  <m:sup>
                                    <m:d>
                                      <m:dPr>
                                        <m:ctrlPr>
                                          <a:rPr lang="en-US" sz="1400" b="0" i="1">
                                            <a:latin typeface="Cambria Math" panose="02040503050406030204" pitchFamily="18" charset="0"/>
                                          </a:rPr>
                                        </m:ctrlPr>
                                      </m:dPr>
                                      <m:e>
                                        <m:r>
                                          <a:rPr lang="en-US" sz="1400" b="0" i="1">
                                            <a:latin typeface="Cambria Math" panose="02040503050406030204" pitchFamily="18" charset="0"/>
                                          </a:rPr>
                                          <m:t>0.6388+0.077 </m:t>
                                        </m:r>
                                        <m:sSub>
                                          <m:sSubPr>
                                            <m:ctrlPr>
                                              <a:rPr lang="en-US" sz="1400" b="0" i="1">
                                                <a:latin typeface="Cambria Math" panose="02040503050406030204" pitchFamily="18" charset="0"/>
                                              </a:rPr>
                                            </m:ctrlPr>
                                          </m:sSubPr>
                                          <m:e>
                                            <m:r>
                                              <a:rPr lang="en-US" sz="1400" b="0" i="1">
                                                <a:latin typeface="Cambria Math" panose="02040503050406030204" pitchFamily="18" charset="0"/>
                                              </a:rPr>
                                              <m:t>𝑁</m:t>
                                            </m:r>
                                          </m:e>
                                          <m:sub>
                                            <m:r>
                                              <a:rPr lang="en-US" sz="1400" b="0" i="1">
                                                <a:latin typeface="Cambria Math" panose="02040503050406030204" pitchFamily="18" charset="0"/>
                                              </a:rPr>
                                              <m:t>1</m:t>
                                            </m:r>
                                          </m:sub>
                                        </m:sSub>
                                        <m:r>
                                          <a:rPr lang="en-US" sz="1400" b="0" i="1">
                                            <a:latin typeface="Cambria Math" panose="02040503050406030204" pitchFamily="18" charset="0"/>
                                          </a:rPr>
                                          <m:t>/1000</m:t>
                                        </m:r>
                                      </m:e>
                                    </m:d>
                                  </m:sup>
                                </m:sSup>
                              </m:num>
                              <m:den>
                                <m:sSup>
                                  <m:sSupPr>
                                    <m:ctrlPr>
                                      <a:rPr lang="en-US" sz="1400" b="0" i="1">
                                        <a:latin typeface="Cambria Math" panose="02040503050406030204" pitchFamily="18" charset="0"/>
                                      </a:rPr>
                                    </m:ctrlPr>
                                  </m:sSupPr>
                                  <m:e>
                                    <m:sSub>
                                      <m:sSubPr>
                                        <m:ctrlPr>
                                          <a:rPr lang="en-US" sz="1400" b="0" i="1">
                                            <a:latin typeface="Cambria Math" panose="02040503050406030204" pitchFamily="18" charset="0"/>
                                          </a:rPr>
                                        </m:ctrlPr>
                                      </m:sSubPr>
                                      <m:e>
                                        <m:r>
                                          <a:rPr lang="en-US" sz="1400" b="0" i="1">
                                            <a:latin typeface="Cambria Math" panose="02040503050406030204" pitchFamily="18" charset="0"/>
                                          </a:rPr>
                                          <m:t>𝑡</m:t>
                                        </m:r>
                                      </m:e>
                                      <m:sub>
                                        <m:r>
                                          <a:rPr lang="en-US" sz="1400" b="0" i="1">
                                            <a:latin typeface="Cambria Math" panose="02040503050406030204" pitchFamily="18" charset="0"/>
                                          </a:rPr>
                                          <m:t>2</m:t>
                                        </m:r>
                                      </m:sub>
                                    </m:sSub>
                                  </m:e>
                                  <m:sup>
                                    <m:r>
                                      <a:rPr lang="en-US" sz="1400" b="0" i="1">
                                        <a:latin typeface="Cambria Math" panose="02040503050406030204" pitchFamily="18" charset="0"/>
                                      </a:rPr>
                                      <m:t>(</m:t>
                                    </m:r>
                                    <m:r>
                                      <a:rPr lang="en-US" sz="1400" b="0" i="1" kern="1200">
                                        <a:solidFill>
                                          <a:schemeClr val="tx1"/>
                                        </a:solidFill>
                                        <a:effectLst/>
                                        <a:latin typeface="Cambria Math" panose="02040503050406030204" pitchFamily="18" charset="0"/>
                                        <a:ea typeface="+mn-ea"/>
                                        <a:cs typeface="+mn-cs"/>
                                      </a:rPr>
                                      <m:t>0.6388+0.077 </m:t>
                                    </m:r>
                                    <m:sSub>
                                      <m:sSubPr>
                                        <m:ctrlPr>
                                          <a:rPr lang="en-US" sz="1400" b="0" i="1" kern="1200">
                                            <a:solidFill>
                                              <a:schemeClr val="tx1"/>
                                            </a:solidFill>
                                            <a:effectLst/>
                                            <a:latin typeface="Cambria Math" panose="02040503050406030204" pitchFamily="18" charset="0"/>
                                            <a:ea typeface="+mn-ea"/>
                                            <a:cs typeface="+mn-cs"/>
                                          </a:rPr>
                                        </m:ctrlPr>
                                      </m:sSubPr>
                                      <m:e>
                                        <m:r>
                                          <a:rPr lang="en-US" sz="1400" b="0" i="1" kern="1200">
                                            <a:solidFill>
                                              <a:schemeClr val="tx1"/>
                                            </a:solidFill>
                                            <a:effectLst/>
                                            <a:latin typeface="Cambria Math" panose="02040503050406030204" pitchFamily="18" charset="0"/>
                                            <a:ea typeface="+mn-ea"/>
                                            <a:cs typeface="+mn-cs"/>
                                          </a:rPr>
                                          <m:t>𝑁</m:t>
                                        </m:r>
                                      </m:e>
                                      <m:sub>
                                        <m:r>
                                          <a:rPr lang="en-US" sz="1400" b="0" i="1" kern="1200">
                                            <a:solidFill>
                                              <a:schemeClr val="tx1"/>
                                            </a:solidFill>
                                            <a:effectLst/>
                                            <a:latin typeface="Cambria Math" panose="02040503050406030204" pitchFamily="18" charset="0"/>
                                            <a:ea typeface="+mn-ea"/>
                                            <a:cs typeface="+mn-cs"/>
                                          </a:rPr>
                                          <m:t>2</m:t>
                                        </m:r>
                                      </m:sub>
                                    </m:sSub>
                                    <m:r>
                                      <a:rPr lang="en-US" sz="1400" b="0" i="1" kern="1200">
                                        <a:solidFill>
                                          <a:schemeClr val="tx1"/>
                                        </a:solidFill>
                                        <a:effectLst/>
                                        <a:latin typeface="Cambria Math" panose="02040503050406030204" pitchFamily="18" charset="0"/>
                                        <a:ea typeface="+mn-ea"/>
                                        <a:cs typeface="+mn-cs"/>
                                      </a:rPr>
                                      <m:t>/1000</m:t>
                                    </m:r>
                                    <m:r>
                                      <a:rPr lang="en-US" sz="1400" b="0" i="1">
                                        <a:latin typeface="Cambria Math" panose="02040503050406030204" pitchFamily="18" charset="0"/>
                                      </a:rPr>
                                      <m:t>)</m:t>
                                    </m:r>
                                  </m:sup>
                                </m:sSup>
                              </m:den>
                            </m:f>
                          </m:e>
                        </m:d>
                      </m:sup>
                    </m:sSup>
                  </m:oMath>
                </m:oMathPara>
              </a14:m>
              <a:endParaRPr lang="en-US" sz="1400">
                <a:latin typeface="+mn-lt"/>
              </a:endParaRPr>
            </a:p>
          </xdr:txBody>
        </xdr:sp>
      </mc:Choice>
      <mc:Fallback xmlns="">
        <xdr:sp macro="" textlink="">
          <xdr:nvSpPr>
            <xdr:cNvPr id="11" name="Rectangle 10"/>
            <xdr:cNvSpPr/>
          </xdr:nvSpPr>
          <xdr:spPr>
            <a:xfrm>
              <a:off x="11293929" y="7864929"/>
              <a:ext cx="3790577" cy="772500"/>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1400" b="0" i="0">
                  <a:latin typeface="+mn-lt"/>
                </a:rPr>
                <a:t>G_2</a:t>
              </a:r>
              <a:r>
                <a:rPr lang="en-US" sz="1400" i="0">
                  <a:latin typeface="+mn-lt"/>
                </a:rPr>
                <a:t>=</a:t>
              </a:r>
              <a:r>
                <a:rPr lang="en-US" sz="1400" b="0" i="0">
                  <a:latin typeface="Cambria Math" panose="02040503050406030204" pitchFamily="18" charset="0"/>
                </a:rPr>
                <a:t>73.7578</a:t>
              </a:r>
              <a:r>
                <a:rPr lang="en-US" sz="1400" i="0">
                  <a:latin typeface="+mn-lt"/>
                </a:rPr>
                <a:t>(</a:t>
              </a:r>
              <a:r>
                <a:rPr lang="en-US" sz="1400" b="0" i="0">
                  <a:latin typeface="+mn-lt"/>
                </a:rPr>
                <a:t>𝐺_1/</a:t>
              </a:r>
              <a:r>
                <a:rPr lang="en-US" sz="1400" b="0" i="0">
                  <a:latin typeface="Cambria Math" panose="02040503050406030204" pitchFamily="18" charset="0"/>
                </a:rPr>
                <a:t>73.7578</a:t>
              </a:r>
              <a:r>
                <a:rPr lang="en-US" sz="1400" b="0" i="0">
                  <a:latin typeface="+mn-lt"/>
                </a:rPr>
                <a:t>)^((〖𝑡_1〗^((</a:t>
              </a:r>
              <a:r>
                <a:rPr lang="en-US" sz="1400" b="0" i="0">
                  <a:latin typeface="Cambria Math" panose="02040503050406030204" pitchFamily="18" charset="0"/>
                </a:rPr>
                <a:t>0.6388</a:t>
              </a:r>
              <a:r>
                <a:rPr lang="en-US" sz="1400" b="0" i="0">
                  <a:latin typeface="+mn-lt"/>
                </a:rPr>
                <a:t>+</a:t>
              </a:r>
              <a:r>
                <a:rPr lang="en-US" sz="1400" b="0" i="0">
                  <a:latin typeface="Cambria Math" panose="02040503050406030204" pitchFamily="18" charset="0"/>
                </a:rPr>
                <a:t>0.077</a:t>
              </a:r>
              <a:r>
                <a:rPr lang="en-US" sz="1400" b="0" i="0">
                  <a:latin typeface="+mn-lt"/>
                </a:rPr>
                <a:t> 𝑁_1/1000) )/〖𝑡_2〗^(</a:t>
              </a:r>
              <a:r>
                <a:rPr lang="en-US" sz="1400" b="0" i="0">
                  <a:latin typeface="Cambria Math" panose="02040503050406030204" pitchFamily="18" charset="0"/>
                </a:rPr>
                <a:t>(</a:t>
              </a:r>
              <a:r>
                <a:rPr lang="en-US" sz="1400" b="0" i="0" kern="1200">
                  <a:solidFill>
                    <a:schemeClr val="tx1"/>
                  </a:solidFill>
                  <a:effectLst/>
                  <a:latin typeface="+mn-lt"/>
                  <a:ea typeface="+mn-ea"/>
                  <a:cs typeface="+mn-cs"/>
                </a:rPr>
                <a:t>0.6388+0.077 </a:t>
              </a:r>
              <a:r>
                <a:rPr lang="en-US" sz="1400" b="0" i="0" kern="1200">
                  <a:solidFill>
                    <a:schemeClr val="tx1"/>
                  </a:solidFill>
                  <a:effectLst/>
                  <a:latin typeface="Cambria Math" panose="02040503050406030204" pitchFamily="18" charset="0"/>
                  <a:ea typeface="+mn-ea"/>
                  <a:cs typeface="+mn-cs"/>
                </a:rPr>
                <a:t>𝑁_2</a:t>
              </a:r>
              <a:r>
                <a:rPr lang="en-US" sz="1400" b="0" i="0" kern="1200">
                  <a:solidFill>
                    <a:schemeClr val="tx1"/>
                  </a:solidFill>
                  <a:effectLst/>
                  <a:latin typeface="+mn-lt"/>
                  <a:ea typeface="+mn-ea"/>
                  <a:cs typeface="+mn-cs"/>
                </a:rPr>
                <a:t>/1000</a:t>
              </a:r>
              <a:r>
                <a:rPr lang="en-US" sz="1400" b="0" i="0">
                  <a:latin typeface="Cambria Math" panose="02040503050406030204" pitchFamily="18" charset="0"/>
                </a:rPr>
                <a:t>)</a:t>
              </a:r>
              <a:r>
                <a:rPr lang="en-US" sz="1400" b="0" i="0">
                  <a:latin typeface="+mn-lt"/>
                </a:rPr>
                <a:t>) ) )</a:t>
              </a:r>
              <a:endParaRPr lang="en-US" sz="1400">
                <a:latin typeface="+mn-lt"/>
              </a:endParaRPr>
            </a:p>
          </xdr:txBody>
        </xdr:sp>
      </mc:Fallback>
    </mc:AlternateContent>
    <xdr:clientData/>
  </xdr:twoCellAnchor>
  <xdr:twoCellAnchor>
    <xdr:from>
      <xdr:col>23</xdr:col>
      <xdr:colOff>497703</xdr:colOff>
      <xdr:row>33</xdr:row>
      <xdr:rowOff>3433</xdr:rowOff>
    </xdr:from>
    <xdr:to>
      <xdr:col>32</xdr:col>
      <xdr:colOff>226540</xdr:colOff>
      <xdr:row>37</xdr:row>
      <xdr:rowOff>129068</xdr:rowOff>
    </xdr:to>
    <mc:AlternateContent xmlns:mc="http://schemas.openxmlformats.org/markup-compatibility/2006" xmlns:a14="http://schemas.microsoft.com/office/drawing/2010/main">
      <mc:Choice Requires="a14">
        <xdr:sp macro="" textlink="">
          <xdr:nvSpPr>
            <xdr:cNvPr id="12" name="Rectangle 11"/>
            <xdr:cNvSpPr/>
          </xdr:nvSpPr>
          <xdr:spPr>
            <a:xfrm>
              <a:off x="11172568" y="5903784"/>
              <a:ext cx="4922107" cy="853311"/>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sz="1600" b="0" i="1">
                            <a:latin typeface="Cambria Math" panose="02040503050406030204" pitchFamily="18" charset="0"/>
                          </a:rPr>
                        </m:ctrlPr>
                      </m:sSubPr>
                      <m:e>
                        <m:r>
                          <m:rPr>
                            <m:sty m:val="p"/>
                          </m:rPr>
                          <a:rPr lang="en-US" sz="1600" b="0" i="0">
                            <a:latin typeface="Cambria Math" panose="02040503050406030204" pitchFamily="18" charset="0"/>
                          </a:rPr>
                          <m:t>G</m:t>
                        </m:r>
                      </m:e>
                      <m:sub>
                        <m:r>
                          <a:rPr lang="en-US" sz="1600" b="0" i="1">
                            <a:latin typeface="Cambria Math" panose="02040503050406030204" pitchFamily="18" charset="0"/>
                          </a:rPr>
                          <m:t>2</m:t>
                        </m:r>
                      </m:sub>
                    </m:sSub>
                    <m:r>
                      <a:rPr lang="en-US" sz="1600" i="0">
                        <a:latin typeface="Cambria Math" panose="02040503050406030204" pitchFamily="18" charset="0"/>
                      </a:rPr>
                      <m:t>=</m:t>
                    </m:r>
                    <m:d>
                      <m:dPr>
                        <m:ctrlPr>
                          <a:rPr lang="en-US" sz="1600" i="1">
                            <a:latin typeface="Cambria Math" panose="02040503050406030204" pitchFamily="18" charset="0"/>
                          </a:rPr>
                        </m:ctrlPr>
                      </m:dPr>
                      <m:e>
                        <m:r>
                          <a:rPr lang="en-US" sz="1600" b="0" i="1">
                            <a:latin typeface="Cambria Math" panose="02040503050406030204" pitchFamily="18" charset="0"/>
                          </a:rPr>
                          <m:t>2.7043 </m:t>
                        </m:r>
                        <m:r>
                          <a:rPr lang="en-US" sz="1600" b="0" i="1">
                            <a:latin typeface="Cambria Math" panose="02040503050406030204" pitchFamily="18" charset="0"/>
                          </a:rPr>
                          <m:t>𝑆</m:t>
                        </m:r>
                      </m:e>
                    </m:d>
                    <m:sSup>
                      <m:sSupPr>
                        <m:ctrlPr>
                          <a:rPr lang="en-US" sz="1600" b="0" i="1">
                            <a:latin typeface="Cambria Math" panose="02040503050406030204" pitchFamily="18" charset="0"/>
                          </a:rPr>
                        </m:ctrlPr>
                      </m:sSupPr>
                      <m:e>
                        <m:d>
                          <m:dPr>
                            <m:ctrlPr>
                              <a:rPr lang="en-US" sz="1600" i="1">
                                <a:latin typeface="Cambria Math" panose="02040503050406030204" pitchFamily="18" charset="0"/>
                              </a:rPr>
                            </m:ctrlPr>
                          </m:dPr>
                          <m:e>
                            <m:f>
                              <m:fPr>
                                <m:ctrlPr>
                                  <a:rPr lang="en-US" sz="1600" i="1">
                                    <a:latin typeface="Cambria Math" panose="02040503050406030204" pitchFamily="18" charset="0"/>
                                  </a:rPr>
                                </m:ctrlPr>
                              </m:fPr>
                              <m:num>
                                <m:sSub>
                                  <m:sSubPr>
                                    <m:ctrlPr>
                                      <a:rPr lang="en-US" sz="1600" i="1">
                                        <a:latin typeface="Cambria Math" panose="02040503050406030204" pitchFamily="18" charset="0"/>
                                      </a:rPr>
                                    </m:ctrlPr>
                                  </m:sSubPr>
                                  <m:e>
                                    <m:r>
                                      <a:rPr lang="en-US" sz="1600" b="0" i="1">
                                        <a:latin typeface="Cambria Math" panose="02040503050406030204" pitchFamily="18" charset="0"/>
                                      </a:rPr>
                                      <m:t>𝐺</m:t>
                                    </m:r>
                                  </m:e>
                                  <m:sub>
                                    <m:r>
                                      <a:rPr lang="en-US" sz="1600" b="0" i="1">
                                        <a:latin typeface="Cambria Math" panose="02040503050406030204" pitchFamily="18" charset="0"/>
                                      </a:rPr>
                                      <m:t>1</m:t>
                                    </m:r>
                                  </m:sub>
                                </m:sSub>
                              </m:num>
                              <m:den>
                                <m:d>
                                  <m:dPr>
                                    <m:ctrlPr>
                                      <a:rPr lang="en-US" sz="1600" i="1" kern="1200">
                                        <a:solidFill>
                                          <a:schemeClr val="tx1"/>
                                        </a:solidFill>
                                        <a:effectLst/>
                                        <a:latin typeface="Cambria Math" panose="02040503050406030204" pitchFamily="18" charset="0"/>
                                        <a:ea typeface="+mn-ea"/>
                                        <a:cs typeface="+mn-cs"/>
                                      </a:rPr>
                                    </m:ctrlPr>
                                  </m:dPr>
                                  <m:e>
                                    <m:r>
                                      <a:rPr lang="en-US" sz="1600" b="0" i="1" kern="1200">
                                        <a:solidFill>
                                          <a:schemeClr val="tx1"/>
                                        </a:solidFill>
                                        <a:effectLst/>
                                        <a:latin typeface="Cambria Math" panose="02040503050406030204" pitchFamily="18" charset="0"/>
                                        <a:ea typeface="+mn-ea"/>
                                        <a:cs typeface="+mn-cs"/>
                                      </a:rPr>
                                      <m:t>2.7043 </m:t>
                                    </m:r>
                                    <m:r>
                                      <a:rPr lang="en-US" sz="1600" b="0" i="1" kern="1200">
                                        <a:solidFill>
                                          <a:schemeClr val="tx1"/>
                                        </a:solidFill>
                                        <a:effectLst/>
                                        <a:latin typeface="Cambria Math" panose="02040503050406030204" pitchFamily="18" charset="0"/>
                                        <a:ea typeface="+mn-ea"/>
                                        <a:cs typeface="+mn-cs"/>
                                      </a:rPr>
                                      <m:t>𝑆</m:t>
                                    </m:r>
                                  </m:e>
                                </m:d>
                              </m:den>
                            </m:f>
                          </m:e>
                        </m:d>
                      </m:e>
                      <m:sup>
                        <m:d>
                          <m:dPr>
                            <m:ctrlPr>
                              <a:rPr lang="en-US" sz="1600" b="0" i="1">
                                <a:latin typeface="Cambria Math" panose="02040503050406030204" pitchFamily="18" charset="0"/>
                              </a:rPr>
                            </m:ctrlPr>
                          </m:dPr>
                          <m:e>
                            <m:f>
                              <m:fPr>
                                <m:ctrlPr>
                                  <a:rPr lang="en-US" sz="1600" b="0" i="1">
                                    <a:latin typeface="Cambria Math" panose="02040503050406030204" pitchFamily="18" charset="0"/>
                                  </a:rPr>
                                </m:ctrlPr>
                              </m:fPr>
                              <m:num>
                                <m:sSup>
                                  <m:sSupPr>
                                    <m:ctrlPr>
                                      <a:rPr lang="en-US" sz="1600" b="0" i="1">
                                        <a:latin typeface="Cambria Math" panose="02040503050406030204" pitchFamily="18" charset="0"/>
                                      </a:rPr>
                                    </m:ctrlPr>
                                  </m:sSupPr>
                                  <m:e>
                                    <m:sSub>
                                      <m:sSubPr>
                                        <m:ctrlPr>
                                          <a:rPr lang="en-US" sz="1600" b="0" i="1">
                                            <a:latin typeface="Cambria Math" panose="02040503050406030204" pitchFamily="18" charset="0"/>
                                          </a:rPr>
                                        </m:ctrlPr>
                                      </m:sSubPr>
                                      <m:e>
                                        <m:r>
                                          <a:rPr lang="en-US" sz="1600" b="0" i="1">
                                            <a:latin typeface="Cambria Math" panose="02040503050406030204" pitchFamily="18" charset="0"/>
                                          </a:rPr>
                                          <m:t>𝑡</m:t>
                                        </m:r>
                                      </m:e>
                                      <m:sub>
                                        <m:r>
                                          <a:rPr lang="en-US" sz="1600" b="0" i="1">
                                            <a:latin typeface="Cambria Math" panose="02040503050406030204" pitchFamily="18" charset="0"/>
                                          </a:rPr>
                                          <m:t>1</m:t>
                                        </m:r>
                                      </m:sub>
                                    </m:sSub>
                                  </m:e>
                                  <m:sup>
                                    <m:d>
                                      <m:dPr>
                                        <m:ctrlPr>
                                          <a:rPr lang="en-US" sz="1600" b="0" i="1">
                                            <a:latin typeface="Cambria Math" panose="02040503050406030204" pitchFamily="18" charset="0"/>
                                          </a:rPr>
                                        </m:ctrlPr>
                                      </m:dPr>
                                      <m:e>
                                        <m:r>
                                          <a:rPr lang="en-US" sz="1600" b="0" i="1">
                                            <a:latin typeface="Cambria Math" panose="02040503050406030204" pitchFamily="18" charset="0"/>
                                          </a:rPr>
                                          <m:t>0.7952+0.0702 </m:t>
                                        </m:r>
                                        <m:sSub>
                                          <m:sSubPr>
                                            <m:ctrlPr>
                                              <a:rPr lang="en-US" sz="1600" b="0" i="1">
                                                <a:latin typeface="Cambria Math" panose="02040503050406030204" pitchFamily="18" charset="0"/>
                                              </a:rPr>
                                            </m:ctrlPr>
                                          </m:sSubPr>
                                          <m:e>
                                            <m:r>
                                              <a:rPr lang="en-US" sz="1600" b="0" i="1">
                                                <a:latin typeface="Cambria Math" panose="02040503050406030204" pitchFamily="18" charset="0"/>
                                              </a:rPr>
                                              <m:t>𝑁</m:t>
                                            </m:r>
                                          </m:e>
                                          <m:sub>
                                            <m:r>
                                              <a:rPr lang="en-US" sz="1600" b="0" i="1">
                                                <a:latin typeface="Cambria Math" panose="02040503050406030204" pitchFamily="18" charset="0"/>
                                              </a:rPr>
                                              <m:t>1</m:t>
                                            </m:r>
                                          </m:sub>
                                        </m:sSub>
                                        <m:r>
                                          <a:rPr lang="en-US" sz="1600" b="0" i="1">
                                            <a:latin typeface="Cambria Math" panose="02040503050406030204" pitchFamily="18" charset="0"/>
                                          </a:rPr>
                                          <m:t>/1000</m:t>
                                        </m:r>
                                      </m:e>
                                    </m:d>
                                  </m:sup>
                                </m:sSup>
                              </m:num>
                              <m:den>
                                <m:sSup>
                                  <m:sSupPr>
                                    <m:ctrlPr>
                                      <a:rPr lang="en-US" sz="1600" b="0" i="1">
                                        <a:latin typeface="Cambria Math" panose="02040503050406030204" pitchFamily="18" charset="0"/>
                                      </a:rPr>
                                    </m:ctrlPr>
                                  </m:sSupPr>
                                  <m:e>
                                    <m:sSub>
                                      <m:sSubPr>
                                        <m:ctrlPr>
                                          <a:rPr lang="en-US" sz="1600" b="0" i="1">
                                            <a:latin typeface="Cambria Math" panose="02040503050406030204" pitchFamily="18" charset="0"/>
                                          </a:rPr>
                                        </m:ctrlPr>
                                      </m:sSubPr>
                                      <m:e>
                                        <m:r>
                                          <a:rPr lang="en-US" sz="1600" b="0" i="1">
                                            <a:latin typeface="Cambria Math" panose="02040503050406030204" pitchFamily="18" charset="0"/>
                                          </a:rPr>
                                          <m:t>𝑡</m:t>
                                        </m:r>
                                      </m:e>
                                      <m:sub>
                                        <m:r>
                                          <a:rPr lang="en-US" sz="1600" b="0" i="1">
                                            <a:latin typeface="Cambria Math" panose="02040503050406030204" pitchFamily="18" charset="0"/>
                                          </a:rPr>
                                          <m:t>2</m:t>
                                        </m:r>
                                      </m:sub>
                                    </m:sSub>
                                  </m:e>
                                  <m:sup>
                                    <m:r>
                                      <a:rPr lang="en-US" sz="1600" b="0" i="1">
                                        <a:latin typeface="Cambria Math" panose="02040503050406030204" pitchFamily="18" charset="0"/>
                                      </a:rPr>
                                      <m:t>(</m:t>
                                    </m:r>
                                    <m:r>
                                      <a:rPr lang="en-US" sz="1600" b="0" i="1" kern="1200">
                                        <a:solidFill>
                                          <a:schemeClr val="tx1"/>
                                        </a:solidFill>
                                        <a:effectLst/>
                                        <a:latin typeface="Cambria Math" panose="02040503050406030204" pitchFamily="18" charset="0"/>
                                        <a:ea typeface="+mn-ea"/>
                                        <a:cs typeface="+mn-cs"/>
                                      </a:rPr>
                                      <m:t>0.7952+0.0702 </m:t>
                                    </m:r>
                                    <m:sSub>
                                      <m:sSubPr>
                                        <m:ctrlPr>
                                          <a:rPr lang="en-US" sz="1600" b="0" i="1" kern="1200">
                                            <a:solidFill>
                                              <a:schemeClr val="tx1"/>
                                            </a:solidFill>
                                            <a:effectLst/>
                                            <a:latin typeface="Cambria Math" panose="02040503050406030204" pitchFamily="18" charset="0"/>
                                            <a:ea typeface="+mn-ea"/>
                                            <a:cs typeface="+mn-cs"/>
                                          </a:rPr>
                                        </m:ctrlPr>
                                      </m:sSubPr>
                                      <m:e>
                                        <m:r>
                                          <a:rPr lang="en-US" sz="1600" b="0" i="1" kern="1200">
                                            <a:solidFill>
                                              <a:schemeClr val="tx1"/>
                                            </a:solidFill>
                                            <a:effectLst/>
                                            <a:latin typeface="Cambria Math" panose="02040503050406030204" pitchFamily="18" charset="0"/>
                                            <a:ea typeface="+mn-ea"/>
                                            <a:cs typeface="+mn-cs"/>
                                          </a:rPr>
                                          <m:t>𝑁</m:t>
                                        </m:r>
                                      </m:e>
                                      <m:sub>
                                        <m:r>
                                          <a:rPr lang="en-US" sz="1600" b="0" i="1" kern="1200">
                                            <a:solidFill>
                                              <a:schemeClr val="tx1"/>
                                            </a:solidFill>
                                            <a:effectLst/>
                                            <a:latin typeface="Cambria Math" panose="02040503050406030204" pitchFamily="18" charset="0"/>
                                            <a:ea typeface="+mn-ea"/>
                                            <a:cs typeface="+mn-cs"/>
                                          </a:rPr>
                                          <m:t>2</m:t>
                                        </m:r>
                                      </m:sub>
                                    </m:sSub>
                                    <m:r>
                                      <a:rPr lang="en-US" sz="1600" b="0" i="1" kern="1200">
                                        <a:solidFill>
                                          <a:schemeClr val="tx1"/>
                                        </a:solidFill>
                                        <a:effectLst/>
                                        <a:latin typeface="Cambria Math" panose="02040503050406030204" pitchFamily="18" charset="0"/>
                                        <a:ea typeface="+mn-ea"/>
                                        <a:cs typeface="+mn-cs"/>
                                      </a:rPr>
                                      <m:t>/1000</m:t>
                                    </m:r>
                                    <m:r>
                                      <a:rPr lang="en-US" sz="1600" b="0" i="1">
                                        <a:latin typeface="Cambria Math" panose="02040503050406030204" pitchFamily="18" charset="0"/>
                                      </a:rPr>
                                      <m:t>)</m:t>
                                    </m:r>
                                  </m:sup>
                                </m:sSup>
                              </m:den>
                            </m:f>
                          </m:e>
                        </m:d>
                      </m:sup>
                    </m:sSup>
                  </m:oMath>
                </m:oMathPara>
              </a14:m>
              <a:endParaRPr lang="en-US" sz="1600">
                <a:latin typeface="+mn-lt"/>
              </a:endParaRPr>
            </a:p>
          </xdr:txBody>
        </xdr:sp>
      </mc:Choice>
      <mc:Fallback xmlns="">
        <xdr:sp macro="" textlink="">
          <xdr:nvSpPr>
            <xdr:cNvPr id="12" name="Rectangle 11"/>
            <xdr:cNvSpPr/>
          </xdr:nvSpPr>
          <xdr:spPr>
            <a:xfrm>
              <a:off x="11172568" y="5903784"/>
              <a:ext cx="4922107" cy="853311"/>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1600" b="0" i="0">
                  <a:latin typeface="+mn-lt"/>
                </a:rPr>
                <a:t>G_2</a:t>
              </a:r>
              <a:r>
                <a:rPr lang="en-US" sz="1600" i="0">
                  <a:latin typeface="+mn-lt"/>
                </a:rPr>
                <a:t>=(</a:t>
              </a:r>
              <a:r>
                <a:rPr lang="en-US" sz="1600" b="0" i="0">
                  <a:latin typeface="+mn-lt"/>
                </a:rPr>
                <a:t>2.7043 𝑆) </a:t>
              </a:r>
              <a:r>
                <a:rPr lang="en-US" sz="1600" i="0">
                  <a:latin typeface="+mn-lt"/>
                </a:rPr>
                <a:t>(</a:t>
              </a:r>
              <a:r>
                <a:rPr lang="en-US" sz="1600" b="0" i="0">
                  <a:latin typeface="+mn-lt"/>
                </a:rPr>
                <a:t>𝐺_1/(</a:t>
              </a:r>
              <a:r>
                <a:rPr lang="en-US" sz="1600" b="0" i="0" kern="1200">
                  <a:solidFill>
                    <a:schemeClr val="tx1"/>
                  </a:solidFill>
                  <a:effectLst/>
                  <a:latin typeface="+mn-lt"/>
                  <a:ea typeface="+mn-ea"/>
                  <a:cs typeface="+mn-cs"/>
                </a:rPr>
                <a:t>(2.7043 𝑆) ))^((〖</a:t>
              </a:r>
              <a:r>
                <a:rPr lang="en-US" sz="1600" b="0" i="0">
                  <a:latin typeface="+mn-lt"/>
                </a:rPr>
                <a:t>𝑡_1〗^((0.7952+0.0702 𝑁_1/1000) )/〖𝑡_2〗^((</a:t>
              </a:r>
              <a:r>
                <a:rPr lang="en-US" sz="1600" b="0" i="0" kern="1200">
                  <a:solidFill>
                    <a:schemeClr val="tx1"/>
                  </a:solidFill>
                  <a:effectLst/>
                  <a:latin typeface="+mn-lt"/>
                  <a:ea typeface="+mn-ea"/>
                  <a:cs typeface="+mn-cs"/>
                </a:rPr>
                <a:t>0.7952+0.0702 𝑁_2/1000</a:t>
              </a:r>
              <a:r>
                <a:rPr lang="en-US" sz="1600" b="0" i="0">
                  <a:latin typeface="+mn-lt"/>
                </a:rPr>
                <a:t>)) ) )</a:t>
              </a:r>
              <a:endParaRPr lang="en-US" sz="1600">
                <a:latin typeface="+mn-lt"/>
              </a:endParaRPr>
            </a:p>
          </xdr:txBody>
        </xdr:sp>
      </mc:Fallback>
    </mc:AlternateContent>
    <xdr:clientData/>
  </xdr:twoCellAnchor>
  <xdr:twoCellAnchor>
    <xdr:from>
      <xdr:col>55</xdr:col>
      <xdr:colOff>101991</xdr:colOff>
      <xdr:row>41</xdr:row>
      <xdr:rowOff>128954</xdr:rowOff>
    </xdr:from>
    <xdr:to>
      <xdr:col>65</xdr:col>
      <xdr:colOff>7034</xdr:colOff>
      <xdr:row>65</xdr:row>
      <xdr:rowOff>140384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66</xdr:col>
      <xdr:colOff>291904</xdr:colOff>
      <xdr:row>41</xdr:row>
      <xdr:rowOff>130125</xdr:rowOff>
    </xdr:from>
    <xdr:to>
      <xdr:col>76</xdr:col>
      <xdr:colOff>202809</xdr:colOff>
      <xdr:row>65</xdr:row>
      <xdr:rowOff>141555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55</xdr:col>
      <xdr:colOff>0</xdr:colOff>
      <xdr:row>94</xdr:row>
      <xdr:rowOff>0</xdr:rowOff>
    </xdr:from>
    <xdr:to>
      <xdr:col>63</xdr:col>
      <xdr:colOff>588260</xdr:colOff>
      <xdr:row>118</xdr:row>
      <xdr:rowOff>11429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66</xdr:col>
      <xdr:colOff>0</xdr:colOff>
      <xdr:row>94</xdr:row>
      <xdr:rowOff>0</xdr:rowOff>
    </xdr:from>
    <xdr:to>
      <xdr:col>75</xdr:col>
      <xdr:colOff>517922</xdr:colOff>
      <xdr:row>118</xdr:row>
      <xdr:rowOff>11430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55</xdr:col>
      <xdr:colOff>143656</xdr:colOff>
      <xdr:row>15</xdr:row>
      <xdr:rowOff>43721</xdr:rowOff>
    </xdr:from>
    <xdr:to>
      <xdr:col>62</xdr:col>
      <xdr:colOff>490837</xdr:colOff>
      <xdr:row>19</xdr:row>
      <xdr:rowOff>169357</xdr:rowOff>
    </xdr:to>
    <mc:AlternateContent xmlns:mc="http://schemas.openxmlformats.org/markup-compatibility/2006" xmlns:a14="http://schemas.microsoft.com/office/drawing/2010/main">
      <mc:Choice Requires="a14">
        <xdr:sp macro="" textlink="">
          <xdr:nvSpPr>
            <xdr:cNvPr id="19" name="Rectangle 18"/>
            <xdr:cNvSpPr/>
          </xdr:nvSpPr>
          <xdr:spPr>
            <a:xfrm>
              <a:off x="30111492" y="2660754"/>
              <a:ext cx="4925427" cy="850160"/>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sz="1600" b="0" i="1">
                            <a:latin typeface="Cambria Math" panose="02040503050406030204" pitchFamily="18" charset="0"/>
                          </a:rPr>
                        </m:ctrlPr>
                      </m:sSubPr>
                      <m:e>
                        <m:r>
                          <m:rPr>
                            <m:sty m:val="p"/>
                          </m:rPr>
                          <a:rPr lang="en-US" sz="1600" b="0" i="0">
                            <a:latin typeface="Cambria Math" panose="02040503050406030204" pitchFamily="18" charset="0"/>
                          </a:rPr>
                          <m:t>G</m:t>
                        </m:r>
                      </m:e>
                      <m:sub>
                        <m:r>
                          <a:rPr lang="en-US" sz="1600" b="0" i="1">
                            <a:latin typeface="Cambria Math" panose="02040503050406030204" pitchFamily="18" charset="0"/>
                          </a:rPr>
                          <m:t>2</m:t>
                        </m:r>
                      </m:sub>
                    </m:sSub>
                    <m:r>
                      <a:rPr lang="en-US" sz="1600" i="0">
                        <a:latin typeface="Cambria Math" panose="02040503050406030204" pitchFamily="18" charset="0"/>
                      </a:rPr>
                      <m:t>=</m:t>
                    </m:r>
                    <m:d>
                      <m:dPr>
                        <m:ctrlPr>
                          <a:rPr lang="en-US" sz="1600" i="1">
                            <a:latin typeface="Cambria Math" panose="02040503050406030204" pitchFamily="18" charset="0"/>
                          </a:rPr>
                        </m:ctrlPr>
                      </m:dPr>
                      <m:e>
                        <m:r>
                          <a:rPr lang="en-US" sz="1600" b="0" i="1">
                            <a:latin typeface="Cambria Math" panose="02040503050406030204" pitchFamily="18" charset="0"/>
                          </a:rPr>
                          <m:t>2.7043 </m:t>
                        </m:r>
                        <m:r>
                          <a:rPr lang="en-US" sz="1600" b="0" i="1">
                            <a:latin typeface="Cambria Math" panose="02040503050406030204" pitchFamily="18" charset="0"/>
                          </a:rPr>
                          <m:t>𝑆</m:t>
                        </m:r>
                      </m:e>
                    </m:d>
                    <m:sSup>
                      <m:sSupPr>
                        <m:ctrlPr>
                          <a:rPr lang="en-US" sz="1600" b="0" i="1">
                            <a:latin typeface="Cambria Math" panose="02040503050406030204" pitchFamily="18" charset="0"/>
                          </a:rPr>
                        </m:ctrlPr>
                      </m:sSupPr>
                      <m:e>
                        <m:d>
                          <m:dPr>
                            <m:ctrlPr>
                              <a:rPr lang="en-US" sz="1600" i="1">
                                <a:latin typeface="Cambria Math" panose="02040503050406030204" pitchFamily="18" charset="0"/>
                              </a:rPr>
                            </m:ctrlPr>
                          </m:dPr>
                          <m:e>
                            <m:f>
                              <m:fPr>
                                <m:ctrlPr>
                                  <a:rPr lang="en-US" sz="1600" i="1">
                                    <a:latin typeface="Cambria Math" panose="02040503050406030204" pitchFamily="18" charset="0"/>
                                  </a:rPr>
                                </m:ctrlPr>
                              </m:fPr>
                              <m:num>
                                <m:sSub>
                                  <m:sSubPr>
                                    <m:ctrlPr>
                                      <a:rPr lang="en-US" sz="1600" i="1">
                                        <a:latin typeface="Cambria Math" panose="02040503050406030204" pitchFamily="18" charset="0"/>
                                      </a:rPr>
                                    </m:ctrlPr>
                                  </m:sSubPr>
                                  <m:e>
                                    <m:r>
                                      <a:rPr lang="en-US" sz="1600" b="0" i="1">
                                        <a:latin typeface="Cambria Math" panose="02040503050406030204" pitchFamily="18" charset="0"/>
                                      </a:rPr>
                                      <m:t>𝐺</m:t>
                                    </m:r>
                                  </m:e>
                                  <m:sub>
                                    <m:r>
                                      <a:rPr lang="en-US" sz="1600" b="0" i="1">
                                        <a:latin typeface="Cambria Math" panose="02040503050406030204" pitchFamily="18" charset="0"/>
                                      </a:rPr>
                                      <m:t>1</m:t>
                                    </m:r>
                                  </m:sub>
                                </m:sSub>
                              </m:num>
                              <m:den>
                                <m:d>
                                  <m:dPr>
                                    <m:ctrlPr>
                                      <a:rPr lang="en-US" sz="1600" i="1" kern="1200">
                                        <a:solidFill>
                                          <a:schemeClr val="tx1"/>
                                        </a:solidFill>
                                        <a:effectLst/>
                                        <a:latin typeface="Cambria Math" panose="02040503050406030204" pitchFamily="18" charset="0"/>
                                        <a:ea typeface="+mn-ea"/>
                                        <a:cs typeface="+mn-cs"/>
                                      </a:rPr>
                                    </m:ctrlPr>
                                  </m:dPr>
                                  <m:e>
                                    <m:r>
                                      <a:rPr lang="en-US" sz="1600" b="0" i="1" kern="1200">
                                        <a:solidFill>
                                          <a:schemeClr val="tx1"/>
                                        </a:solidFill>
                                        <a:effectLst/>
                                        <a:latin typeface="Cambria Math" panose="02040503050406030204" pitchFamily="18" charset="0"/>
                                        <a:ea typeface="+mn-ea"/>
                                        <a:cs typeface="+mn-cs"/>
                                      </a:rPr>
                                      <m:t>2.7043 </m:t>
                                    </m:r>
                                    <m:r>
                                      <a:rPr lang="en-US" sz="1600" b="0" i="1" kern="1200">
                                        <a:solidFill>
                                          <a:schemeClr val="tx1"/>
                                        </a:solidFill>
                                        <a:effectLst/>
                                        <a:latin typeface="Cambria Math" panose="02040503050406030204" pitchFamily="18" charset="0"/>
                                        <a:ea typeface="+mn-ea"/>
                                        <a:cs typeface="+mn-cs"/>
                                      </a:rPr>
                                      <m:t>𝑆</m:t>
                                    </m:r>
                                  </m:e>
                                </m:d>
                              </m:den>
                            </m:f>
                          </m:e>
                        </m:d>
                      </m:e>
                      <m:sup>
                        <m:d>
                          <m:dPr>
                            <m:ctrlPr>
                              <a:rPr lang="en-US" sz="1600" b="0" i="1">
                                <a:latin typeface="Cambria Math" panose="02040503050406030204" pitchFamily="18" charset="0"/>
                              </a:rPr>
                            </m:ctrlPr>
                          </m:dPr>
                          <m:e>
                            <m:f>
                              <m:fPr>
                                <m:ctrlPr>
                                  <a:rPr lang="en-US" sz="1600" b="0" i="1">
                                    <a:latin typeface="Cambria Math" panose="02040503050406030204" pitchFamily="18" charset="0"/>
                                  </a:rPr>
                                </m:ctrlPr>
                              </m:fPr>
                              <m:num>
                                <m:sSup>
                                  <m:sSupPr>
                                    <m:ctrlPr>
                                      <a:rPr lang="en-US" sz="1600" b="0" i="1">
                                        <a:latin typeface="Cambria Math" panose="02040503050406030204" pitchFamily="18" charset="0"/>
                                      </a:rPr>
                                    </m:ctrlPr>
                                  </m:sSupPr>
                                  <m:e>
                                    <m:sSub>
                                      <m:sSubPr>
                                        <m:ctrlPr>
                                          <a:rPr lang="en-US" sz="1600" b="0" i="1">
                                            <a:latin typeface="Cambria Math" panose="02040503050406030204" pitchFamily="18" charset="0"/>
                                          </a:rPr>
                                        </m:ctrlPr>
                                      </m:sSubPr>
                                      <m:e>
                                        <m:r>
                                          <a:rPr lang="en-US" sz="1600" b="0" i="1">
                                            <a:latin typeface="Cambria Math" panose="02040503050406030204" pitchFamily="18" charset="0"/>
                                          </a:rPr>
                                          <m:t>𝑡</m:t>
                                        </m:r>
                                      </m:e>
                                      <m:sub>
                                        <m:r>
                                          <a:rPr lang="en-US" sz="1600" b="0" i="1">
                                            <a:latin typeface="Cambria Math" panose="02040503050406030204" pitchFamily="18" charset="0"/>
                                          </a:rPr>
                                          <m:t>1</m:t>
                                        </m:r>
                                      </m:sub>
                                    </m:sSub>
                                  </m:e>
                                  <m:sup>
                                    <m:d>
                                      <m:dPr>
                                        <m:ctrlPr>
                                          <a:rPr lang="en-US" sz="1600" b="0" i="1">
                                            <a:latin typeface="Cambria Math" panose="02040503050406030204" pitchFamily="18" charset="0"/>
                                          </a:rPr>
                                        </m:ctrlPr>
                                      </m:dPr>
                                      <m:e>
                                        <m:r>
                                          <a:rPr lang="en-US" sz="1600" b="0" i="1">
                                            <a:latin typeface="Cambria Math" panose="02040503050406030204" pitchFamily="18" charset="0"/>
                                          </a:rPr>
                                          <m:t>0.7952+0.0702 </m:t>
                                        </m:r>
                                        <m:sSub>
                                          <m:sSubPr>
                                            <m:ctrlPr>
                                              <a:rPr lang="en-US" sz="1600" b="0" i="1">
                                                <a:latin typeface="Cambria Math" panose="02040503050406030204" pitchFamily="18" charset="0"/>
                                              </a:rPr>
                                            </m:ctrlPr>
                                          </m:sSubPr>
                                          <m:e>
                                            <m:r>
                                              <a:rPr lang="en-US" sz="1600" b="0" i="1">
                                                <a:latin typeface="Cambria Math" panose="02040503050406030204" pitchFamily="18" charset="0"/>
                                              </a:rPr>
                                              <m:t>𝑁</m:t>
                                            </m:r>
                                          </m:e>
                                          <m:sub>
                                            <m:r>
                                              <a:rPr lang="en-US" sz="1600" b="0" i="1">
                                                <a:latin typeface="Cambria Math" panose="02040503050406030204" pitchFamily="18" charset="0"/>
                                              </a:rPr>
                                              <m:t>1</m:t>
                                            </m:r>
                                          </m:sub>
                                        </m:sSub>
                                        <m:r>
                                          <a:rPr lang="en-US" sz="1600" b="0" i="1">
                                            <a:latin typeface="Cambria Math" panose="02040503050406030204" pitchFamily="18" charset="0"/>
                                          </a:rPr>
                                          <m:t>/1000</m:t>
                                        </m:r>
                                      </m:e>
                                    </m:d>
                                  </m:sup>
                                </m:sSup>
                              </m:num>
                              <m:den>
                                <m:sSup>
                                  <m:sSupPr>
                                    <m:ctrlPr>
                                      <a:rPr lang="en-US" sz="1600" b="0" i="1">
                                        <a:latin typeface="Cambria Math" panose="02040503050406030204" pitchFamily="18" charset="0"/>
                                      </a:rPr>
                                    </m:ctrlPr>
                                  </m:sSupPr>
                                  <m:e>
                                    <m:sSub>
                                      <m:sSubPr>
                                        <m:ctrlPr>
                                          <a:rPr lang="en-US" sz="1600" b="0" i="1">
                                            <a:latin typeface="Cambria Math" panose="02040503050406030204" pitchFamily="18" charset="0"/>
                                          </a:rPr>
                                        </m:ctrlPr>
                                      </m:sSubPr>
                                      <m:e>
                                        <m:r>
                                          <a:rPr lang="en-US" sz="1600" b="0" i="1">
                                            <a:latin typeface="Cambria Math" panose="02040503050406030204" pitchFamily="18" charset="0"/>
                                          </a:rPr>
                                          <m:t>𝑡</m:t>
                                        </m:r>
                                      </m:e>
                                      <m:sub>
                                        <m:r>
                                          <a:rPr lang="en-US" sz="1600" b="0" i="1">
                                            <a:latin typeface="Cambria Math" panose="02040503050406030204" pitchFamily="18" charset="0"/>
                                          </a:rPr>
                                          <m:t>2</m:t>
                                        </m:r>
                                      </m:sub>
                                    </m:sSub>
                                  </m:e>
                                  <m:sup>
                                    <m:r>
                                      <a:rPr lang="en-US" sz="1600" b="0" i="1">
                                        <a:latin typeface="Cambria Math" panose="02040503050406030204" pitchFamily="18" charset="0"/>
                                      </a:rPr>
                                      <m:t>(</m:t>
                                    </m:r>
                                    <m:r>
                                      <a:rPr lang="en-US" sz="1600" b="0" i="1" kern="1200">
                                        <a:solidFill>
                                          <a:schemeClr val="tx1"/>
                                        </a:solidFill>
                                        <a:effectLst/>
                                        <a:latin typeface="Cambria Math" panose="02040503050406030204" pitchFamily="18" charset="0"/>
                                        <a:ea typeface="+mn-ea"/>
                                        <a:cs typeface="+mn-cs"/>
                                      </a:rPr>
                                      <m:t>0.7952+0.0702 </m:t>
                                    </m:r>
                                    <m:sSub>
                                      <m:sSubPr>
                                        <m:ctrlPr>
                                          <a:rPr lang="en-US" sz="1600" b="0" i="1" kern="1200">
                                            <a:solidFill>
                                              <a:schemeClr val="tx1"/>
                                            </a:solidFill>
                                            <a:effectLst/>
                                            <a:latin typeface="Cambria Math" panose="02040503050406030204" pitchFamily="18" charset="0"/>
                                            <a:ea typeface="+mn-ea"/>
                                            <a:cs typeface="+mn-cs"/>
                                          </a:rPr>
                                        </m:ctrlPr>
                                      </m:sSubPr>
                                      <m:e>
                                        <m:r>
                                          <a:rPr lang="en-US" sz="1600" b="0" i="1" kern="1200">
                                            <a:solidFill>
                                              <a:schemeClr val="tx1"/>
                                            </a:solidFill>
                                            <a:effectLst/>
                                            <a:latin typeface="Cambria Math" panose="02040503050406030204" pitchFamily="18" charset="0"/>
                                            <a:ea typeface="+mn-ea"/>
                                            <a:cs typeface="+mn-cs"/>
                                          </a:rPr>
                                          <m:t>𝑁</m:t>
                                        </m:r>
                                      </m:e>
                                      <m:sub>
                                        <m:r>
                                          <a:rPr lang="en-US" sz="1600" b="0" i="1" kern="1200">
                                            <a:solidFill>
                                              <a:schemeClr val="tx1"/>
                                            </a:solidFill>
                                            <a:effectLst/>
                                            <a:latin typeface="Cambria Math" panose="02040503050406030204" pitchFamily="18" charset="0"/>
                                            <a:ea typeface="+mn-ea"/>
                                            <a:cs typeface="+mn-cs"/>
                                          </a:rPr>
                                          <m:t>2</m:t>
                                        </m:r>
                                      </m:sub>
                                    </m:sSub>
                                    <m:r>
                                      <a:rPr lang="en-US" sz="1600" b="0" i="1" kern="1200">
                                        <a:solidFill>
                                          <a:schemeClr val="tx1"/>
                                        </a:solidFill>
                                        <a:effectLst/>
                                        <a:latin typeface="Cambria Math" panose="02040503050406030204" pitchFamily="18" charset="0"/>
                                        <a:ea typeface="+mn-ea"/>
                                        <a:cs typeface="+mn-cs"/>
                                      </a:rPr>
                                      <m:t>/1000</m:t>
                                    </m:r>
                                    <m:r>
                                      <a:rPr lang="en-US" sz="1600" b="0" i="1">
                                        <a:latin typeface="Cambria Math" panose="02040503050406030204" pitchFamily="18" charset="0"/>
                                      </a:rPr>
                                      <m:t>)</m:t>
                                    </m:r>
                                  </m:sup>
                                </m:sSup>
                              </m:den>
                            </m:f>
                          </m:e>
                        </m:d>
                      </m:sup>
                    </m:sSup>
                  </m:oMath>
                </m:oMathPara>
              </a14:m>
              <a:endParaRPr lang="en-US" sz="1600">
                <a:latin typeface="+mn-lt"/>
              </a:endParaRPr>
            </a:p>
          </xdr:txBody>
        </xdr:sp>
      </mc:Choice>
      <mc:Fallback xmlns="">
        <xdr:sp macro="" textlink="">
          <xdr:nvSpPr>
            <xdr:cNvPr id="19" name="Rectangle 18"/>
            <xdr:cNvSpPr/>
          </xdr:nvSpPr>
          <xdr:spPr>
            <a:xfrm>
              <a:off x="30111492" y="2660754"/>
              <a:ext cx="4925427" cy="850160"/>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1600" b="0" i="0">
                  <a:latin typeface="+mn-lt"/>
                </a:rPr>
                <a:t>G_2</a:t>
              </a:r>
              <a:r>
                <a:rPr lang="en-US" sz="1600" i="0">
                  <a:latin typeface="+mn-lt"/>
                </a:rPr>
                <a:t>=(</a:t>
              </a:r>
              <a:r>
                <a:rPr lang="en-US" sz="1600" b="0" i="0">
                  <a:latin typeface="+mn-lt"/>
                </a:rPr>
                <a:t>2.7043 𝑆) </a:t>
              </a:r>
              <a:r>
                <a:rPr lang="en-US" sz="1600" i="0">
                  <a:latin typeface="+mn-lt"/>
                </a:rPr>
                <a:t>(</a:t>
              </a:r>
              <a:r>
                <a:rPr lang="en-US" sz="1600" b="0" i="0">
                  <a:latin typeface="+mn-lt"/>
                </a:rPr>
                <a:t>𝐺_1/(</a:t>
              </a:r>
              <a:r>
                <a:rPr lang="en-US" sz="1600" b="0" i="0" kern="1200">
                  <a:solidFill>
                    <a:schemeClr val="tx1"/>
                  </a:solidFill>
                  <a:effectLst/>
                  <a:latin typeface="+mn-lt"/>
                  <a:ea typeface="+mn-ea"/>
                  <a:cs typeface="+mn-cs"/>
                </a:rPr>
                <a:t>(2.7043 𝑆) ))^((〖</a:t>
              </a:r>
              <a:r>
                <a:rPr lang="en-US" sz="1600" b="0" i="0">
                  <a:latin typeface="+mn-lt"/>
                </a:rPr>
                <a:t>𝑡_1〗^((0.7952+0.0702 𝑁_1/1000) )/〖𝑡_2〗^((</a:t>
              </a:r>
              <a:r>
                <a:rPr lang="en-US" sz="1600" b="0" i="0" kern="1200">
                  <a:solidFill>
                    <a:schemeClr val="tx1"/>
                  </a:solidFill>
                  <a:effectLst/>
                  <a:latin typeface="+mn-lt"/>
                  <a:ea typeface="+mn-ea"/>
                  <a:cs typeface="+mn-cs"/>
                </a:rPr>
                <a:t>0.7952+0.0702 𝑁_2/1000</a:t>
              </a:r>
              <a:r>
                <a:rPr lang="en-US" sz="1600" b="0" i="0">
                  <a:latin typeface="+mn-lt"/>
                </a:rPr>
                <a:t>)) ) )</a:t>
              </a:r>
              <a:endParaRPr lang="en-US" sz="1600">
                <a:latin typeface="+mn-lt"/>
              </a:endParaRPr>
            </a:p>
          </xdr:txBody>
        </xdr:sp>
      </mc:Fallback>
    </mc:AlternateContent>
    <xdr:clientData/>
  </xdr:twoCellAnchor>
  <xdr:twoCellAnchor>
    <xdr:from>
      <xdr:col>56</xdr:col>
      <xdr:colOff>6246</xdr:colOff>
      <xdr:row>69</xdr:row>
      <xdr:rowOff>74951</xdr:rowOff>
    </xdr:from>
    <xdr:to>
      <xdr:col>60</xdr:col>
      <xdr:colOff>70612</xdr:colOff>
      <xdr:row>74</xdr:row>
      <xdr:rowOff>71185</xdr:rowOff>
    </xdr:to>
    <mc:AlternateContent xmlns:mc="http://schemas.openxmlformats.org/markup-compatibility/2006" xmlns:a14="http://schemas.microsoft.com/office/drawing/2010/main">
      <mc:Choice Requires="a14">
        <xdr:sp macro="" textlink="">
          <xdr:nvSpPr>
            <xdr:cNvPr id="20" name="Rectangle 19"/>
            <xdr:cNvSpPr/>
          </xdr:nvSpPr>
          <xdr:spPr>
            <a:xfrm>
              <a:off x="30586180" y="12473066"/>
              <a:ext cx="2806317" cy="901889"/>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latin typeface="Cambria Math" panose="02040503050406030204" pitchFamily="18" charset="0"/>
                          </a:rPr>
                        </m:ctrlPr>
                      </m:sSubPr>
                      <m:e>
                        <m:r>
                          <m:rPr>
                            <m:sty m:val="p"/>
                          </m:rPr>
                          <a:rPr lang="en-US" b="0" i="0">
                            <a:latin typeface="Cambria Math" panose="02040503050406030204" pitchFamily="18" charset="0"/>
                          </a:rPr>
                          <m:t>G</m:t>
                        </m:r>
                      </m:e>
                      <m:sub>
                        <m:r>
                          <a:rPr lang="en-US" b="0" i="1">
                            <a:latin typeface="Cambria Math" panose="02040503050406030204" pitchFamily="18" charset="0"/>
                          </a:rPr>
                          <m:t>2</m:t>
                        </m:r>
                      </m:sub>
                    </m:sSub>
                    <m:r>
                      <a:rPr lang="en-US" i="0">
                        <a:latin typeface="Cambria Math" panose="02040503050406030204" pitchFamily="18" charset="0"/>
                      </a:rPr>
                      <m:t>=</m:t>
                    </m:r>
                    <m:r>
                      <a:rPr lang="en-US" b="0" i="0">
                        <a:latin typeface="Cambria Math" panose="02040503050406030204" pitchFamily="18" charset="0"/>
                      </a:rPr>
                      <m:t>50</m:t>
                    </m:r>
                    <m:sSup>
                      <m:sSupPr>
                        <m:ctrlPr>
                          <a:rPr lang="en-US" b="0" i="1">
                            <a:latin typeface="Cambria Math" panose="02040503050406030204" pitchFamily="18" charset="0"/>
                          </a:rPr>
                        </m:ctrlPr>
                      </m:sSupPr>
                      <m:e>
                        <m:d>
                          <m:dPr>
                            <m:ctrlPr>
                              <a:rPr lang="en-US" i="1">
                                <a:latin typeface="Cambria Math" panose="02040503050406030204" pitchFamily="18" charset="0"/>
                              </a:rPr>
                            </m:ctrlPr>
                          </m:dPr>
                          <m:e>
                            <m:f>
                              <m:fPr>
                                <m:ctrlPr>
                                  <a:rPr lang="en-US" i="1">
                                    <a:latin typeface="Cambria Math" panose="02040503050406030204" pitchFamily="18" charset="0"/>
                                  </a:rPr>
                                </m:ctrlPr>
                              </m:fPr>
                              <m:num>
                                <m:sSub>
                                  <m:sSubPr>
                                    <m:ctrlPr>
                                      <a:rPr lang="en-US" i="1">
                                        <a:latin typeface="Cambria Math" panose="02040503050406030204" pitchFamily="18" charset="0"/>
                                      </a:rPr>
                                    </m:ctrlPr>
                                  </m:sSubPr>
                                  <m:e>
                                    <m:r>
                                      <a:rPr lang="en-US" b="0" i="1">
                                        <a:latin typeface="Cambria Math" panose="02040503050406030204" pitchFamily="18" charset="0"/>
                                      </a:rPr>
                                      <m:t>𝐺</m:t>
                                    </m:r>
                                  </m:e>
                                  <m:sub>
                                    <m:r>
                                      <a:rPr lang="en-US" b="0" i="1">
                                        <a:latin typeface="Cambria Math" panose="02040503050406030204" pitchFamily="18" charset="0"/>
                                      </a:rPr>
                                      <m:t>1</m:t>
                                    </m:r>
                                  </m:sub>
                                </m:sSub>
                              </m:num>
                              <m:den>
                                <m:r>
                                  <a:rPr lang="en-US" b="0" i="1">
                                    <a:latin typeface="Cambria Math" panose="02040503050406030204" pitchFamily="18" charset="0"/>
                                  </a:rPr>
                                  <m:t>50</m:t>
                                </m:r>
                              </m:den>
                            </m:f>
                          </m:e>
                        </m:d>
                      </m:e>
                      <m:sup>
                        <m:sSup>
                          <m:sSupPr>
                            <m:ctrlPr>
                              <a:rPr lang="en-US" b="0" i="1">
                                <a:latin typeface="Cambria Math" panose="02040503050406030204" pitchFamily="18" charset="0"/>
                              </a:rPr>
                            </m:ctrlPr>
                          </m:sSupPr>
                          <m:e>
                            <m:d>
                              <m:dPr>
                                <m:ctrlPr>
                                  <a:rPr lang="en-US" b="0" i="1">
                                    <a:latin typeface="Cambria Math" panose="02040503050406030204" pitchFamily="18" charset="0"/>
                                  </a:rPr>
                                </m:ctrlPr>
                              </m:dPr>
                              <m:e>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1</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𝑡</m:t>
                                        </m:r>
                                      </m:e>
                                      <m:sub>
                                        <m:r>
                                          <a:rPr lang="en-US" b="0" i="1">
                                            <a:latin typeface="Cambria Math" panose="02040503050406030204" pitchFamily="18" charset="0"/>
                                          </a:rPr>
                                          <m:t>2</m:t>
                                        </m:r>
                                      </m:sub>
                                    </m:sSub>
                                  </m:den>
                                </m:f>
                              </m:e>
                            </m:d>
                          </m:e>
                          <m:sup>
                            <m:r>
                              <a:rPr lang="en-US" b="0" i="1">
                                <a:latin typeface="Cambria Math" panose="02040503050406030204" pitchFamily="18" charset="0"/>
                              </a:rPr>
                              <m:t>0.9697</m:t>
                            </m:r>
                          </m:sup>
                        </m:sSup>
                      </m:sup>
                    </m:sSup>
                  </m:oMath>
                </m:oMathPara>
              </a14:m>
              <a:endParaRPr lang="en-US"/>
            </a:p>
          </xdr:txBody>
        </xdr:sp>
      </mc:Choice>
      <mc:Fallback xmlns="">
        <xdr:sp macro="" textlink="">
          <xdr:nvSpPr>
            <xdr:cNvPr id="20" name="Rectangle 19"/>
            <xdr:cNvSpPr/>
          </xdr:nvSpPr>
          <xdr:spPr>
            <a:xfrm>
              <a:off x="30586180" y="12473066"/>
              <a:ext cx="2806317" cy="901889"/>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G_2</a:t>
              </a:r>
              <a:r>
                <a:rPr lang="en-US" i="0">
                  <a:latin typeface="Cambria Math" panose="02040503050406030204" pitchFamily="18" charset="0"/>
                </a:rPr>
                <a:t>=</a:t>
              </a:r>
              <a:r>
                <a:rPr lang="en-US" b="0" i="0">
                  <a:latin typeface="Cambria Math" panose="02040503050406030204" pitchFamily="18" charset="0"/>
                </a:rPr>
                <a:t>50</a:t>
              </a:r>
              <a:r>
                <a:rPr lang="en-US" i="0">
                  <a:latin typeface="Cambria Math" panose="02040503050406030204" pitchFamily="18" charset="0"/>
                </a:rPr>
                <a:t>(</a:t>
              </a:r>
              <a:r>
                <a:rPr lang="en-US" b="0" i="0">
                  <a:latin typeface="Cambria Math" panose="02040503050406030204" pitchFamily="18" charset="0"/>
                </a:rPr>
                <a:t>𝐺_1/50)^((𝑡_1/𝑡_2 )^0.9697 )</a:t>
              </a:r>
              <a:endParaRPr lang="en-US"/>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mb" refreshedDate="44127.741186574072" createdVersion="6" refreshedVersion="6" minRefreshableVersion="3" recordCount="112">
  <cacheSource type="worksheet">
    <worksheetSource ref="A2:H114" sheet="Data_analysis"/>
  </cacheSource>
  <cacheFields count="8">
    <cacheField name="Plot" numFmtId="0">
      <sharedItems/>
    </cacheField>
    <cacheField name="t" numFmtId="164">
      <sharedItems containsSemiMixedTypes="0" containsString="0" containsNumber="1" minValue="4.083333333333333" maxValue="17.899999999999999"/>
    </cacheField>
    <cacheField name="hdom" numFmtId="164">
      <sharedItems containsSemiMixedTypes="0" containsString="0" containsNumber="1" minValue="8.18" maxValue="34.11" count="111">
        <n v="15.12"/>
        <n v="17.760000000000002"/>
        <n v="19.78"/>
        <n v="20.56"/>
        <n v="22.94"/>
        <n v="23.22"/>
        <n v="24.28"/>
        <n v="24.44"/>
        <n v="29.61"/>
        <n v="29.67"/>
        <n v="32.94"/>
        <n v="33.78"/>
        <n v="34.11"/>
        <n v="13.2"/>
        <n v="15.49"/>
        <n v="16.82"/>
        <n v="17.89"/>
        <n v="19.170000000000002"/>
        <n v="19.559999999999999"/>
        <n v="21.33"/>
        <n v="25"/>
        <n v="26.67"/>
        <n v="29"/>
        <n v="30.22"/>
        <n v="31.22"/>
        <n v="30.72"/>
        <n v="10.74"/>
        <n v="12.84"/>
        <n v="13.48"/>
        <n v="14.44"/>
        <n v="15.61"/>
        <n v="15.78"/>
        <n v="16.72"/>
        <n v="18.170000000000002"/>
        <n v="20.61"/>
        <n v="23"/>
        <n v="23.28"/>
        <n v="27.56"/>
        <n v="8.18"/>
        <n v="9.68"/>
        <n v="10.58"/>
        <n v="11.44"/>
        <n v="13.04"/>
        <n v="14.16"/>
        <n v="14.78"/>
        <n v="15.69"/>
        <n v="16.329999999999998"/>
        <n v="16.670000000000002"/>
        <n v="17.72"/>
        <n v="18.329999999999998"/>
        <n v="18.829999999999998"/>
        <n v="16.4375"/>
        <n v="18.5"/>
        <n v="19.076923076923102"/>
        <n v="20.75"/>
        <n v="21.3125"/>
        <n v="22.970588235294102"/>
        <n v="23.59375"/>
        <n v="24.15625"/>
        <n v="24.087499618530298"/>
        <n v="25.024999856948899"/>
        <n v="25.3874995708466"/>
        <n v="25.921875"/>
        <n v="16.884615384615401"/>
        <n v="18.692307692307701"/>
        <n v="19.21875"/>
        <n v="20.269230769230798"/>
        <n v="21.342105263157901"/>
        <n v="22.875"/>
        <n v="22.824999999999999"/>
        <n v="24.3"/>
        <n v="24.985714140392499"/>
        <n v="25.439999961853101"/>
        <n v="25.859999847412102"/>
        <n v="26.449999809265101"/>
        <n v="16.9166666666666"/>
        <n v="19.6944444444444"/>
        <n v="20.409090909090999"/>
        <n v="21.8611111111112"/>
        <n v="22.904761904761902"/>
        <n v="24.863636363636399"/>
        <n v="25.386363636363601"/>
        <n v="25.704545454545499"/>
        <n v="25.936363393610101"/>
        <n v="26.7681815407492"/>
        <n v="27.583333015441902"/>
        <n v="27.693181818181898"/>
        <n v="16.613636363636399"/>
        <n v="19.113636363636399"/>
        <n v="20.068181818181898"/>
        <n v="21.386363636363601"/>
        <n v="22.659090909090999"/>
        <n v="23.7045454545454"/>
        <n v="24.909090909090999"/>
        <n v="25.818181818181898"/>
        <n v="26.659090822393299"/>
        <n v="27.295454198663801"/>
        <n v="27.8454541293058"/>
        <n v="28.227272380481999"/>
        <n v="17.0625"/>
        <n v="19.90625"/>
        <n v="20.375"/>
        <n v="21.90625"/>
        <n v="23.143749952316298"/>
        <n v="24.78125"/>
        <n v="25.59375"/>
        <n v="26.875"/>
        <n v="27.21875"/>
        <n v="27.9375"/>
        <n v="28.429411495433001"/>
        <n v="28.8437497615814"/>
      </sharedItems>
    </cacheField>
    <cacheField name="N" numFmtId="1">
      <sharedItems containsSemiMixedTypes="0" containsString="0" containsNumber="1" containsInteger="1" minValue="481" maxValue="1528"/>
    </cacheField>
    <cacheField name="G" numFmtId="2">
      <sharedItems containsSemiMixedTypes="0" containsString="0" containsNumber="1" minValue="2.74" maxValue="41.18"/>
    </cacheField>
    <cacheField name="ddom" numFmtId="2">
      <sharedItems containsSemiMixedTypes="0" containsString="0" containsNumber="1" minValue="8.68" maxValue="33.15"/>
    </cacheField>
    <cacheField name="dg" numFmtId="2">
      <sharedItems containsSemiMixedTypes="0" containsString="0" containsNumber="1" minValue="5.81" maxValue="25.496817313255999"/>
    </cacheField>
    <cacheField name="V" numFmtId="2">
      <sharedItems containsSemiMixedTypes="0" containsString="0" containsNumber="1" minValue="8.18" maxValue="527.6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mb" refreshedDate="44127.770441550929" createdVersion="6" refreshedVersion="6" minRefreshableVersion="3" recordCount="103">
  <cacheSource type="worksheet">
    <worksheetSource ref="B15:Q118" sheet="2a)"/>
  </cacheSource>
  <cacheFields count="16">
    <cacheField name="Plot" numFmtId="0">
      <sharedItems count="9">
        <s v="P1"/>
        <s v="P2"/>
        <s v="P3"/>
        <s v="P4"/>
        <s v="P5"/>
        <s v="P6"/>
        <s v="P7"/>
        <s v="P8"/>
        <s v="P9"/>
      </sharedItems>
    </cacheField>
    <cacheField name="t1" numFmtId="164">
      <sharedItems containsSemiMixedTypes="0" containsString="0" containsNumber="1" minValue="4.083333333333333" maxValue="16.899999999999999"/>
    </cacheField>
    <cacheField name="t2" numFmtId="164">
      <sharedItems containsSemiMixedTypes="0" containsString="0" containsNumber="1" minValue="4.75" maxValue="17.899999999999999"/>
    </cacheField>
    <cacheField name="hdom1" numFmtId="164">
      <sharedItems containsSemiMixedTypes="0" containsString="0" containsNumber="1" minValue="8.18" maxValue="33.78"/>
    </cacheField>
    <cacheField name="hdom2" numFmtId="164">
      <sharedItems containsSemiMixedTypes="0" containsString="0" containsNumber="1" minValue="9.68" maxValue="34.11"/>
    </cacheField>
    <cacheField name="N1" numFmtId="1">
      <sharedItems containsSemiMixedTypes="0" containsString="0" containsNumber="1" containsInteger="1" minValue="481" maxValue="1528"/>
    </cacheField>
    <cacheField name="N2" numFmtId="1">
      <sharedItems containsSemiMixedTypes="0" containsString="0" containsNumber="1" containsInteger="1" minValue="481" maxValue="1528"/>
    </cacheField>
    <cacheField name="G1" numFmtId="2">
      <sharedItems containsSemiMixedTypes="0" containsString="0" containsNumber="1" minValue="2.74" maxValue="39.46"/>
    </cacheField>
    <cacheField name="G2" numFmtId="2">
      <sharedItems containsSemiMixedTypes="0" containsString="0" containsNumber="1" minValue="3.92" maxValue="41.18"/>
    </cacheField>
    <cacheField name="ddom1" numFmtId="2">
      <sharedItems containsSemiMixedTypes="0" containsString="0" containsNumber="1" minValue="8.68" maxValue="32.42"/>
    </cacheField>
    <cacheField name="ddom2" numFmtId="2">
      <sharedItems containsSemiMixedTypes="0" containsString="0" containsNumber="1" minValue="10.37" maxValue="33.15"/>
    </cacheField>
    <cacheField name="dg1" numFmtId="2">
      <sharedItems containsSemiMixedTypes="0" containsString="0" containsNumber="1" minValue="5.81" maxValue="25.304235808119302"/>
    </cacheField>
    <cacheField name="dg2" numFmtId="2">
      <sharedItems containsSemiMixedTypes="0" containsString="0" containsNumber="1" minValue="6.95" maxValue="25.496817313255999"/>
    </cacheField>
    <cacheField name="V1" numFmtId="2">
      <sharedItems containsSemiMixedTypes="0" containsString="0" containsNumber="1" minValue="8.18" maxValue="513.29999999999995"/>
    </cacheField>
    <cacheField name="V2" numFmtId="2">
      <sharedItems containsSemiMixedTypes="0" containsString="0" containsNumber="1" minValue="13.74" maxValue="527.64"/>
    </cacheField>
    <cacheField name="S" numFmtId="0">
      <sharedItems containsSemiMixedTypes="0" containsString="0" containsNumber="1" minValue="15.234999999999999" maxValue="24.3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
  <r>
    <s v="P1"/>
    <n v="4.083333333333333"/>
    <x v="0"/>
    <n v="1125"/>
    <n v="13.3"/>
    <n v="17.899999999999999"/>
    <n v="12.27"/>
    <n v="77.72"/>
  </r>
  <r>
    <s v="P1"/>
    <n v="4.75"/>
    <x v="1"/>
    <n v="1125"/>
    <n v="17.11"/>
    <n v="20.239999999999998"/>
    <n v="13.92"/>
    <n v="117.06"/>
  </r>
  <r>
    <s v="P1"/>
    <n v="5.666666666666667"/>
    <x v="2"/>
    <n v="1114"/>
    <n v="21.1"/>
    <n v="22.65"/>
    <n v="15.53"/>
    <n v="158.49"/>
  </r>
  <r>
    <s v="P1"/>
    <n v="6.833333333333333"/>
    <x v="3"/>
    <n v="1114"/>
    <n v="25.08"/>
    <n v="25.03"/>
    <n v="16.93"/>
    <n v="196.73"/>
  </r>
  <r>
    <s v="P1"/>
    <n v="7.583333333333333"/>
    <x v="4"/>
    <n v="1114"/>
    <n v="27.06"/>
    <n v="25.96"/>
    <n v="17.59"/>
    <n v="233.37"/>
  </r>
  <r>
    <s v="P1"/>
    <n v="8.6666666666666661"/>
    <x v="5"/>
    <n v="1114"/>
    <n v="29.34"/>
    <n v="26.9"/>
    <n v="18.309999999999999"/>
    <n v="260.81"/>
  </r>
  <r>
    <s v="P1"/>
    <n v="9.5"/>
    <x v="6"/>
    <n v="1114"/>
    <n v="31.04"/>
    <n v="27.81"/>
    <n v="18.84"/>
    <n v="297.91000000000003"/>
  </r>
  <r>
    <s v="P1"/>
    <n v="10.5"/>
    <x v="7"/>
    <n v="1114"/>
    <n v="32.31"/>
    <n v="28.31"/>
    <n v="19.22"/>
    <n v="324.82"/>
  </r>
  <r>
    <s v="P1"/>
    <n v="11.583333333333334"/>
    <x v="8"/>
    <n v="1114"/>
    <n v="34.770000000000003"/>
    <n v="29.42"/>
    <n v="19.940000000000001"/>
    <n v="399.26"/>
  </r>
  <r>
    <s v="P1"/>
    <n v="12.583333333333334"/>
    <x v="9"/>
    <n v="1114"/>
    <n v="36.85"/>
    <n v="29.08"/>
    <n v="19.89"/>
    <n v="437.25"/>
  </r>
  <r>
    <s v="P1"/>
    <n v="13.75"/>
    <x v="10"/>
    <n v="1102"/>
    <n v="38.42"/>
    <n v="31.87"/>
    <n v="21.06"/>
    <n v="487.86"/>
  </r>
  <r>
    <s v="P1"/>
    <n v="14.75"/>
    <x v="11"/>
    <n v="1102"/>
    <n v="39.46"/>
    <n v="32.42"/>
    <n v="21.35"/>
    <n v="513.29999999999995"/>
  </r>
  <r>
    <s v="P1"/>
    <n v="15.583333333333334"/>
    <x v="12"/>
    <n v="1080"/>
    <n v="41.18"/>
    <n v="33.15"/>
    <n v="22.04"/>
    <n v="527.64"/>
  </r>
  <r>
    <s v="P2"/>
    <n v="4.083333333333333"/>
    <x v="13"/>
    <n v="1081"/>
    <n v="5.2"/>
    <n v="13.12"/>
    <n v="7.8"/>
    <n v="23.68"/>
  </r>
  <r>
    <s v="P2"/>
    <n v="4.75"/>
    <x v="14"/>
    <n v="1081"/>
    <n v="7.45"/>
    <n v="15.17"/>
    <n v="9.3699999999999992"/>
    <n v="39.68"/>
  </r>
  <r>
    <s v="P2"/>
    <n v="5.666666666666667"/>
    <x v="15"/>
    <n v="1070"/>
    <n v="10.41"/>
    <n v="17.05"/>
    <n v="11.13"/>
    <n v="61.41"/>
  </r>
  <r>
    <s v="P2"/>
    <n v="6.833333333333333"/>
    <x v="16"/>
    <n v="1048"/>
    <n v="14.03"/>
    <n v="19.27"/>
    <n v="13.05"/>
    <n v="90.83"/>
  </r>
  <r>
    <s v="P2"/>
    <n v="7.583333333333333"/>
    <x v="17"/>
    <n v="1048"/>
    <n v="16.260000000000002"/>
    <n v="20.62"/>
    <n v="14.05"/>
    <n v="115.38"/>
  </r>
  <r>
    <s v="P2"/>
    <n v="8.6666666666666661"/>
    <x v="18"/>
    <n v="1048"/>
    <n v="19.079999999999998"/>
    <n v="22.05"/>
    <n v="15.22"/>
    <n v="142.63999999999999"/>
  </r>
  <r>
    <s v="P2"/>
    <n v="9.5"/>
    <x v="19"/>
    <n v="1048"/>
    <n v="21.24"/>
    <n v="23.19"/>
    <n v="16.059999999999999"/>
    <n v="177.7"/>
  </r>
  <r>
    <s v="P2"/>
    <n v="10.5"/>
    <x v="20"/>
    <n v="1037"/>
    <n v="22.87"/>
    <n v="24.15"/>
    <n v="16.760000000000002"/>
    <n v="219.22"/>
  </r>
  <r>
    <s v="P2"/>
    <n v="11.583333333333334"/>
    <x v="21"/>
    <n v="1037"/>
    <n v="25.43"/>
    <n v="25.59"/>
    <n v="17.670000000000002"/>
    <n v="261.11"/>
  </r>
  <r>
    <s v="P2"/>
    <n v="12.583333333333334"/>
    <x v="22"/>
    <n v="1037"/>
    <n v="24.5"/>
    <n v="27.6"/>
    <n v="17.82"/>
    <n v="299.95000000000005"/>
  </r>
  <r>
    <s v="P2"/>
    <n v="13.666666666666666"/>
    <x v="23"/>
    <n v="1037"/>
    <n v="29.2"/>
    <n v="27.89"/>
    <n v="18.93"/>
    <n v="338.79"/>
  </r>
  <r>
    <s v="P2"/>
    <n v="14.75"/>
    <x v="24"/>
    <n v="1026"/>
    <n v="30.65"/>
    <n v="28.62"/>
    <n v="19.5"/>
    <n v="366.52"/>
  </r>
  <r>
    <s v="P2"/>
    <n v="15.583333333333334"/>
    <x v="25"/>
    <n v="1026"/>
    <n v="32.4"/>
    <n v="29.2"/>
    <n v="20.05"/>
    <n v="387.67"/>
  </r>
  <r>
    <s v="P3"/>
    <n v="4.083333333333333"/>
    <x v="26"/>
    <n v="1092"/>
    <n v="4.32"/>
    <n v="10.91"/>
    <n v="7.1"/>
    <n v="16.309999999999999"/>
  </r>
  <r>
    <s v="P3"/>
    <n v="4.75"/>
    <x v="27"/>
    <n v="1092"/>
    <n v="5.84"/>
    <n v="12.59"/>
    <n v="8.25"/>
    <n v="27.3"/>
  </r>
  <r>
    <s v="P3"/>
    <n v="5.666666666666667"/>
    <x v="28"/>
    <n v="1092"/>
    <n v="7.47"/>
    <n v="14.19"/>
    <n v="9.34"/>
    <n v="36.57"/>
  </r>
  <r>
    <s v="P3"/>
    <n v="6.833333333333333"/>
    <x v="29"/>
    <n v="1092"/>
    <n v="9.2100000000000009"/>
    <n v="15.81"/>
    <n v="10.37"/>
    <n v="47.75"/>
  </r>
  <r>
    <s v="P3"/>
    <n v="7.583333333333333"/>
    <x v="30"/>
    <n v="1080"/>
    <n v="10.73"/>
    <n v="16.989999999999998"/>
    <n v="11.25"/>
    <n v="62.53"/>
  </r>
  <r>
    <s v="P3"/>
    <n v="8.6666666666666661"/>
    <x v="31"/>
    <n v="1080"/>
    <n v="12.25"/>
    <n v="18.03"/>
    <n v="12.01"/>
    <n v="73.34"/>
  </r>
  <r>
    <s v="P3"/>
    <n v="9.5"/>
    <x v="32"/>
    <n v="1080"/>
    <n v="13.24"/>
    <n v="18.809999999999999"/>
    <n v="12.49"/>
    <n v="86.35"/>
  </r>
  <r>
    <s v="P3"/>
    <n v="10.5"/>
    <x v="33"/>
    <n v="1069"/>
    <n v="14.18"/>
    <n v="19.29"/>
    <n v="12.99"/>
    <n v="99.66"/>
  </r>
  <r>
    <s v="P3"/>
    <n v="11.583333333333334"/>
    <x v="34"/>
    <n v="1058"/>
    <n v="16.45"/>
    <n v="20.99"/>
    <n v="14.07"/>
    <n v="130.1"/>
  </r>
  <r>
    <s v="P3"/>
    <n v="12.583333333333334"/>
    <x v="35"/>
    <n v="1058"/>
    <n v="15.6"/>
    <n v="22.85"/>
    <n v="14.15"/>
    <n v="151.71"/>
  </r>
  <r>
    <s v="P3"/>
    <n v="13.75"/>
    <x v="36"/>
    <n v="1036"/>
    <n v="19.23"/>
    <n v="22.91"/>
    <n v="15.37"/>
    <n v="171.12"/>
  </r>
  <r>
    <s v="P3"/>
    <n v="14.75"/>
    <x v="6"/>
    <n v="1036"/>
    <n v="19.88"/>
    <n v="23.36"/>
    <n v="15.63"/>
    <n v="183.71"/>
  </r>
  <r>
    <s v="P3"/>
    <n v="15.5"/>
    <x v="37"/>
    <n v="1036"/>
    <n v="21.09"/>
    <n v="24.03"/>
    <n v="16.09"/>
    <n v="216.56"/>
  </r>
  <r>
    <s v="P4"/>
    <n v="4.083333333333333"/>
    <x v="38"/>
    <n v="1034"/>
    <n v="2.74"/>
    <n v="8.68"/>
    <n v="5.81"/>
    <n v="8.18"/>
  </r>
  <r>
    <s v="P4"/>
    <n v="4.75"/>
    <x v="39"/>
    <n v="1034"/>
    <n v="3.92"/>
    <n v="10.37"/>
    <n v="6.95"/>
    <n v="13.74"/>
  </r>
  <r>
    <s v="P4"/>
    <n v="5.666666666666667"/>
    <x v="40"/>
    <n v="1034"/>
    <n v="5.2"/>
    <n v="12.09"/>
    <n v="8"/>
    <n v="20.170000000000002"/>
  </r>
  <r>
    <s v="P4"/>
    <n v="6.833333333333333"/>
    <x v="41"/>
    <n v="1023"/>
    <n v="7.03"/>
    <n v="13.97"/>
    <n v="9.35"/>
    <n v="29.15"/>
  </r>
  <r>
    <s v="P4"/>
    <n v="7.583333333333333"/>
    <x v="42"/>
    <n v="990"/>
    <n v="8.44"/>
    <n v="15.13"/>
    <n v="10.42"/>
    <n v="40.950000000000003"/>
  </r>
  <r>
    <s v="P4"/>
    <n v="8.6666666666666661"/>
    <x v="43"/>
    <n v="990"/>
    <n v="10.11"/>
    <n v="16.38"/>
    <n v="11.41"/>
    <n v="53.46"/>
  </r>
  <r>
    <s v="P4"/>
    <n v="9.5"/>
    <x v="44"/>
    <n v="990"/>
    <n v="11.07"/>
    <n v="17.12"/>
    <n v="11.93"/>
    <n v="64.95"/>
  </r>
  <r>
    <s v="P4"/>
    <n v="10.5"/>
    <x v="45"/>
    <n v="990"/>
    <n v="12.1"/>
    <n v="17.77"/>
    <n v="12.48"/>
    <n v="75.28"/>
  </r>
  <r>
    <s v="P4"/>
    <n v="11.583333333333334"/>
    <x v="46"/>
    <n v="968"/>
    <n v="13.88"/>
    <n v="18.91"/>
    <n v="13.51"/>
    <n v="90.43"/>
  </r>
  <r>
    <s v="P4"/>
    <n v="12.583333333333334"/>
    <x v="47"/>
    <n v="968"/>
    <n v="13.45"/>
    <n v="18.55"/>
    <n v="13.62"/>
    <n v="94.04"/>
  </r>
  <r>
    <s v="P4"/>
    <n v="13.75"/>
    <x v="48"/>
    <n v="957"/>
    <n v="15.53"/>
    <n v="19.989999999999998"/>
    <n v="14.38"/>
    <n v="109.59"/>
  </r>
  <r>
    <s v="P4"/>
    <n v="14.75"/>
    <x v="49"/>
    <n v="957"/>
    <n v="15.94"/>
    <n v="20.36"/>
    <n v="14.57"/>
    <n v="116.07"/>
  </r>
  <r>
    <s v="P4"/>
    <n v="15.5"/>
    <x v="50"/>
    <n v="957"/>
    <n v="16.46"/>
    <n v="20.67"/>
    <n v="14.8"/>
    <n v="122.76"/>
  </r>
  <r>
    <s v="P5"/>
    <n v="6"/>
    <x v="51"/>
    <n v="488"/>
    <n v="8.2799999999999994"/>
    <n v="18.229552091509401"/>
    <n v="14.7039361237828"/>
    <n v="57.0535"/>
  </r>
  <r>
    <s v="P5"/>
    <n v="7.8"/>
    <x v="52"/>
    <n v="481"/>
    <n v="11.7525"/>
    <n v="21.68413161798"/>
    <n v="17.633877463436001"/>
    <n v="91.684299999999993"/>
  </r>
  <r>
    <s v="P5"/>
    <n v="9"/>
    <x v="53"/>
    <n v="481"/>
    <n v="13.738099999999999"/>
    <n v="22.903354718182101"/>
    <n v="19.063143585597199"/>
    <n v="110.88760000000001"/>
  </r>
  <r>
    <s v="P5"/>
    <n v="9.9"/>
    <x v="54"/>
    <n v="481"/>
    <n v="15.285"/>
    <n v="24.649834996574601"/>
    <n v="20.109434423169802"/>
    <n v="133.03720000000001"/>
  </r>
  <r>
    <s v="P5"/>
    <n v="10.8"/>
    <x v="55"/>
    <n v="481"/>
    <n v="16.896899999999999"/>
    <n v="25.139678403010102"/>
    <n v="21.142981095343401"/>
    <n v="150.97190000000001"/>
  </r>
  <r>
    <s v="P5"/>
    <n v="12"/>
    <x v="56"/>
    <n v="481"/>
    <n v="18.758099999999999"/>
    <n v="26.799335875584099"/>
    <n v="22.277014765850598"/>
    <n v="176.2304"/>
  </r>
  <r>
    <s v="P5"/>
    <n v="13"/>
    <x v="57"/>
    <n v="481"/>
    <n v="20.496300000000002"/>
    <n v="27.731716984867798"/>
    <n v="23.287848751624502"/>
    <n v="197.90039999999999"/>
  </r>
  <r>
    <s v="P5"/>
    <n v="14"/>
    <x v="58"/>
    <n v="481"/>
    <n v="22.3812"/>
    <n v="29.576709187956201"/>
    <n v="24.333369137331498"/>
    <n v="223.40289999999999"/>
  </r>
  <r>
    <s v="P5"/>
    <n v="15"/>
    <x v="59"/>
    <n v="481"/>
    <n v="22.6313"/>
    <n v="29.3002027996063"/>
    <n v="24.468701877506501"/>
    <n v="221.7063"/>
  </r>
  <r>
    <s v="P5"/>
    <n v="15.8"/>
    <x v="60"/>
    <n v="481"/>
    <n v="23.5381"/>
    <n v="30.0509020576742"/>
    <n v="24.955612535111399"/>
    <n v="240.09020000000001"/>
  </r>
  <r>
    <s v="P5"/>
    <n v="16.899999999999999"/>
    <x v="61"/>
    <n v="481"/>
    <n v="24.203099999999999"/>
    <n v="29.708139936496199"/>
    <n v="25.304235808119302"/>
    <n v="251.31739999999999"/>
  </r>
  <r>
    <s v="P5"/>
    <n v="17.899999999999999"/>
    <x v="62"/>
    <n v="481"/>
    <n v="24.570599999999999"/>
    <n v="29.124224617423099"/>
    <n v="25.496817313255999"/>
    <n v="259.01220000000001"/>
  </r>
  <r>
    <s v="P6"/>
    <n v="6"/>
    <x v="63"/>
    <n v="620"/>
    <n v="8.9291"/>
    <n v="17.775625977703498"/>
    <n v="13.540070134119301"/>
    <n v="62.089100000000002"/>
  </r>
  <r>
    <s v="P6"/>
    <n v="7.8"/>
    <x v="64"/>
    <n v="620"/>
    <n v="12.5739"/>
    <n v="21.046089429521999"/>
    <n v="16.067734710405901"/>
    <n v="97.697199999999995"/>
  </r>
  <r>
    <s v="P6"/>
    <n v="9"/>
    <x v="65"/>
    <n v="615"/>
    <n v="14.510899999999999"/>
    <n v="22.448353968728"/>
    <n v="17.330775117745599"/>
    <n v="116.4076"/>
  </r>
  <r>
    <s v="P6"/>
    <n v="9.9"/>
    <x v="66"/>
    <n v="615"/>
    <n v="16.036200000000001"/>
    <n v="24.112189678396899"/>
    <n v="18.2193539863745"/>
    <n v="135.0967"/>
  </r>
  <r>
    <s v="P6"/>
    <n v="10.8"/>
    <x v="67"/>
    <n v="615"/>
    <n v="17.773299999999999"/>
    <n v="24.2948094783013"/>
    <n v="19.1796037580811"/>
    <n v="157.43639999999999"/>
  </r>
  <r>
    <s v="P6"/>
    <n v="12"/>
    <x v="68"/>
    <n v="615"/>
    <n v="19.691500000000001"/>
    <n v="25.854564325471902"/>
    <n v="20.1901854583855"/>
    <n v="188.2371"/>
  </r>
  <r>
    <s v="P6"/>
    <n v="13"/>
    <x v="69"/>
    <n v="610"/>
    <n v="21.9648"/>
    <n v="27.794264118851501"/>
    <n v="21.409563048927801"/>
    <n v="208.37039999999999"/>
  </r>
  <r>
    <s v="P6"/>
    <n v="14"/>
    <x v="70"/>
    <n v="605"/>
    <n v="23.6493"/>
    <n v="28.698033197911101"/>
    <n v="22.3063587929386"/>
    <n v="237.2706"/>
  </r>
  <r>
    <s v="P6"/>
    <n v="15"/>
    <x v="71"/>
    <n v="595"/>
    <n v="23.768799999999999"/>
    <n v="28.5450438350708"/>
    <n v="22.548031593690599"/>
    <n v="245.57249999999999"/>
  </r>
  <r>
    <s v="P6"/>
    <n v="15.8"/>
    <x v="72"/>
    <n v="590"/>
    <n v="24.261399999999998"/>
    <n v="29.352393458447299"/>
    <n v="22.877086649454199"/>
    <n v="250.70099999999999"/>
  </r>
  <r>
    <s v="P6"/>
    <n v="16.899999999999999"/>
    <x v="73"/>
    <n v="590"/>
    <n v="24.9955"/>
    <n v="30.252512257315601"/>
    <n v="23.218869988291001"/>
    <n v="262.5283"/>
  </r>
  <r>
    <s v="P6"/>
    <n v="17.899999999999999"/>
    <x v="74"/>
    <n v="590"/>
    <n v="25.422599999999999"/>
    <n v="29.9247597390763"/>
    <n v="23.415949179679199"/>
    <n v="269.79820000000001"/>
  </r>
  <r>
    <s v="P7"/>
    <n v="6"/>
    <x v="75"/>
    <n v="782"/>
    <n v="11.1912"/>
    <n v="17.278727923077799"/>
    <n v="13.4927018442233"/>
    <n v="78.890199999999993"/>
  </r>
  <r>
    <s v="P7"/>
    <n v="7.8"/>
    <x v="76"/>
    <n v="769"/>
    <n v="15.2181"/>
    <n v="20.1731703948488"/>
    <n v="15.87767048746"/>
    <n v="124.2306"/>
  </r>
  <r>
    <s v="P7"/>
    <n v="9"/>
    <x v="77"/>
    <n v="769"/>
    <n v="17.269400000000001"/>
    <n v="21.376758392424101"/>
    <n v="16.915447124007802"/>
    <n v="146.1046"/>
  </r>
  <r>
    <s v="P7"/>
    <n v="9.9"/>
    <x v="78"/>
    <n v="764"/>
    <n v="18.817599999999999"/>
    <n v="22.789955995928299"/>
    <n v="17.709712712012301"/>
    <n v="169.4057"/>
  </r>
  <r>
    <s v="P7"/>
    <n v="10.8"/>
    <x v="79"/>
    <n v="764"/>
    <n v="20.5671"/>
    <n v="23.060732396866999"/>
    <n v="18.514270477109001"/>
    <n v="194.08189999999999"/>
  </r>
  <r>
    <s v="P7"/>
    <n v="12"/>
    <x v="80"/>
    <n v="764"/>
    <n v="22.723099999999999"/>
    <n v="25.0961717790405"/>
    <n v="19.4592137648477"/>
    <n v="227.71709999999999"/>
  </r>
  <r>
    <s v="P7"/>
    <n v="13"/>
    <x v="81"/>
    <n v="764"/>
    <n v="24.549499999999998"/>
    <n v="26.198837540090999"/>
    <n v="20.2285145506786"/>
    <n v="254.16460000000001"/>
  </r>
  <r>
    <s v="P7"/>
    <n v="14"/>
    <x v="82"/>
    <n v="759"/>
    <n v="26.5639"/>
    <n v="27.2323816659217"/>
    <n v="21.105698722563499"/>
    <n v="280.42399999999998"/>
  </r>
  <r>
    <s v="P7"/>
    <n v="15"/>
    <x v="83"/>
    <n v="750"/>
    <n v="26.8569"/>
    <n v="27.454752049888999"/>
    <n v="21.3518355161955"/>
    <n v="283.79379999999998"/>
  </r>
  <r>
    <s v="P7"/>
    <n v="15.8"/>
    <x v="84"/>
    <n v="750"/>
    <n v="27.3856"/>
    <n v="27.395387942745501"/>
    <n v="21.560434000754501"/>
    <n v="296.09460000000001"/>
  </r>
  <r>
    <s v="P7"/>
    <n v="16.899999999999999"/>
    <x v="85"/>
    <n v="745"/>
    <n v="28.536100000000001"/>
    <n v="27.6136836570595"/>
    <n v="22.0774867353439"/>
    <n v="316.17090000000002"/>
  </r>
  <r>
    <s v="P7"/>
    <n v="17.899999999999999"/>
    <x v="86"/>
    <n v="745"/>
    <n v="28.9741"/>
    <n v="28.658978386779701"/>
    <n v="22.246717547902101"/>
    <n v="321.52969999999999"/>
  </r>
  <r>
    <s v="P8"/>
    <n v="6"/>
    <x v="87"/>
    <n v="1042"/>
    <n v="12.2157"/>
    <n v="15.8814821276614"/>
    <n v="12.2166839522777"/>
    <n v="84.105999999999995"/>
  </r>
  <r>
    <s v="P8"/>
    <n v="7.8"/>
    <x v="88"/>
    <n v="1042"/>
    <n v="16.6556"/>
    <n v="18.506233561201899"/>
    <n v="14.268883755776301"/>
    <n v="131.79079999999999"/>
  </r>
  <r>
    <s v="P8"/>
    <n v="9"/>
    <x v="89"/>
    <n v="1037"/>
    <n v="18.8093"/>
    <n v="19.685588200782"/>
    <n v="15.1949779853074"/>
    <n v="156.17330000000001"/>
  </r>
  <r>
    <s v="P8"/>
    <n v="9.9"/>
    <x v="90"/>
    <n v="1032"/>
    <n v="20.522200000000002"/>
    <n v="20.581567130612601"/>
    <n v="15.9095801797941"/>
    <n v="180.60310000000001"/>
  </r>
  <r>
    <s v="P8"/>
    <n v="10.8"/>
    <x v="91"/>
    <n v="1009"/>
    <n v="22.426400000000001"/>
    <n v="21.7553025216611"/>
    <n v="16.819798128937901"/>
    <n v="207.90520000000001"/>
  </r>
  <r>
    <s v="P8"/>
    <n v="12"/>
    <x v="92"/>
    <n v="1009"/>
    <n v="24.870799999999999"/>
    <n v="23.156640447086801"/>
    <n v="17.713661313947501"/>
    <n v="242.7124"/>
  </r>
  <r>
    <s v="P8"/>
    <n v="13"/>
    <x v="93"/>
    <n v="1005"/>
    <n v="26.7912"/>
    <n v="24.155262478649099"/>
    <n v="18.426095111654899"/>
    <n v="271.70929999999998"/>
  </r>
  <r>
    <s v="P8"/>
    <n v="14"/>
    <x v="94"/>
    <n v="995"/>
    <n v="28.262"/>
    <n v="25.230359025647498"/>
    <n v="19.013003186082699"/>
    <n v="299.36410000000001"/>
  </r>
  <r>
    <s v="P8"/>
    <n v="15"/>
    <x v="95"/>
    <n v="981"/>
    <n v="29.351900000000001"/>
    <n v="25.874908913145099"/>
    <n v="19.511639003750599"/>
    <n v="320.27260000000001"/>
  </r>
  <r>
    <s v="P8"/>
    <n v="15.8"/>
    <x v="96"/>
    <n v="981"/>
    <n v="29.838000000000001"/>
    <n v="26.323097188360101"/>
    <n v="19.674560363680001"/>
    <n v="327.41050000000001"/>
  </r>
  <r>
    <s v="P8"/>
    <n v="16.899999999999999"/>
    <x v="97"/>
    <n v="981"/>
    <n v="31.200900000000001"/>
    <n v="27.118837889222998"/>
    <n v="20.1173025325228"/>
    <n v="348.36200000000002"/>
  </r>
  <r>
    <s v="P8"/>
    <n v="17.899999999999999"/>
    <x v="98"/>
    <n v="981"/>
    <n v="31.3505"/>
    <n v="27.3068233709749"/>
    <n v="20.166440409743601"/>
    <n v="350.79140000000001"/>
  </r>
  <r>
    <s v="P9"/>
    <n v="6"/>
    <x v="99"/>
    <n v="1528"/>
    <n v="15.083299999999999"/>
    <n v="15.2351720112779"/>
    <n v="11.2118351700591"/>
    <n v="106.4237"/>
  </r>
  <r>
    <s v="P9"/>
    <n v="7.8"/>
    <x v="100"/>
    <n v="1528"/>
    <n v="20.095300000000002"/>
    <n v="17.2756423622365"/>
    <n v="12.939143983688099"/>
    <n v="164.93020000000001"/>
  </r>
  <r>
    <s v="P9"/>
    <n v="9"/>
    <x v="101"/>
    <n v="1503"/>
    <n v="22.4785"/>
    <n v="18.4935884937276"/>
    <n v="13.8003219584342"/>
    <n v="190.38"/>
  </r>
  <r>
    <s v="P9"/>
    <n v="9.9"/>
    <x v="102"/>
    <n v="1503"/>
    <n v="24.3902"/>
    <n v="19.5485296192183"/>
    <n v="14.3755558874903"/>
    <n v="220.14070000000001"/>
  </r>
  <r>
    <s v="P9"/>
    <n v="10.8"/>
    <x v="103"/>
    <n v="1490"/>
    <n v="26.759499999999999"/>
    <n v="20.5715787107411"/>
    <n v="15.120183068696001"/>
    <n v="254.35149999999999"/>
  </r>
  <r>
    <s v="P9"/>
    <n v="12"/>
    <x v="104"/>
    <n v="1490"/>
    <n v="29.416699999999999"/>
    <n v="22.131919796247001"/>
    <n v="15.8542296781042"/>
    <n v="292.8612"/>
  </r>
  <r>
    <s v="P9"/>
    <n v="13"/>
    <x v="105"/>
    <n v="1458"/>
    <n v="31.065000000000001"/>
    <n v="22.805841451567701"/>
    <n v="16.468268070276"/>
    <n v="323.12369999999999"/>
  </r>
  <r>
    <s v="P9"/>
    <n v="14"/>
    <x v="106"/>
    <n v="1458"/>
    <n v="33.005099999999999"/>
    <n v="23.899424488428799"/>
    <n v="16.975789984809001"/>
    <n v="361.28300000000002"/>
  </r>
  <r>
    <s v="P9"/>
    <n v="15"/>
    <x v="107"/>
    <n v="1395"/>
    <n v="33.631300000000003"/>
    <n v="24.5591252620187"/>
    <n v="17.516939127158"/>
    <n v="370.46269999999998"/>
  </r>
  <r>
    <s v="P9"/>
    <n v="15.8"/>
    <x v="108"/>
    <n v="1395"/>
    <n v="34.447600000000001"/>
    <n v="24.666984993474301"/>
    <n v="17.7300639955658"/>
    <n v="386.63220000000001"/>
  </r>
  <r>
    <s v="P9"/>
    <n v="16.899999999999999"/>
    <x v="109"/>
    <n v="1408"/>
    <n v="35.097200000000001"/>
    <n v="24.6890007469331"/>
    <n v="17.814580587256199"/>
    <n v="399.07330000000002"/>
  </r>
  <r>
    <s v="P9"/>
    <n v="17.899999999999999"/>
    <x v="110"/>
    <n v="1395"/>
    <n v="35.916699999999999"/>
    <n v="25.243356189078501"/>
    <n v="18.103740735928898"/>
    <n v="411.8587"/>
  </r>
</pivotCacheRecords>
</file>

<file path=xl/pivotCache/pivotCacheRecords2.xml><?xml version="1.0" encoding="utf-8"?>
<pivotCacheRecords xmlns="http://schemas.openxmlformats.org/spreadsheetml/2006/main" xmlns:r="http://schemas.openxmlformats.org/officeDocument/2006/relationships" count="103">
  <r>
    <x v="0"/>
    <n v="4.083333333333333"/>
    <n v="4.75"/>
    <n v="15.12"/>
    <n v="17.760000000000002"/>
    <n v="1125"/>
    <n v="1125"/>
    <n v="13.3"/>
    <n v="17.11"/>
    <n v="17.899999999999999"/>
    <n v="20.239999999999998"/>
    <n v="12.27"/>
    <n v="13.92"/>
    <n v="77.72"/>
    <n v="117.06"/>
    <n v="24.36"/>
  </r>
  <r>
    <x v="0"/>
    <n v="4.75"/>
    <n v="5.666666666666667"/>
    <n v="17.760000000000002"/>
    <n v="19.78"/>
    <n v="1125"/>
    <n v="1114"/>
    <n v="17.11"/>
    <n v="21.1"/>
    <n v="20.239999999999998"/>
    <n v="22.65"/>
    <n v="13.92"/>
    <n v="15.53"/>
    <n v="117.06"/>
    <n v="158.49"/>
    <n v="24.36"/>
  </r>
  <r>
    <x v="0"/>
    <n v="5.666666666666667"/>
    <n v="6.833333333333333"/>
    <n v="19.78"/>
    <n v="20.56"/>
    <n v="1114"/>
    <n v="1114"/>
    <n v="21.1"/>
    <n v="25.08"/>
    <n v="22.65"/>
    <n v="25.03"/>
    <n v="15.53"/>
    <n v="16.93"/>
    <n v="158.49"/>
    <n v="196.73"/>
    <n v="24.36"/>
  </r>
  <r>
    <x v="0"/>
    <n v="6.833333333333333"/>
    <n v="7.583333333333333"/>
    <n v="20.56"/>
    <n v="22.94"/>
    <n v="1114"/>
    <n v="1114"/>
    <n v="25.08"/>
    <n v="27.06"/>
    <n v="25.03"/>
    <n v="25.96"/>
    <n v="16.93"/>
    <n v="17.59"/>
    <n v="196.73"/>
    <n v="233.37"/>
    <n v="24.36"/>
  </r>
  <r>
    <x v="0"/>
    <n v="7.583333333333333"/>
    <n v="8.6666666666666661"/>
    <n v="22.94"/>
    <n v="23.22"/>
    <n v="1114"/>
    <n v="1114"/>
    <n v="27.06"/>
    <n v="29.34"/>
    <n v="25.96"/>
    <n v="26.9"/>
    <n v="17.59"/>
    <n v="18.309999999999999"/>
    <n v="233.37"/>
    <n v="260.81"/>
    <n v="24.36"/>
  </r>
  <r>
    <x v="0"/>
    <n v="8.6666666666666661"/>
    <n v="9.5"/>
    <n v="23.22"/>
    <n v="24.28"/>
    <n v="1114"/>
    <n v="1114"/>
    <n v="29.34"/>
    <n v="31.04"/>
    <n v="26.9"/>
    <n v="27.81"/>
    <n v="18.309999999999999"/>
    <n v="18.84"/>
    <n v="260.81"/>
    <n v="297.91000000000003"/>
    <n v="24.36"/>
  </r>
  <r>
    <x v="0"/>
    <n v="9.5"/>
    <n v="10.5"/>
    <n v="24.28"/>
    <n v="24.44"/>
    <n v="1114"/>
    <n v="1114"/>
    <n v="31.04"/>
    <n v="32.31"/>
    <n v="27.81"/>
    <n v="28.31"/>
    <n v="18.84"/>
    <n v="19.22"/>
    <n v="297.91000000000003"/>
    <n v="324.82"/>
    <n v="24.36"/>
  </r>
  <r>
    <x v="0"/>
    <n v="10.5"/>
    <n v="11.583333333333334"/>
    <n v="24.44"/>
    <n v="29.61"/>
    <n v="1114"/>
    <n v="1114"/>
    <n v="32.31"/>
    <n v="34.770000000000003"/>
    <n v="28.31"/>
    <n v="29.42"/>
    <n v="19.22"/>
    <n v="19.940000000000001"/>
    <n v="324.82"/>
    <n v="399.26"/>
    <n v="24.36"/>
  </r>
  <r>
    <x v="0"/>
    <n v="11.583333333333334"/>
    <n v="12.583333333333334"/>
    <n v="29.61"/>
    <n v="29.67"/>
    <n v="1114"/>
    <n v="1114"/>
    <n v="34.770000000000003"/>
    <n v="36.85"/>
    <n v="29.42"/>
    <n v="29.08"/>
    <n v="19.940000000000001"/>
    <n v="19.89"/>
    <n v="399.26"/>
    <n v="437.25"/>
    <n v="24.36"/>
  </r>
  <r>
    <x v="0"/>
    <n v="12.583333333333334"/>
    <n v="13.75"/>
    <n v="29.67"/>
    <n v="32.94"/>
    <n v="1114"/>
    <n v="1102"/>
    <n v="36.85"/>
    <n v="38.42"/>
    <n v="29.08"/>
    <n v="31.87"/>
    <n v="19.89"/>
    <n v="21.06"/>
    <n v="437.25"/>
    <n v="487.86"/>
    <n v="24.36"/>
  </r>
  <r>
    <x v="0"/>
    <n v="13.75"/>
    <n v="14.75"/>
    <n v="32.94"/>
    <n v="33.78"/>
    <n v="1102"/>
    <n v="1102"/>
    <n v="38.42"/>
    <n v="39.46"/>
    <n v="31.87"/>
    <n v="32.42"/>
    <n v="21.06"/>
    <n v="21.35"/>
    <n v="487.86"/>
    <n v="513.29999999999995"/>
    <n v="24.36"/>
  </r>
  <r>
    <x v="0"/>
    <n v="14.75"/>
    <n v="15.583333333333334"/>
    <n v="33.78"/>
    <n v="34.11"/>
    <n v="1102"/>
    <n v="1080"/>
    <n v="39.46"/>
    <n v="41.18"/>
    <n v="32.42"/>
    <n v="33.15"/>
    <n v="21.35"/>
    <n v="22.04"/>
    <n v="513.29999999999995"/>
    <n v="527.64"/>
    <n v="24.36"/>
  </r>
  <r>
    <x v="1"/>
    <n v="4.083333333333333"/>
    <n v="4.75"/>
    <n v="13.2"/>
    <n v="15.49"/>
    <n v="1081"/>
    <n v="1081"/>
    <n v="5.2"/>
    <n v="7.45"/>
    <n v="13.12"/>
    <n v="15.17"/>
    <n v="7.8"/>
    <n v="9.3699999999999992"/>
    <n v="23.68"/>
    <n v="39.68"/>
    <n v="23.164999999999999"/>
  </r>
  <r>
    <x v="1"/>
    <n v="4.75"/>
    <n v="5.666666666666667"/>
    <n v="15.49"/>
    <n v="16.82"/>
    <n v="1081"/>
    <n v="1070"/>
    <n v="7.45"/>
    <n v="10.41"/>
    <n v="15.17"/>
    <n v="17.05"/>
    <n v="9.3699999999999992"/>
    <n v="11.13"/>
    <n v="39.68"/>
    <n v="61.41"/>
    <n v="23.164999999999999"/>
  </r>
  <r>
    <x v="1"/>
    <n v="5.666666666666667"/>
    <n v="6.833333333333333"/>
    <n v="16.82"/>
    <n v="17.89"/>
    <n v="1070"/>
    <n v="1048"/>
    <n v="10.41"/>
    <n v="14.03"/>
    <n v="17.05"/>
    <n v="19.27"/>
    <n v="11.13"/>
    <n v="13.05"/>
    <n v="61.41"/>
    <n v="90.83"/>
    <n v="23.164999999999999"/>
  </r>
  <r>
    <x v="1"/>
    <n v="6.833333333333333"/>
    <n v="7.583333333333333"/>
    <n v="17.89"/>
    <n v="19.170000000000002"/>
    <n v="1048"/>
    <n v="1048"/>
    <n v="14.03"/>
    <n v="16.260000000000002"/>
    <n v="19.27"/>
    <n v="20.62"/>
    <n v="13.05"/>
    <n v="14.05"/>
    <n v="90.83"/>
    <n v="115.38"/>
    <n v="23.164999999999999"/>
  </r>
  <r>
    <x v="1"/>
    <n v="7.583333333333333"/>
    <n v="8.6666666666666661"/>
    <n v="19.170000000000002"/>
    <n v="19.559999999999999"/>
    <n v="1048"/>
    <n v="1048"/>
    <n v="16.260000000000002"/>
    <n v="19.079999999999998"/>
    <n v="20.62"/>
    <n v="22.05"/>
    <n v="14.05"/>
    <n v="15.22"/>
    <n v="115.38"/>
    <n v="142.63999999999999"/>
    <n v="23.164999999999999"/>
  </r>
  <r>
    <x v="1"/>
    <n v="8.6666666666666661"/>
    <n v="9.5"/>
    <n v="19.559999999999999"/>
    <n v="21.33"/>
    <n v="1048"/>
    <n v="1048"/>
    <n v="19.079999999999998"/>
    <n v="21.24"/>
    <n v="22.05"/>
    <n v="23.19"/>
    <n v="15.22"/>
    <n v="16.059999999999999"/>
    <n v="142.63999999999999"/>
    <n v="177.7"/>
    <n v="23.164999999999999"/>
  </r>
  <r>
    <x v="1"/>
    <n v="9.5"/>
    <n v="10.5"/>
    <n v="21.33"/>
    <n v="25"/>
    <n v="1048"/>
    <n v="1037"/>
    <n v="21.24"/>
    <n v="22.87"/>
    <n v="23.19"/>
    <n v="24.15"/>
    <n v="16.059999999999999"/>
    <n v="16.760000000000002"/>
    <n v="177.7"/>
    <n v="219.22"/>
    <n v="23.164999999999999"/>
  </r>
  <r>
    <x v="1"/>
    <n v="10.5"/>
    <n v="11.583333333333334"/>
    <n v="25"/>
    <n v="26.67"/>
    <n v="1037"/>
    <n v="1037"/>
    <n v="22.87"/>
    <n v="25.43"/>
    <n v="24.15"/>
    <n v="25.59"/>
    <n v="16.760000000000002"/>
    <n v="17.670000000000002"/>
    <n v="219.22"/>
    <n v="261.11"/>
    <n v="23.164999999999999"/>
  </r>
  <r>
    <x v="1"/>
    <n v="11.583333333333334"/>
    <n v="12.583333333333334"/>
    <n v="26.67"/>
    <n v="29"/>
    <n v="1037"/>
    <n v="1037"/>
    <n v="25.43"/>
    <n v="24.5"/>
    <n v="25.59"/>
    <n v="27.6"/>
    <n v="17.670000000000002"/>
    <n v="17.82"/>
    <n v="261.11"/>
    <n v="299.95000000000005"/>
    <n v="23.164999999999999"/>
  </r>
  <r>
    <x v="1"/>
    <n v="12.583333333333334"/>
    <n v="13.666666666666666"/>
    <n v="29"/>
    <n v="30.22"/>
    <n v="1037"/>
    <n v="1037"/>
    <n v="24.5"/>
    <n v="29.2"/>
    <n v="27.6"/>
    <n v="27.89"/>
    <n v="17.82"/>
    <n v="18.93"/>
    <n v="299.95000000000005"/>
    <n v="338.79"/>
    <n v="23.164999999999999"/>
  </r>
  <r>
    <x v="1"/>
    <n v="13.666666666666666"/>
    <n v="14.75"/>
    <n v="30.22"/>
    <n v="31.22"/>
    <n v="1037"/>
    <n v="1026"/>
    <n v="29.2"/>
    <n v="30.65"/>
    <n v="27.89"/>
    <n v="28.62"/>
    <n v="18.93"/>
    <n v="19.5"/>
    <n v="338.79"/>
    <n v="366.52"/>
    <n v="23.164999999999999"/>
  </r>
  <r>
    <x v="1"/>
    <n v="14.75"/>
    <n v="15.583333333333334"/>
    <n v="31.22"/>
    <n v="30.72"/>
    <n v="1026"/>
    <n v="1026"/>
    <n v="30.65"/>
    <n v="32.4"/>
    <n v="28.62"/>
    <n v="29.2"/>
    <n v="19.5"/>
    <n v="20.05"/>
    <n v="366.52"/>
    <n v="387.67"/>
    <n v="23.164999999999999"/>
  </r>
  <r>
    <x v="2"/>
    <n v="4.083333333333333"/>
    <n v="4.75"/>
    <n v="10.74"/>
    <n v="12.84"/>
    <n v="1092"/>
    <n v="1092"/>
    <n v="4.32"/>
    <n v="5.84"/>
    <n v="10.91"/>
    <n v="12.59"/>
    <n v="7.1"/>
    <n v="8.25"/>
    <n v="16.309999999999999"/>
    <n v="27.3"/>
    <n v="17.445"/>
  </r>
  <r>
    <x v="2"/>
    <n v="4.75"/>
    <n v="5.666666666666667"/>
    <n v="12.84"/>
    <n v="13.48"/>
    <n v="1092"/>
    <n v="1092"/>
    <n v="5.84"/>
    <n v="7.47"/>
    <n v="12.59"/>
    <n v="14.19"/>
    <n v="8.25"/>
    <n v="9.34"/>
    <n v="27.3"/>
    <n v="36.57"/>
    <n v="17.445"/>
  </r>
  <r>
    <x v="2"/>
    <n v="5.666666666666667"/>
    <n v="6.833333333333333"/>
    <n v="13.48"/>
    <n v="14.44"/>
    <n v="1092"/>
    <n v="1092"/>
    <n v="7.47"/>
    <n v="9.2100000000000009"/>
    <n v="14.19"/>
    <n v="15.81"/>
    <n v="9.34"/>
    <n v="10.37"/>
    <n v="36.57"/>
    <n v="47.75"/>
    <n v="17.445"/>
  </r>
  <r>
    <x v="2"/>
    <n v="6.833333333333333"/>
    <n v="7.583333333333333"/>
    <n v="14.44"/>
    <n v="15.61"/>
    <n v="1092"/>
    <n v="1080"/>
    <n v="9.2100000000000009"/>
    <n v="10.73"/>
    <n v="15.81"/>
    <n v="16.989999999999998"/>
    <n v="10.37"/>
    <n v="11.25"/>
    <n v="47.75"/>
    <n v="62.53"/>
    <n v="17.445"/>
  </r>
  <r>
    <x v="2"/>
    <n v="7.583333333333333"/>
    <n v="8.6666666666666661"/>
    <n v="15.61"/>
    <n v="15.78"/>
    <n v="1080"/>
    <n v="1080"/>
    <n v="10.73"/>
    <n v="12.25"/>
    <n v="16.989999999999998"/>
    <n v="18.03"/>
    <n v="11.25"/>
    <n v="12.01"/>
    <n v="62.53"/>
    <n v="73.34"/>
    <n v="17.445"/>
  </r>
  <r>
    <x v="2"/>
    <n v="8.6666666666666661"/>
    <n v="9.5"/>
    <n v="15.78"/>
    <n v="16.72"/>
    <n v="1080"/>
    <n v="1080"/>
    <n v="12.25"/>
    <n v="13.24"/>
    <n v="18.03"/>
    <n v="18.809999999999999"/>
    <n v="12.01"/>
    <n v="12.49"/>
    <n v="73.34"/>
    <n v="86.35"/>
    <n v="17.445"/>
  </r>
  <r>
    <x v="2"/>
    <n v="9.5"/>
    <n v="10.5"/>
    <n v="16.72"/>
    <n v="18.170000000000002"/>
    <n v="1080"/>
    <n v="1069"/>
    <n v="13.24"/>
    <n v="14.18"/>
    <n v="18.809999999999999"/>
    <n v="19.29"/>
    <n v="12.49"/>
    <n v="12.99"/>
    <n v="86.35"/>
    <n v="99.66"/>
    <n v="17.445"/>
  </r>
  <r>
    <x v="2"/>
    <n v="10.5"/>
    <n v="11.583333333333334"/>
    <n v="18.170000000000002"/>
    <n v="20.61"/>
    <n v="1069"/>
    <n v="1058"/>
    <n v="14.18"/>
    <n v="16.45"/>
    <n v="19.29"/>
    <n v="20.99"/>
    <n v="12.99"/>
    <n v="14.07"/>
    <n v="99.66"/>
    <n v="130.1"/>
    <n v="17.445"/>
  </r>
  <r>
    <x v="2"/>
    <n v="11.583333333333334"/>
    <n v="12.583333333333334"/>
    <n v="20.61"/>
    <n v="23"/>
    <n v="1058"/>
    <n v="1058"/>
    <n v="16.45"/>
    <n v="15.6"/>
    <n v="20.99"/>
    <n v="22.85"/>
    <n v="14.07"/>
    <n v="14.15"/>
    <n v="130.1"/>
    <n v="151.71"/>
    <n v="17.445"/>
  </r>
  <r>
    <x v="2"/>
    <n v="12.583333333333334"/>
    <n v="13.75"/>
    <n v="23"/>
    <n v="23.28"/>
    <n v="1058"/>
    <n v="1036"/>
    <n v="15.6"/>
    <n v="19.23"/>
    <n v="22.85"/>
    <n v="22.91"/>
    <n v="14.15"/>
    <n v="15.37"/>
    <n v="151.71"/>
    <n v="171.12"/>
    <n v="17.445"/>
  </r>
  <r>
    <x v="2"/>
    <n v="13.75"/>
    <n v="14.75"/>
    <n v="23.28"/>
    <n v="24.28"/>
    <n v="1036"/>
    <n v="1036"/>
    <n v="19.23"/>
    <n v="19.88"/>
    <n v="22.91"/>
    <n v="23.36"/>
    <n v="15.37"/>
    <n v="15.63"/>
    <n v="171.12"/>
    <n v="183.71"/>
    <n v="17.445"/>
  </r>
  <r>
    <x v="2"/>
    <n v="14.75"/>
    <n v="15.5"/>
    <n v="24.28"/>
    <n v="27.56"/>
    <n v="1036"/>
    <n v="1036"/>
    <n v="19.88"/>
    <n v="21.09"/>
    <n v="23.36"/>
    <n v="24.03"/>
    <n v="15.63"/>
    <n v="16.09"/>
    <n v="183.71"/>
    <n v="216.56"/>
    <n v="17.445"/>
  </r>
  <r>
    <x v="3"/>
    <n v="4.083333333333333"/>
    <n v="4.75"/>
    <n v="8.18"/>
    <n v="9.68"/>
    <n v="1034"/>
    <n v="1034"/>
    <n v="2.74"/>
    <n v="3.92"/>
    <n v="8.68"/>
    <n v="10.37"/>
    <n v="5.81"/>
    <n v="6.95"/>
    <n v="8.18"/>
    <n v="13.74"/>
    <n v="15.234999999999999"/>
  </r>
  <r>
    <x v="3"/>
    <n v="4.75"/>
    <n v="5.666666666666667"/>
    <n v="9.68"/>
    <n v="10.58"/>
    <n v="1034"/>
    <n v="1034"/>
    <n v="3.92"/>
    <n v="5.2"/>
    <n v="10.37"/>
    <n v="12.09"/>
    <n v="6.95"/>
    <n v="8"/>
    <n v="13.74"/>
    <n v="20.170000000000002"/>
    <n v="15.234999999999999"/>
  </r>
  <r>
    <x v="3"/>
    <n v="5.666666666666667"/>
    <n v="6.833333333333333"/>
    <n v="10.58"/>
    <n v="11.44"/>
    <n v="1034"/>
    <n v="1023"/>
    <n v="5.2"/>
    <n v="7.03"/>
    <n v="12.09"/>
    <n v="13.97"/>
    <n v="8"/>
    <n v="9.35"/>
    <n v="20.170000000000002"/>
    <n v="29.15"/>
    <n v="15.234999999999999"/>
  </r>
  <r>
    <x v="3"/>
    <n v="6.833333333333333"/>
    <n v="7.583333333333333"/>
    <n v="11.44"/>
    <n v="13.04"/>
    <n v="1023"/>
    <n v="990"/>
    <n v="7.03"/>
    <n v="8.44"/>
    <n v="13.97"/>
    <n v="15.13"/>
    <n v="9.35"/>
    <n v="10.42"/>
    <n v="29.15"/>
    <n v="40.950000000000003"/>
    <n v="15.234999999999999"/>
  </r>
  <r>
    <x v="3"/>
    <n v="7.583333333333333"/>
    <n v="8.6666666666666661"/>
    <n v="13.04"/>
    <n v="14.16"/>
    <n v="990"/>
    <n v="990"/>
    <n v="8.44"/>
    <n v="10.11"/>
    <n v="15.13"/>
    <n v="16.38"/>
    <n v="10.42"/>
    <n v="11.41"/>
    <n v="40.950000000000003"/>
    <n v="53.46"/>
    <n v="15.234999999999999"/>
  </r>
  <r>
    <x v="3"/>
    <n v="8.6666666666666661"/>
    <n v="9.5"/>
    <n v="14.16"/>
    <n v="14.78"/>
    <n v="990"/>
    <n v="990"/>
    <n v="10.11"/>
    <n v="11.07"/>
    <n v="16.38"/>
    <n v="17.12"/>
    <n v="11.41"/>
    <n v="11.93"/>
    <n v="53.46"/>
    <n v="64.95"/>
    <n v="15.234999999999999"/>
  </r>
  <r>
    <x v="3"/>
    <n v="9.5"/>
    <n v="10.5"/>
    <n v="14.78"/>
    <n v="15.69"/>
    <n v="990"/>
    <n v="990"/>
    <n v="11.07"/>
    <n v="12.1"/>
    <n v="17.12"/>
    <n v="17.77"/>
    <n v="11.93"/>
    <n v="12.48"/>
    <n v="64.95"/>
    <n v="75.28"/>
    <n v="15.234999999999999"/>
  </r>
  <r>
    <x v="3"/>
    <n v="10.5"/>
    <n v="11.583333333333334"/>
    <n v="15.69"/>
    <n v="16.329999999999998"/>
    <n v="990"/>
    <n v="968"/>
    <n v="12.1"/>
    <n v="13.88"/>
    <n v="17.77"/>
    <n v="18.91"/>
    <n v="12.48"/>
    <n v="13.51"/>
    <n v="75.28"/>
    <n v="90.43"/>
    <n v="15.234999999999999"/>
  </r>
  <r>
    <x v="3"/>
    <n v="11.583333333333334"/>
    <n v="12.583333333333334"/>
    <n v="16.329999999999998"/>
    <n v="16.670000000000002"/>
    <n v="968"/>
    <n v="968"/>
    <n v="13.88"/>
    <n v="13.45"/>
    <n v="18.91"/>
    <n v="18.55"/>
    <n v="13.51"/>
    <n v="13.62"/>
    <n v="90.43"/>
    <n v="94.04"/>
    <n v="15.234999999999999"/>
  </r>
  <r>
    <x v="3"/>
    <n v="12.583333333333334"/>
    <n v="13.75"/>
    <n v="16.670000000000002"/>
    <n v="17.72"/>
    <n v="968"/>
    <n v="957"/>
    <n v="13.45"/>
    <n v="15.53"/>
    <n v="18.55"/>
    <n v="19.989999999999998"/>
    <n v="13.62"/>
    <n v="14.38"/>
    <n v="94.04"/>
    <n v="109.59"/>
    <n v="15.234999999999999"/>
  </r>
  <r>
    <x v="3"/>
    <n v="13.75"/>
    <n v="14.75"/>
    <n v="17.72"/>
    <n v="18.329999999999998"/>
    <n v="957"/>
    <n v="957"/>
    <n v="15.53"/>
    <n v="15.94"/>
    <n v="19.989999999999998"/>
    <n v="20.36"/>
    <n v="14.38"/>
    <n v="14.57"/>
    <n v="109.59"/>
    <n v="116.07"/>
    <n v="15.234999999999999"/>
  </r>
  <r>
    <x v="3"/>
    <n v="14.75"/>
    <n v="15.5"/>
    <n v="18.329999999999998"/>
    <n v="18.829999999999998"/>
    <n v="957"/>
    <n v="957"/>
    <n v="15.94"/>
    <n v="16.46"/>
    <n v="20.36"/>
    <n v="20.67"/>
    <n v="14.57"/>
    <n v="14.8"/>
    <n v="116.07"/>
    <n v="122.76"/>
    <n v="15.234999999999999"/>
  </r>
  <r>
    <x v="4"/>
    <n v="6"/>
    <n v="7.8"/>
    <n v="16.4375"/>
    <n v="18.5"/>
    <n v="488"/>
    <n v="481"/>
    <n v="8.2799999999999994"/>
    <n v="11.7525"/>
    <n v="18.229552091509401"/>
    <n v="21.68413161798"/>
    <n v="14.7039361237828"/>
    <n v="17.633877463436001"/>
    <n v="57.0535"/>
    <n v="91.684299999999993"/>
    <n v="20.8125"/>
  </r>
  <r>
    <x v="4"/>
    <n v="7.8"/>
    <n v="9"/>
    <n v="18.5"/>
    <n v="19.076923076923102"/>
    <n v="481"/>
    <n v="481"/>
    <n v="11.7525"/>
    <n v="13.738099999999999"/>
    <n v="21.68413161798"/>
    <n v="22.903354718182101"/>
    <n v="17.633877463436001"/>
    <n v="19.063143585597199"/>
    <n v="91.684299999999993"/>
    <n v="110.88760000000001"/>
    <n v="20.8125"/>
  </r>
  <r>
    <x v="4"/>
    <n v="9"/>
    <n v="9.9"/>
    <n v="19.076923076923102"/>
    <n v="20.75"/>
    <n v="481"/>
    <n v="481"/>
    <n v="13.738099999999999"/>
    <n v="15.285"/>
    <n v="22.903354718182101"/>
    <n v="24.649834996574601"/>
    <n v="19.063143585597199"/>
    <n v="20.109434423169802"/>
    <n v="110.88760000000001"/>
    <n v="133.03720000000001"/>
    <n v="20.8125"/>
  </r>
  <r>
    <x v="4"/>
    <n v="9.9"/>
    <n v="10.8"/>
    <n v="20.75"/>
    <n v="21.3125"/>
    <n v="481"/>
    <n v="481"/>
    <n v="15.285"/>
    <n v="16.896899999999999"/>
    <n v="24.649834996574601"/>
    <n v="25.139678403010102"/>
    <n v="20.109434423169802"/>
    <n v="21.142981095343401"/>
    <n v="133.03720000000001"/>
    <n v="150.97190000000001"/>
    <n v="20.8125"/>
  </r>
  <r>
    <x v="4"/>
    <n v="10.8"/>
    <n v="12"/>
    <n v="21.3125"/>
    <n v="22.970588235294102"/>
    <n v="481"/>
    <n v="481"/>
    <n v="16.896899999999999"/>
    <n v="18.758099999999999"/>
    <n v="25.139678403010102"/>
    <n v="26.799335875584099"/>
    <n v="21.142981095343401"/>
    <n v="22.277014765850598"/>
    <n v="150.97190000000001"/>
    <n v="176.2304"/>
    <n v="20.8125"/>
  </r>
  <r>
    <x v="4"/>
    <n v="12"/>
    <n v="13"/>
    <n v="22.970588235294102"/>
    <n v="23.59375"/>
    <n v="481"/>
    <n v="481"/>
    <n v="18.758099999999999"/>
    <n v="20.496300000000002"/>
    <n v="26.799335875584099"/>
    <n v="27.731716984867798"/>
    <n v="22.277014765850598"/>
    <n v="23.287848751624502"/>
    <n v="176.2304"/>
    <n v="197.90039999999999"/>
    <n v="20.8125"/>
  </r>
  <r>
    <x v="4"/>
    <n v="13"/>
    <n v="14"/>
    <n v="23.59375"/>
    <n v="24.15625"/>
    <n v="481"/>
    <n v="481"/>
    <n v="20.496300000000002"/>
    <n v="22.3812"/>
    <n v="27.731716984867798"/>
    <n v="29.576709187956201"/>
    <n v="23.287848751624502"/>
    <n v="24.333369137331498"/>
    <n v="197.90039999999999"/>
    <n v="223.40289999999999"/>
    <n v="20.8125"/>
  </r>
  <r>
    <x v="4"/>
    <n v="14"/>
    <n v="15"/>
    <n v="24.15625"/>
    <n v="24.087499618530298"/>
    <n v="481"/>
    <n v="481"/>
    <n v="22.3812"/>
    <n v="22.6313"/>
    <n v="29.576709187956201"/>
    <n v="29.3002027996063"/>
    <n v="24.333369137331498"/>
    <n v="24.468701877506501"/>
    <n v="223.40289999999999"/>
    <n v="221.7063"/>
    <n v="20.8125"/>
  </r>
  <r>
    <x v="4"/>
    <n v="15"/>
    <n v="15.8"/>
    <n v="24.087499618530298"/>
    <n v="25.024999856948899"/>
    <n v="481"/>
    <n v="481"/>
    <n v="22.6313"/>
    <n v="23.5381"/>
    <n v="29.3002027996063"/>
    <n v="30.0509020576742"/>
    <n v="24.468701877506501"/>
    <n v="24.955612535111399"/>
    <n v="221.7063"/>
    <n v="240.09020000000001"/>
    <n v="20.8125"/>
  </r>
  <r>
    <x v="4"/>
    <n v="15.8"/>
    <n v="16.899999999999999"/>
    <n v="25.024999856948899"/>
    <n v="25.3874995708466"/>
    <n v="481"/>
    <n v="481"/>
    <n v="23.5381"/>
    <n v="24.203099999999999"/>
    <n v="30.0509020576742"/>
    <n v="29.708139936496199"/>
    <n v="24.955612535111399"/>
    <n v="25.304235808119302"/>
    <n v="240.09020000000001"/>
    <n v="251.31739999999999"/>
    <n v="20.8125"/>
  </r>
  <r>
    <x v="4"/>
    <n v="16.899999999999999"/>
    <n v="17.899999999999999"/>
    <n v="25.3874995708466"/>
    <n v="25.921875"/>
    <n v="481"/>
    <n v="481"/>
    <n v="24.203099999999999"/>
    <n v="24.570599999999999"/>
    <n v="29.708139936496199"/>
    <n v="29.124224617423099"/>
    <n v="25.304235808119302"/>
    <n v="25.496817313255999"/>
    <n v="251.31739999999999"/>
    <n v="259.01220000000001"/>
    <n v="20.8125"/>
  </r>
  <r>
    <x v="5"/>
    <n v="6"/>
    <n v="7.8"/>
    <n v="16.884615384615401"/>
    <n v="18.692307692307701"/>
    <n v="620"/>
    <n v="620"/>
    <n v="8.9291"/>
    <n v="12.5739"/>
    <n v="17.775625977703498"/>
    <n v="21.046089429521999"/>
    <n v="13.540070134119301"/>
    <n v="16.067734710405901"/>
    <n v="62.089100000000002"/>
    <n v="97.697199999999995"/>
    <n v="20.388439046333808"/>
  </r>
  <r>
    <x v="5"/>
    <n v="7.8"/>
    <n v="9"/>
    <n v="18.692307692307701"/>
    <n v="19.21875"/>
    <n v="620"/>
    <n v="615"/>
    <n v="12.5739"/>
    <n v="14.510899999999999"/>
    <n v="21.046089429521999"/>
    <n v="22.448353968728"/>
    <n v="16.067734710405901"/>
    <n v="17.330775117745599"/>
    <n v="97.697199999999995"/>
    <n v="116.4076"/>
    <n v="20.388439046333808"/>
  </r>
  <r>
    <x v="5"/>
    <n v="9"/>
    <n v="9.9"/>
    <n v="19.21875"/>
    <n v="20.269230769230798"/>
    <n v="615"/>
    <n v="615"/>
    <n v="14.510899999999999"/>
    <n v="16.036200000000001"/>
    <n v="22.448353968728"/>
    <n v="24.112189678396899"/>
    <n v="17.330775117745599"/>
    <n v="18.2193539863745"/>
    <n v="116.4076"/>
    <n v="135.0967"/>
    <n v="20.388439046333808"/>
  </r>
  <r>
    <x v="5"/>
    <n v="9.9"/>
    <n v="10.8"/>
    <n v="20.269230769230798"/>
    <n v="21.342105263157901"/>
    <n v="615"/>
    <n v="615"/>
    <n v="16.036200000000001"/>
    <n v="17.773299999999999"/>
    <n v="24.112189678396899"/>
    <n v="24.2948094783013"/>
    <n v="18.2193539863745"/>
    <n v="19.1796037580811"/>
    <n v="135.0967"/>
    <n v="157.43639999999999"/>
    <n v="20.388439046333808"/>
  </r>
  <r>
    <x v="5"/>
    <n v="10.8"/>
    <n v="12"/>
    <n v="21.342105263157901"/>
    <n v="22.875"/>
    <n v="615"/>
    <n v="615"/>
    <n v="17.773299999999999"/>
    <n v="19.691500000000001"/>
    <n v="24.2948094783013"/>
    <n v="25.854564325471902"/>
    <n v="19.1796037580811"/>
    <n v="20.1901854583855"/>
    <n v="157.43639999999999"/>
    <n v="188.2371"/>
    <n v="20.388439046333808"/>
  </r>
  <r>
    <x v="5"/>
    <n v="12"/>
    <n v="13"/>
    <n v="22.875"/>
    <n v="22.824999999999999"/>
    <n v="615"/>
    <n v="610"/>
    <n v="19.691500000000001"/>
    <n v="21.9648"/>
    <n v="25.854564325471902"/>
    <n v="27.794264118851501"/>
    <n v="20.1901854583855"/>
    <n v="21.409563048927801"/>
    <n v="188.2371"/>
    <n v="208.37039999999999"/>
    <n v="20.388439046333808"/>
  </r>
  <r>
    <x v="5"/>
    <n v="13"/>
    <n v="14"/>
    <n v="22.824999999999999"/>
    <n v="24.3"/>
    <n v="610"/>
    <n v="605"/>
    <n v="21.9648"/>
    <n v="23.6493"/>
    <n v="27.794264118851501"/>
    <n v="28.698033197911101"/>
    <n v="21.409563048927801"/>
    <n v="22.3063587929386"/>
    <n v="208.37039999999999"/>
    <n v="237.2706"/>
    <n v="20.388439046333808"/>
  </r>
  <r>
    <x v="5"/>
    <n v="14"/>
    <n v="15"/>
    <n v="24.3"/>
    <n v="24.985714140392499"/>
    <n v="605"/>
    <n v="595"/>
    <n v="23.6493"/>
    <n v="23.768799999999999"/>
    <n v="28.698033197911101"/>
    <n v="28.5450438350708"/>
    <n v="22.3063587929386"/>
    <n v="22.548031593690599"/>
    <n v="237.2706"/>
    <n v="245.57249999999999"/>
    <n v="20.388439046333808"/>
  </r>
  <r>
    <x v="5"/>
    <n v="15"/>
    <n v="15.8"/>
    <n v="24.985714140392499"/>
    <n v="25.439999961853101"/>
    <n v="595"/>
    <n v="590"/>
    <n v="23.768799999999999"/>
    <n v="24.261399999999998"/>
    <n v="28.5450438350708"/>
    <n v="29.352393458447299"/>
    <n v="22.548031593690599"/>
    <n v="22.877086649454199"/>
    <n v="245.57249999999999"/>
    <n v="250.70099999999999"/>
    <n v="20.388439046333808"/>
  </r>
  <r>
    <x v="5"/>
    <n v="15.8"/>
    <n v="16.899999999999999"/>
    <n v="25.439999961853101"/>
    <n v="25.859999847412102"/>
    <n v="590"/>
    <n v="590"/>
    <n v="24.261399999999998"/>
    <n v="24.9955"/>
    <n v="29.352393458447299"/>
    <n v="30.252512257315601"/>
    <n v="22.877086649454199"/>
    <n v="23.218869988291001"/>
    <n v="250.70099999999999"/>
    <n v="262.5283"/>
    <n v="20.388439046333808"/>
  </r>
  <r>
    <x v="5"/>
    <n v="16.899999999999999"/>
    <n v="17.899999999999999"/>
    <n v="25.859999847412102"/>
    <n v="26.449999809265101"/>
    <n v="590"/>
    <n v="590"/>
    <n v="24.9955"/>
    <n v="25.422599999999999"/>
    <n v="30.252512257315601"/>
    <n v="29.9247597390763"/>
    <n v="23.218869988291001"/>
    <n v="23.415949179679199"/>
    <n v="262.5283"/>
    <n v="269.79820000000001"/>
    <n v="20.388439046333808"/>
  </r>
  <r>
    <x v="6"/>
    <n v="6"/>
    <n v="7.8"/>
    <n v="16.9166666666666"/>
    <n v="19.6944444444444"/>
    <n v="782"/>
    <n v="769"/>
    <n v="11.1912"/>
    <n v="15.2181"/>
    <n v="17.278727923077799"/>
    <n v="20.1731703948488"/>
    <n v="13.4927018442233"/>
    <n v="15.87767048746"/>
    <n v="78.890199999999993"/>
    <n v="124.2306"/>
    <n v="21.97707231040572"/>
  </r>
  <r>
    <x v="6"/>
    <n v="7.8"/>
    <n v="9"/>
    <n v="19.6944444444444"/>
    <n v="20.409090909090999"/>
    <n v="769"/>
    <n v="769"/>
    <n v="15.2181"/>
    <n v="17.269400000000001"/>
    <n v="20.1731703948488"/>
    <n v="21.376758392424101"/>
    <n v="15.87767048746"/>
    <n v="16.915447124007802"/>
    <n v="124.2306"/>
    <n v="146.1046"/>
    <n v="21.97707231040572"/>
  </r>
  <r>
    <x v="6"/>
    <n v="9"/>
    <n v="9.9"/>
    <n v="20.409090909090999"/>
    <n v="21.8611111111112"/>
    <n v="769"/>
    <n v="764"/>
    <n v="17.269400000000001"/>
    <n v="18.817599999999999"/>
    <n v="21.376758392424101"/>
    <n v="22.789955995928299"/>
    <n v="16.915447124007802"/>
    <n v="17.709712712012301"/>
    <n v="146.1046"/>
    <n v="169.4057"/>
    <n v="21.97707231040572"/>
  </r>
  <r>
    <x v="6"/>
    <n v="9.9"/>
    <n v="10.8"/>
    <n v="21.8611111111112"/>
    <n v="22.904761904761902"/>
    <n v="764"/>
    <n v="764"/>
    <n v="18.817599999999999"/>
    <n v="20.5671"/>
    <n v="22.789955995928299"/>
    <n v="23.060732396866999"/>
    <n v="17.709712712012301"/>
    <n v="18.514270477109001"/>
    <n v="169.4057"/>
    <n v="194.08189999999999"/>
    <n v="21.97707231040572"/>
  </r>
  <r>
    <x v="6"/>
    <n v="10.8"/>
    <n v="12"/>
    <n v="22.904761904761902"/>
    <n v="24.863636363636399"/>
    <n v="764"/>
    <n v="764"/>
    <n v="20.5671"/>
    <n v="22.723099999999999"/>
    <n v="23.060732396866999"/>
    <n v="25.0961717790405"/>
    <n v="18.514270477109001"/>
    <n v="19.4592137648477"/>
    <n v="194.08189999999999"/>
    <n v="227.71709999999999"/>
    <n v="21.97707231040572"/>
  </r>
  <r>
    <x v="6"/>
    <n v="12"/>
    <n v="13"/>
    <n v="24.863636363636399"/>
    <n v="25.386363636363601"/>
    <n v="764"/>
    <n v="764"/>
    <n v="22.723099999999999"/>
    <n v="24.549499999999998"/>
    <n v="25.0961717790405"/>
    <n v="26.198837540090999"/>
    <n v="19.4592137648477"/>
    <n v="20.2285145506786"/>
    <n v="227.71709999999999"/>
    <n v="254.16460000000001"/>
    <n v="21.97707231040572"/>
  </r>
  <r>
    <x v="6"/>
    <n v="13"/>
    <n v="14"/>
    <n v="25.386363636363601"/>
    <n v="25.704545454545499"/>
    <n v="764"/>
    <n v="759"/>
    <n v="24.549499999999998"/>
    <n v="26.5639"/>
    <n v="26.198837540090999"/>
    <n v="27.2323816659217"/>
    <n v="20.2285145506786"/>
    <n v="21.105698722563499"/>
    <n v="254.16460000000001"/>
    <n v="280.42399999999998"/>
    <n v="21.97707231040572"/>
  </r>
  <r>
    <x v="6"/>
    <n v="14"/>
    <n v="15"/>
    <n v="25.704545454545499"/>
    <n v="25.936363393610101"/>
    <n v="759"/>
    <n v="750"/>
    <n v="26.5639"/>
    <n v="26.8569"/>
    <n v="27.2323816659217"/>
    <n v="27.454752049888999"/>
    <n v="21.105698722563499"/>
    <n v="21.3518355161955"/>
    <n v="280.42399999999998"/>
    <n v="283.79379999999998"/>
    <n v="21.97707231040572"/>
  </r>
  <r>
    <x v="6"/>
    <n v="15"/>
    <n v="15.8"/>
    <n v="25.936363393610101"/>
    <n v="26.7681815407492"/>
    <n v="750"/>
    <n v="750"/>
    <n v="26.8569"/>
    <n v="27.3856"/>
    <n v="27.454752049888999"/>
    <n v="27.395387942745501"/>
    <n v="21.3518355161955"/>
    <n v="21.560434000754501"/>
    <n v="283.79379999999998"/>
    <n v="296.09460000000001"/>
    <n v="21.97707231040572"/>
  </r>
  <r>
    <x v="6"/>
    <n v="15.8"/>
    <n v="16.899999999999999"/>
    <n v="26.7681815407492"/>
    <n v="27.583333015441902"/>
    <n v="750"/>
    <n v="745"/>
    <n v="27.3856"/>
    <n v="28.536100000000001"/>
    <n v="27.395387942745501"/>
    <n v="27.6136836570595"/>
    <n v="21.560434000754501"/>
    <n v="22.0774867353439"/>
    <n v="296.09460000000001"/>
    <n v="316.17090000000002"/>
    <n v="21.97707231040572"/>
  </r>
  <r>
    <x v="6"/>
    <n v="16.899999999999999"/>
    <n v="17.899999999999999"/>
    <n v="27.583333015441902"/>
    <n v="27.693181818181898"/>
    <n v="745"/>
    <n v="745"/>
    <n v="28.536100000000001"/>
    <n v="28.9741"/>
    <n v="27.6136836570595"/>
    <n v="28.658978386779701"/>
    <n v="22.0774867353439"/>
    <n v="22.246717547902101"/>
    <n v="316.17090000000002"/>
    <n v="321.52969999999999"/>
    <n v="21.97707231040572"/>
  </r>
  <r>
    <x v="7"/>
    <n v="6"/>
    <n v="7.8"/>
    <n v="16.613636363636399"/>
    <n v="19.113636363636399"/>
    <n v="1042"/>
    <n v="1042"/>
    <n v="12.2157"/>
    <n v="16.6556"/>
    <n v="15.8814821276614"/>
    <n v="18.506233561201899"/>
    <n v="12.2166839522777"/>
    <n v="14.268883755776301"/>
    <n v="84.105999999999995"/>
    <n v="131.79079999999999"/>
    <n v="21.527777777777757"/>
  </r>
  <r>
    <x v="7"/>
    <n v="7.8"/>
    <n v="9"/>
    <n v="19.113636363636399"/>
    <n v="20.068181818181898"/>
    <n v="1042"/>
    <n v="1037"/>
    <n v="16.6556"/>
    <n v="18.8093"/>
    <n v="18.506233561201899"/>
    <n v="19.685588200782"/>
    <n v="14.268883755776301"/>
    <n v="15.1949779853074"/>
    <n v="131.79079999999999"/>
    <n v="156.17330000000001"/>
    <n v="21.527777777777757"/>
  </r>
  <r>
    <x v="7"/>
    <n v="9"/>
    <n v="9.9"/>
    <n v="20.068181818181898"/>
    <n v="21.386363636363601"/>
    <n v="1037"/>
    <n v="1032"/>
    <n v="18.8093"/>
    <n v="20.522200000000002"/>
    <n v="19.685588200782"/>
    <n v="20.581567130612601"/>
    <n v="15.1949779853074"/>
    <n v="15.9095801797941"/>
    <n v="156.17330000000001"/>
    <n v="180.60310000000001"/>
    <n v="21.527777777777757"/>
  </r>
  <r>
    <x v="7"/>
    <n v="9.9"/>
    <n v="10.8"/>
    <n v="21.386363636363601"/>
    <n v="22.659090909090999"/>
    <n v="1032"/>
    <n v="1009"/>
    <n v="20.522200000000002"/>
    <n v="22.426400000000001"/>
    <n v="20.581567130612601"/>
    <n v="21.7553025216611"/>
    <n v="15.9095801797941"/>
    <n v="16.819798128937901"/>
    <n v="180.60310000000001"/>
    <n v="207.90520000000001"/>
    <n v="21.527777777777757"/>
  </r>
  <r>
    <x v="7"/>
    <n v="10.8"/>
    <n v="12"/>
    <n v="22.659090909090999"/>
    <n v="23.7045454545454"/>
    <n v="1009"/>
    <n v="1009"/>
    <n v="22.426400000000001"/>
    <n v="24.870799999999999"/>
    <n v="21.7553025216611"/>
    <n v="23.156640447086801"/>
    <n v="16.819798128937901"/>
    <n v="17.713661313947501"/>
    <n v="207.90520000000001"/>
    <n v="242.7124"/>
    <n v="21.527777777777757"/>
  </r>
  <r>
    <x v="7"/>
    <n v="12"/>
    <n v="13"/>
    <n v="23.7045454545454"/>
    <n v="24.909090909090999"/>
    <n v="1009"/>
    <n v="1005"/>
    <n v="24.870799999999999"/>
    <n v="26.7912"/>
    <n v="23.156640447086801"/>
    <n v="24.155262478649099"/>
    <n v="17.713661313947501"/>
    <n v="18.426095111654899"/>
    <n v="242.7124"/>
    <n v="271.70929999999998"/>
    <n v="21.527777777777757"/>
  </r>
  <r>
    <x v="7"/>
    <n v="13"/>
    <n v="14"/>
    <n v="24.909090909090999"/>
    <n v="25.818181818181898"/>
    <n v="1005"/>
    <n v="995"/>
    <n v="26.7912"/>
    <n v="28.262"/>
    <n v="24.155262478649099"/>
    <n v="25.230359025647498"/>
    <n v="18.426095111654899"/>
    <n v="19.013003186082699"/>
    <n v="271.70929999999998"/>
    <n v="299.36410000000001"/>
    <n v="21.527777777777757"/>
  </r>
  <r>
    <x v="7"/>
    <n v="14"/>
    <n v="15"/>
    <n v="25.818181818181898"/>
    <n v="26.659090822393299"/>
    <n v="995"/>
    <n v="981"/>
    <n v="28.262"/>
    <n v="29.351900000000001"/>
    <n v="25.230359025647498"/>
    <n v="25.874908913145099"/>
    <n v="19.013003186082699"/>
    <n v="19.511639003750599"/>
    <n v="299.36410000000001"/>
    <n v="320.27260000000001"/>
    <n v="21.527777777777757"/>
  </r>
  <r>
    <x v="7"/>
    <n v="15"/>
    <n v="15.8"/>
    <n v="26.659090822393299"/>
    <n v="27.295454198663801"/>
    <n v="981"/>
    <n v="981"/>
    <n v="29.351900000000001"/>
    <n v="29.838000000000001"/>
    <n v="25.874908913145099"/>
    <n v="26.323097188360101"/>
    <n v="19.511639003750599"/>
    <n v="19.674560363680001"/>
    <n v="320.27260000000001"/>
    <n v="327.41050000000001"/>
    <n v="21.527777777777757"/>
  </r>
  <r>
    <x v="7"/>
    <n v="15.8"/>
    <n v="16.899999999999999"/>
    <n v="27.295454198663801"/>
    <n v="27.8454541293058"/>
    <n v="981"/>
    <n v="981"/>
    <n v="29.838000000000001"/>
    <n v="31.200900000000001"/>
    <n v="26.323097188360101"/>
    <n v="27.118837889222998"/>
    <n v="19.674560363680001"/>
    <n v="20.1173025325228"/>
    <n v="327.41050000000001"/>
    <n v="348.36200000000002"/>
    <n v="21.527777777777757"/>
  </r>
  <r>
    <x v="7"/>
    <n v="16.899999999999999"/>
    <n v="17.899999999999999"/>
    <n v="27.8454541293058"/>
    <n v="28.227272380481999"/>
    <n v="981"/>
    <n v="981"/>
    <n v="31.200900000000001"/>
    <n v="31.3505"/>
    <n v="27.118837889222998"/>
    <n v="27.3068233709749"/>
    <n v="20.1173025325228"/>
    <n v="20.166440409743601"/>
    <n v="348.36200000000002"/>
    <n v="350.79140000000001"/>
    <n v="21.527777777777757"/>
  </r>
  <r>
    <x v="8"/>
    <n v="6"/>
    <n v="7.8"/>
    <n v="17.0625"/>
    <n v="19.90625"/>
    <n v="1528"/>
    <n v="1528"/>
    <n v="15.083299999999999"/>
    <n v="20.095300000000002"/>
    <n v="15.2351720112779"/>
    <n v="17.2756423622365"/>
    <n v="11.2118351700591"/>
    <n v="12.939143983688099"/>
    <n v="106.4237"/>
    <n v="164.93020000000001"/>
    <n v="22.043749994701809"/>
  </r>
  <r>
    <x v="8"/>
    <n v="7.8"/>
    <n v="9"/>
    <n v="19.90625"/>
    <n v="20.375"/>
    <n v="1528"/>
    <n v="1503"/>
    <n v="20.095300000000002"/>
    <n v="22.4785"/>
    <n v="17.2756423622365"/>
    <n v="18.4935884937276"/>
    <n v="12.939143983688099"/>
    <n v="13.8003219584342"/>
    <n v="164.93020000000001"/>
    <n v="190.38"/>
    <n v="22.043749994701809"/>
  </r>
  <r>
    <x v="8"/>
    <n v="9"/>
    <n v="9.9"/>
    <n v="20.375"/>
    <n v="21.90625"/>
    <n v="1503"/>
    <n v="1503"/>
    <n v="22.4785"/>
    <n v="24.3902"/>
    <n v="18.4935884937276"/>
    <n v="19.5485296192183"/>
    <n v="13.8003219584342"/>
    <n v="14.3755558874903"/>
    <n v="190.38"/>
    <n v="220.14070000000001"/>
    <n v="22.043749994701809"/>
  </r>
  <r>
    <x v="8"/>
    <n v="9.9"/>
    <n v="10.8"/>
    <n v="21.90625"/>
    <n v="23.143749952316298"/>
    <n v="1503"/>
    <n v="1490"/>
    <n v="24.3902"/>
    <n v="26.759499999999999"/>
    <n v="19.5485296192183"/>
    <n v="20.5715787107411"/>
    <n v="14.3755558874903"/>
    <n v="15.120183068696001"/>
    <n v="220.14070000000001"/>
    <n v="254.35149999999999"/>
    <n v="22.043749994701809"/>
  </r>
  <r>
    <x v="8"/>
    <n v="10.8"/>
    <n v="12"/>
    <n v="23.143749952316298"/>
    <n v="24.78125"/>
    <n v="1490"/>
    <n v="1490"/>
    <n v="26.759499999999999"/>
    <n v="29.416699999999999"/>
    <n v="20.5715787107411"/>
    <n v="22.131919796247001"/>
    <n v="15.120183068696001"/>
    <n v="15.8542296781042"/>
    <n v="254.35149999999999"/>
    <n v="292.8612"/>
    <n v="22.043749994701809"/>
  </r>
  <r>
    <x v="8"/>
    <n v="12"/>
    <n v="13"/>
    <n v="24.78125"/>
    <n v="25.59375"/>
    <n v="1490"/>
    <n v="1458"/>
    <n v="29.416699999999999"/>
    <n v="31.065000000000001"/>
    <n v="22.131919796247001"/>
    <n v="22.805841451567701"/>
    <n v="15.8542296781042"/>
    <n v="16.468268070276"/>
    <n v="292.8612"/>
    <n v="323.12369999999999"/>
    <n v="22.043749994701809"/>
  </r>
  <r>
    <x v="8"/>
    <n v="13"/>
    <n v="14"/>
    <n v="25.59375"/>
    <n v="26.875"/>
    <n v="1458"/>
    <n v="1458"/>
    <n v="31.065000000000001"/>
    <n v="33.005099999999999"/>
    <n v="22.805841451567701"/>
    <n v="23.899424488428799"/>
    <n v="16.468268070276"/>
    <n v="16.975789984809001"/>
    <n v="323.12369999999999"/>
    <n v="361.28300000000002"/>
    <n v="22.043749994701809"/>
  </r>
  <r>
    <x v="8"/>
    <n v="14"/>
    <n v="15"/>
    <n v="26.875"/>
    <n v="27.21875"/>
    <n v="1458"/>
    <n v="1395"/>
    <n v="33.005099999999999"/>
    <n v="33.631300000000003"/>
    <n v="23.899424488428799"/>
    <n v="24.5591252620187"/>
    <n v="16.975789984809001"/>
    <n v="17.516939127158"/>
    <n v="361.28300000000002"/>
    <n v="370.46269999999998"/>
    <n v="22.043749994701809"/>
  </r>
  <r>
    <x v="8"/>
    <n v="15"/>
    <n v="15.8"/>
    <n v="27.21875"/>
    <n v="27.9375"/>
    <n v="1395"/>
    <n v="1395"/>
    <n v="33.631300000000003"/>
    <n v="34.447600000000001"/>
    <n v="24.5591252620187"/>
    <n v="24.666984993474301"/>
    <n v="17.516939127158"/>
    <n v="17.7300639955658"/>
    <n v="370.46269999999998"/>
    <n v="386.63220000000001"/>
    <n v="22.043749994701809"/>
  </r>
  <r>
    <x v="8"/>
    <n v="15.8"/>
    <n v="16.899999999999999"/>
    <n v="27.9375"/>
    <n v="28.429411495433001"/>
    <n v="1395"/>
    <n v="1408"/>
    <n v="34.447600000000001"/>
    <n v="35.097200000000001"/>
    <n v="24.666984993474301"/>
    <n v="24.6890007469331"/>
    <n v="17.7300639955658"/>
    <n v="17.814580587256199"/>
    <n v="386.63220000000001"/>
    <n v="399.07330000000002"/>
    <n v="22.043749994701809"/>
  </r>
  <r>
    <x v="8"/>
    <n v="16.899999999999999"/>
    <n v="17.899999999999999"/>
    <n v="28.429411495433001"/>
    <n v="28.8437497615814"/>
    <n v="1408"/>
    <n v="1395"/>
    <n v="35.097200000000001"/>
    <n v="35.916699999999999"/>
    <n v="24.6890007469331"/>
    <n v="25.243356189078501"/>
    <n v="17.814580587256199"/>
    <n v="18.103740735928898"/>
    <n v="399.07330000000002"/>
    <n v="411.8587"/>
    <n v="22.04374999470180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23:K33" firstHeaderRow="1" firstDataRow="1" firstDataCol="1"/>
  <pivotFields count="16">
    <pivotField axis="axisRow" showAll="0">
      <items count="10">
        <item x="0"/>
        <item x="1"/>
        <item x="2"/>
        <item x="3"/>
        <item x="4"/>
        <item x="5"/>
        <item x="6"/>
        <item x="7"/>
        <item x="8"/>
        <item t="default"/>
      </items>
    </pivotField>
    <pivotField numFmtId="164" showAll="0"/>
    <pivotField numFmtId="164" showAll="0"/>
    <pivotField numFmtId="164" showAll="0"/>
    <pivotField numFmtId="164" showAll="0"/>
    <pivotField numFmtId="1" showAll="0"/>
    <pivotField numFmtId="1" showAll="0"/>
    <pivotField numFmtId="2" showAll="0"/>
    <pivotField numFmtId="2" showAll="0"/>
    <pivotField numFmtId="2" showAll="0"/>
    <pivotField numFmtId="2" showAll="0"/>
    <pivotField numFmtId="2" showAll="0"/>
    <pivotField numFmtId="2" showAll="0"/>
    <pivotField numFmtId="2" showAll="0"/>
    <pivotField numFmtId="2" showAll="0"/>
    <pivotField dataField="1" showAll="0"/>
  </pivotFields>
  <rowFields count="1">
    <field x="0"/>
  </rowFields>
  <rowItems count="10">
    <i>
      <x/>
    </i>
    <i>
      <x v="1"/>
    </i>
    <i>
      <x v="2"/>
    </i>
    <i>
      <x v="3"/>
    </i>
    <i>
      <x v="4"/>
    </i>
    <i>
      <x v="5"/>
    </i>
    <i>
      <x v="6"/>
    </i>
    <i>
      <x v="7"/>
    </i>
    <i>
      <x v="8"/>
    </i>
    <i t="grand">
      <x/>
    </i>
  </rowItems>
  <colItems count="1">
    <i/>
  </colItems>
  <dataFields count="1">
    <dataField name="Average of S" fld="1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19:O20" firstHeaderRow="0" firstDataRow="1" firstDataCol="0"/>
  <pivotFields count="8">
    <pivotField showAll="0"/>
    <pivotField numFmtId="164" showAll="0"/>
    <pivotField numFmtId="164" showAll="0">
      <items count="112">
        <item x="38"/>
        <item x="39"/>
        <item x="40"/>
        <item x="26"/>
        <item x="41"/>
        <item x="27"/>
        <item x="42"/>
        <item x="13"/>
        <item x="28"/>
        <item x="43"/>
        <item x="29"/>
        <item x="44"/>
        <item x="0"/>
        <item x="14"/>
        <item x="30"/>
        <item x="45"/>
        <item x="31"/>
        <item x="46"/>
        <item x="51"/>
        <item x="87"/>
        <item x="47"/>
        <item x="32"/>
        <item x="15"/>
        <item x="63"/>
        <item x="75"/>
        <item x="99"/>
        <item x="48"/>
        <item x="1"/>
        <item x="16"/>
        <item x="33"/>
        <item x="49"/>
        <item x="52"/>
        <item x="64"/>
        <item x="50"/>
        <item x="53"/>
        <item x="88"/>
        <item x="17"/>
        <item x="65"/>
        <item x="18"/>
        <item x="76"/>
        <item x="2"/>
        <item x="100"/>
        <item x="89"/>
        <item x="66"/>
        <item x="101"/>
        <item x="77"/>
        <item x="3"/>
        <item x="34"/>
        <item x="54"/>
        <item x="55"/>
        <item x="19"/>
        <item x="67"/>
        <item x="90"/>
        <item x="78"/>
        <item x="102"/>
        <item x="91"/>
        <item x="69"/>
        <item x="68"/>
        <item x="79"/>
        <item x="4"/>
        <item x="56"/>
        <item x="35"/>
        <item x="103"/>
        <item x="5"/>
        <item x="36"/>
        <item x="57"/>
        <item x="92"/>
        <item x="59"/>
        <item x="58"/>
        <item x="6"/>
        <item x="70"/>
        <item x="7"/>
        <item x="104"/>
        <item x="80"/>
        <item x="93"/>
        <item x="71"/>
        <item x="20"/>
        <item x="60"/>
        <item x="81"/>
        <item x="61"/>
        <item x="72"/>
        <item x="105"/>
        <item x="82"/>
        <item x="94"/>
        <item x="73"/>
        <item x="62"/>
        <item x="83"/>
        <item x="74"/>
        <item x="95"/>
        <item x="21"/>
        <item x="84"/>
        <item x="106"/>
        <item x="107"/>
        <item x="96"/>
        <item x="37"/>
        <item x="85"/>
        <item x="86"/>
        <item x="97"/>
        <item x="108"/>
        <item x="98"/>
        <item x="109"/>
        <item x="110"/>
        <item x="22"/>
        <item x="8"/>
        <item x="9"/>
        <item x="23"/>
        <item x="25"/>
        <item x="24"/>
        <item x="10"/>
        <item x="11"/>
        <item x="12"/>
        <item t="default"/>
      </items>
    </pivotField>
    <pivotField dataField="1" numFmtId="1" showAll="0"/>
    <pivotField dataField="1" numFmtId="2" showAll="0"/>
    <pivotField numFmtId="2" showAll="0"/>
    <pivotField numFmtId="2" showAll="0"/>
    <pivotField numFmtId="2" showAll="0"/>
  </pivotFields>
  <rowItems count="1">
    <i/>
  </rowItems>
  <colFields count="1">
    <field x="-2"/>
  </colFields>
  <colItems count="6">
    <i>
      <x/>
    </i>
    <i i="1">
      <x v="1"/>
    </i>
    <i i="2">
      <x v="2"/>
    </i>
    <i i="3">
      <x v="3"/>
    </i>
    <i i="4">
      <x v="4"/>
    </i>
    <i i="5">
      <x v="5"/>
    </i>
  </colItems>
  <dataFields count="6">
    <dataField name="Min of N" fld="3" subtotal="min" baseField="0" baseItem="1"/>
    <dataField name="Average of N" fld="3" subtotal="average" baseField="0" baseItem="1"/>
    <dataField name="Max of N" fld="3" subtotal="max" baseField="0" baseItem="1"/>
    <dataField name="Min of G" fld="4" subtotal="min" baseField="0" baseItem="1"/>
    <dataField name="Average of G" fld="4" subtotal="average" baseField="0" baseItem="1"/>
    <dataField name="Max of G" fld="4" subtotal="max" baseField="0"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 zoomScale="75" zoomScaleNormal="75" workbookViewId="0">
      <selection activeCell="V17" sqref="V17"/>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4"/>
  <sheetViews>
    <sheetView workbookViewId="0">
      <selection activeCell="J47" sqref="J47"/>
    </sheetView>
  </sheetViews>
  <sheetFormatPr defaultRowHeight="14.4" x14ac:dyDescent="0.3"/>
  <cols>
    <col min="1" max="1" width="5.88671875" customWidth="1"/>
    <col min="10" max="10" width="12.5546875" customWidth="1"/>
    <col min="11" max="11" width="12" customWidth="1"/>
    <col min="12" max="12" width="8.6640625" customWidth="1"/>
    <col min="13" max="13" width="8.21875" customWidth="1"/>
    <col min="14" max="14" width="12" customWidth="1"/>
    <col min="15" max="15" width="8.5546875" customWidth="1"/>
    <col min="16" max="120" width="15.5546875" bestFit="1" customWidth="1"/>
    <col min="121" max="121" width="10.77734375" bestFit="1" customWidth="1"/>
  </cols>
  <sheetData>
    <row r="2" spans="1:8" s="10" customFormat="1" ht="27.6" customHeight="1" x14ac:dyDescent="0.3">
      <c r="A2" s="50" t="s">
        <v>0</v>
      </c>
      <c r="B2" s="51" t="s">
        <v>1</v>
      </c>
      <c r="C2" s="51" t="s">
        <v>2</v>
      </c>
      <c r="D2" s="52" t="s">
        <v>3</v>
      </c>
      <c r="E2" s="53" t="s">
        <v>4</v>
      </c>
      <c r="F2" s="53" t="s">
        <v>5</v>
      </c>
      <c r="G2" s="53" t="s">
        <v>6</v>
      </c>
      <c r="H2" s="53" t="s">
        <v>7</v>
      </c>
    </row>
    <row r="3" spans="1:8" x14ac:dyDescent="0.3">
      <c r="A3" s="11" t="s">
        <v>8</v>
      </c>
      <c r="B3" s="44">
        <v>4.083333333333333</v>
      </c>
      <c r="C3" s="44">
        <v>15.12</v>
      </c>
      <c r="D3" s="45">
        <v>1125</v>
      </c>
      <c r="E3" s="46">
        <v>13.3</v>
      </c>
      <c r="F3" s="46">
        <v>17.899999999999999</v>
      </c>
      <c r="G3" s="46">
        <v>12.27</v>
      </c>
      <c r="H3" s="46">
        <v>77.72</v>
      </c>
    </row>
    <row r="4" spans="1:8" x14ac:dyDescent="0.3">
      <c r="A4" s="11" t="s">
        <v>8</v>
      </c>
      <c r="B4" s="44">
        <v>4.75</v>
      </c>
      <c r="C4" s="44">
        <v>17.760000000000002</v>
      </c>
      <c r="D4" s="45">
        <v>1125</v>
      </c>
      <c r="E4" s="46">
        <v>17.11</v>
      </c>
      <c r="F4" s="46">
        <v>20.239999999999998</v>
      </c>
      <c r="G4" s="46">
        <v>13.92</v>
      </c>
      <c r="H4" s="46">
        <v>117.06</v>
      </c>
    </row>
    <row r="5" spans="1:8" x14ac:dyDescent="0.3">
      <c r="A5" s="11" t="s">
        <v>8</v>
      </c>
      <c r="B5" s="44">
        <v>5.666666666666667</v>
      </c>
      <c r="C5" s="44">
        <v>19.78</v>
      </c>
      <c r="D5" s="45">
        <v>1114</v>
      </c>
      <c r="E5" s="46">
        <v>21.1</v>
      </c>
      <c r="F5" s="46">
        <v>22.65</v>
      </c>
      <c r="G5" s="46">
        <v>15.53</v>
      </c>
      <c r="H5" s="46">
        <v>158.49</v>
      </c>
    </row>
    <row r="6" spans="1:8" x14ac:dyDescent="0.3">
      <c r="A6" s="11" t="s">
        <v>8</v>
      </c>
      <c r="B6" s="44">
        <v>6.833333333333333</v>
      </c>
      <c r="C6" s="44">
        <v>20.56</v>
      </c>
      <c r="D6" s="45">
        <v>1114</v>
      </c>
      <c r="E6" s="46">
        <v>25.08</v>
      </c>
      <c r="F6" s="46">
        <v>25.03</v>
      </c>
      <c r="G6" s="46">
        <v>16.93</v>
      </c>
      <c r="H6" s="46">
        <v>196.73</v>
      </c>
    </row>
    <row r="7" spans="1:8" x14ac:dyDescent="0.3">
      <c r="A7" s="11" t="s">
        <v>8</v>
      </c>
      <c r="B7" s="44">
        <v>7.583333333333333</v>
      </c>
      <c r="C7" s="44">
        <v>22.94</v>
      </c>
      <c r="D7" s="45">
        <v>1114</v>
      </c>
      <c r="E7" s="46">
        <v>27.06</v>
      </c>
      <c r="F7" s="46">
        <v>25.96</v>
      </c>
      <c r="G7" s="46">
        <v>17.59</v>
      </c>
      <c r="H7" s="46">
        <v>233.37</v>
      </c>
    </row>
    <row r="8" spans="1:8" x14ac:dyDescent="0.3">
      <c r="A8" s="11" t="s">
        <v>8</v>
      </c>
      <c r="B8" s="44">
        <v>8.6666666666666661</v>
      </c>
      <c r="C8" s="44">
        <v>23.22</v>
      </c>
      <c r="D8" s="45">
        <v>1114</v>
      </c>
      <c r="E8" s="46">
        <v>29.34</v>
      </c>
      <c r="F8" s="46">
        <v>26.9</v>
      </c>
      <c r="G8" s="46">
        <v>18.309999999999999</v>
      </c>
      <c r="H8" s="46">
        <v>260.81</v>
      </c>
    </row>
    <row r="9" spans="1:8" x14ac:dyDescent="0.3">
      <c r="A9" s="11" t="s">
        <v>8</v>
      </c>
      <c r="B9" s="44">
        <v>9.5</v>
      </c>
      <c r="C9" s="44">
        <v>24.28</v>
      </c>
      <c r="D9" s="45">
        <v>1114</v>
      </c>
      <c r="E9" s="46">
        <v>31.04</v>
      </c>
      <c r="F9" s="46">
        <v>27.81</v>
      </c>
      <c r="G9" s="46">
        <v>18.84</v>
      </c>
      <c r="H9" s="46">
        <v>297.91000000000003</v>
      </c>
    </row>
    <row r="10" spans="1:8" x14ac:dyDescent="0.3">
      <c r="A10" s="11" t="s">
        <v>8</v>
      </c>
      <c r="B10" s="44">
        <v>10.5</v>
      </c>
      <c r="C10" s="44">
        <v>24.44</v>
      </c>
      <c r="D10" s="45">
        <v>1114</v>
      </c>
      <c r="E10" s="46">
        <v>32.31</v>
      </c>
      <c r="F10" s="46">
        <v>28.31</v>
      </c>
      <c r="G10" s="46">
        <v>19.22</v>
      </c>
      <c r="H10" s="46">
        <v>324.82</v>
      </c>
    </row>
    <row r="11" spans="1:8" x14ac:dyDescent="0.3">
      <c r="A11" s="11" t="s">
        <v>8</v>
      </c>
      <c r="B11" s="44">
        <v>11.583333333333334</v>
      </c>
      <c r="C11" s="44">
        <v>29.61</v>
      </c>
      <c r="D11" s="45">
        <v>1114</v>
      </c>
      <c r="E11" s="46">
        <v>34.770000000000003</v>
      </c>
      <c r="F11" s="46">
        <v>29.42</v>
      </c>
      <c r="G11" s="46">
        <v>19.940000000000001</v>
      </c>
      <c r="H11" s="46">
        <v>399.26</v>
      </c>
    </row>
    <row r="12" spans="1:8" x14ac:dyDescent="0.3">
      <c r="A12" s="11" t="s">
        <v>8</v>
      </c>
      <c r="B12" s="44">
        <v>12.583333333333334</v>
      </c>
      <c r="C12" s="44">
        <v>29.67</v>
      </c>
      <c r="D12" s="45">
        <v>1114</v>
      </c>
      <c r="E12" s="46">
        <v>36.85</v>
      </c>
      <c r="F12" s="46">
        <v>29.08</v>
      </c>
      <c r="G12" s="46">
        <v>19.89</v>
      </c>
      <c r="H12" s="46">
        <v>437.25</v>
      </c>
    </row>
    <row r="13" spans="1:8" x14ac:dyDescent="0.3">
      <c r="A13" s="11" t="s">
        <v>8</v>
      </c>
      <c r="B13" s="44">
        <v>13.75</v>
      </c>
      <c r="C13" s="44">
        <v>32.94</v>
      </c>
      <c r="D13" s="45">
        <v>1102</v>
      </c>
      <c r="E13" s="46">
        <v>38.42</v>
      </c>
      <c r="F13" s="46">
        <v>31.87</v>
      </c>
      <c r="G13" s="46">
        <v>21.06</v>
      </c>
      <c r="H13" s="46">
        <v>487.86</v>
      </c>
    </row>
    <row r="14" spans="1:8" x14ac:dyDescent="0.3">
      <c r="A14" s="11" t="s">
        <v>8</v>
      </c>
      <c r="B14" s="44">
        <v>14.75</v>
      </c>
      <c r="C14" s="44">
        <v>33.78</v>
      </c>
      <c r="D14" s="45">
        <v>1102</v>
      </c>
      <c r="E14" s="46">
        <v>39.46</v>
      </c>
      <c r="F14" s="46">
        <v>32.42</v>
      </c>
      <c r="G14" s="46">
        <v>21.35</v>
      </c>
      <c r="H14" s="46">
        <v>513.29999999999995</v>
      </c>
    </row>
    <row r="15" spans="1:8" x14ac:dyDescent="0.3">
      <c r="A15" s="11" t="s">
        <v>8</v>
      </c>
      <c r="B15" s="44">
        <v>15.583333333333334</v>
      </c>
      <c r="C15" s="44">
        <v>34.11</v>
      </c>
      <c r="D15" s="45">
        <v>1080</v>
      </c>
      <c r="E15" s="46">
        <v>41.18</v>
      </c>
      <c r="F15" s="46">
        <v>33.15</v>
      </c>
      <c r="G15" s="46">
        <v>22.04</v>
      </c>
      <c r="H15" s="46">
        <v>527.64</v>
      </c>
    </row>
    <row r="16" spans="1:8" x14ac:dyDescent="0.3">
      <c r="A16" s="12" t="s">
        <v>9</v>
      </c>
      <c r="B16" s="47">
        <v>4.083333333333333</v>
      </c>
      <c r="C16" s="47">
        <v>13.2</v>
      </c>
      <c r="D16" s="48">
        <v>1081</v>
      </c>
      <c r="E16" s="49">
        <v>5.2</v>
      </c>
      <c r="F16" s="49">
        <v>13.12</v>
      </c>
      <c r="G16" s="49">
        <v>7.8</v>
      </c>
      <c r="H16" s="49">
        <v>23.68</v>
      </c>
    </row>
    <row r="17" spans="1:15" x14ac:dyDescent="0.3">
      <c r="A17" s="12" t="s">
        <v>9</v>
      </c>
      <c r="B17" s="47">
        <v>4.75</v>
      </c>
      <c r="C17" s="47">
        <v>15.49</v>
      </c>
      <c r="D17" s="48">
        <v>1081</v>
      </c>
      <c r="E17" s="49">
        <v>7.45</v>
      </c>
      <c r="F17" s="49">
        <v>15.17</v>
      </c>
      <c r="G17" s="49">
        <v>9.3699999999999992</v>
      </c>
      <c r="H17" s="49">
        <v>39.68</v>
      </c>
    </row>
    <row r="18" spans="1:15" x14ac:dyDescent="0.3">
      <c r="A18" s="12" t="s">
        <v>9</v>
      </c>
      <c r="B18" s="47">
        <v>5.666666666666667</v>
      </c>
      <c r="C18" s="47">
        <v>16.82</v>
      </c>
      <c r="D18" s="48">
        <v>1070</v>
      </c>
      <c r="E18" s="49">
        <v>10.41</v>
      </c>
      <c r="F18" s="49">
        <v>17.05</v>
      </c>
      <c r="G18" s="49">
        <v>11.13</v>
      </c>
      <c r="H18" s="49">
        <v>61.41</v>
      </c>
    </row>
    <row r="19" spans="1:15" x14ac:dyDescent="0.3">
      <c r="A19" s="12" t="s">
        <v>9</v>
      </c>
      <c r="B19" s="47">
        <v>6.833333333333333</v>
      </c>
      <c r="C19" s="47">
        <v>17.89</v>
      </c>
      <c r="D19" s="48">
        <v>1048</v>
      </c>
      <c r="E19" s="49">
        <v>14.03</v>
      </c>
      <c r="F19" s="49">
        <v>19.27</v>
      </c>
      <c r="G19" s="49">
        <v>13.05</v>
      </c>
      <c r="H19" s="49">
        <v>90.83</v>
      </c>
      <c r="J19" t="s">
        <v>45</v>
      </c>
      <c r="K19" t="s">
        <v>46</v>
      </c>
      <c r="L19" t="s">
        <v>47</v>
      </c>
      <c r="M19" t="s">
        <v>48</v>
      </c>
      <c r="N19" t="s">
        <v>49</v>
      </c>
      <c r="O19" t="s">
        <v>50</v>
      </c>
    </row>
    <row r="20" spans="1:15" x14ac:dyDescent="0.3">
      <c r="A20" s="12" t="s">
        <v>9</v>
      </c>
      <c r="B20" s="47">
        <v>7.583333333333333</v>
      </c>
      <c r="C20" s="47">
        <v>19.170000000000002</v>
      </c>
      <c r="D20" s="48">
        <v>1048</v>
      </c>
      <c r="E20" s="49">
        <v>16.260000000000002</v>
      </c>
      <c r="F20" s="49">
        <v>20.62</v>
      </c>
      <c r="G20" s="49">
        <v>14.05</v>
      </c>
      <c r="H20" s="49">
        <v>115.38</v>
      </c>
      <c r="J20" s="76">
        <v>481</v>
      </c>
      <c r="K20" s="76">
        <v>952.61607142857144</v>
      </c>
      <c r="L20" s="76">
        <v>1528</v>
      </c>
      <c r="M20" s="76">
        <v>2.74</v>
      </c>
      <c r="N20" s="76">
        <v>20.620910714285724</v>
      </c>
      <c r="O20" s="76">
        <v>41.18</v>
      </c>
    </row>
    <row r="21" spans="1:15" x14ac:dyDescent="0.3">
      <c r="A21" s="12" t="s">
        <v>9</v>
      </c>
      <c r="B21" s="47">
        <v>8.6666666666666661</v>
      </c>
      <c r="C21" s="47">
        <v>19.559999999999999</v>
      </c>
      <c r="D21" s="48">
        <v>1048</v>
      </c>
      <c r="E21" s="49">
        <v>19.079999999999998</v>
      </c>
      <c r="F21" s="49">
        <v>22.05</v>
      </c>
      <c r="G21" s="49">
        <v>15.22</v>
      </c>
      <c r="H21" s="49">
        <v>142.63999999999999</v>
      </c>
    </row>
    <row r="22" spans="1:15" x14ac:dyDescent="0.3">
      <c r="A22" s="12" t="s">
        <v>9</v>
      </c>
      <c r="B22" s="47">
        <v>9.5</v>
      </c>
      <c r="C22" s="47">
        <v>21.33</v>
      </c>
      <c r="D22" s="48">
        <v>1048</v>
      </c>
      <c r="E22" s="49">
        <v>21.24</v>
      </c>
      <c r="F22" s="49">
        <v>23.19</v>
      </c>
      <c r="G22" s="49">
        <v>16.059999999999999</v>
      </c>
      <c r="H22" s="49">
        <v>177.7</v>
      </c>
    </row>
    <row r="23" spans="1:15" x14ac:dyDescent="0.3">
      <c r="A23" s="12" t="s">
        <v>9</v>
      </c>
      <c r="B23" s="47">
        <v>10.5</v>
      </c>
      <c r="C23" s="47">
        <v>25</v>
      </c>
      <c r="D23" s="48">
        <v>1037</v>
      </c>
      <c r="E23" s="49">
        <v>22.87</v>
      </c>
      <c r="F23" s="49">
        <v>24.15</v>
      </c>
      <c r="G23" s="49">
        <v>16.760000000000002</v>
      </c>
      <c r="H23" s="49">
        <v>219.22</v>
      </c>
      <c r="J23" s="75" t="s">
        <v>44</v>
      </c>
      <c r="K23" t="s">
        <v>55</v>
      </c>
    </row>
    <row r="24" spans="1:15" x14ac:dyDescent="0.3">
      <c r="A24" s="12" t="s">
        <v>9</v>
      </c>
      <c r="B24" s="47">
        <v>11.583333333333334</v>
      </c>
      <c r="C24" s="47">
        <v>26.67</v>
      </c>
      <c r="D24" s="48">
        <v>1037</v>
      </c>
      <c r="E24" s="49">
        <v>25.43</v>
      </c>
      <c r="F24" s="49">
        <v>25.59</v>
      </c>
      <c r="G24" s="49">
        <v>17.670000000000002</v>
      </c>
      <c r="H24" s="49">
        <v>261.11</v>
      </c>
      <c r="J24" s="17" t="s">
        <v>8</v>
      </c>
      <c r="K24" s="76">
        <v>24.360000000000003</v>
      </c>
    </row>
    <row r="25" spans="1:15" x14ac:dyDescent="0.3">
      <c r="A25" s="12" t="s">
        <v>9</v>
      </c>
      <c r="B25" s="47">
        <v>12.583333333333334</v>
      </c>
      <c r="C25" s="47">
        <v>29</v>
      </c>
      <c r="D25" s="48">
        <v>1037</v>
      </c>
      <c r="E25" s="49">
        <v>24.5</v>
      </c>
      <c r="F25" s="49">
        <v>27.6</v>
      </c>
      <c r="G25" s="49">
        <v>17.82</v>
      </c>
      <c r="H25" s="49">
        <v>299.95000000000005</v>
      </c>
      <c r="J25" s="17" t="s">
        <v>9</v>
      </c>
      <c r="K25" s="76">
        <v>23.164999999999996</v>
      </c>
    </row>
    <row r="26" spans="1:15" x14ac:dyDescent="0.3">
      <c r="A26" s="12" t="s">
        <v>9</v>
      </c>
      <c r="B26" s="47">
        <v>13.666666666666666</v>
      </c>
      <c r="C26" s="47">
        <v>30.22</v>
      </c>
      <c r="D26" s="48">
        <v>1037</v>
      </c>
      <c r="E26" s="49">
        <v>29.2</v>
      </c>
      <c r="F26" s="49">
        <v>27.89</v>
      </c>
      <c r="G26" s="49">
        <v>18.93</v>
      </c>
      <c r="H26" s="49">
        <v>338.79</v>
      </c>
      <c r="J26" s="17" t="s">
        <v>10</v>
      </c>
      <c r="K26" s="76">
        <v>17.444999999999997</v>
      </c>
    </row>
    <row r="27" spans="1:15" x14ac:dyDescent="0.3">
      <c r="A27" s="12" t="s">
        <v>9</v>
      </c>
      <c r="B27" s="47">
        <v>14.75</v>
      </c>
      <c r="C27" s="47">
        <v>31.22</v>
      </c>
      <c r="D27" s="48">
        <v>1026</v>
      </c>
      <c r="E27" s="49">
        <v>30.65</v>
      </c>
      <c r="F27" s="49">
        <v>28.62</v>
      </c>
      <c r="G27" s="49">
        <v>19.5</v>
      </c>
      <c r="H27" s="49">
        <v>366.52</v>
      </c>
      <c r="J27" s="17" t="s">
        <v>11</v>
      </c>
      <c r="K27" s="76">
        <v>15.235000000000005</v>
      </c>
    </row>
    <row r="28" spans="1:15" x14ac:dyDescent="0.3">
      <c r="A28" s="12" t="s">
        <v>9</v>
      </c>
      <c r="B28" s="47">
        <v>15.583333333333334</v>
      </c>
      <c r="C28" s="47">
        <v>30.72</v>
      </c>
      <c r="D28" s="48">
        <v>1026</v>
      </c>
      <c r="E28" s="49">
        <v>32.4</v>
      </c>
      <c r="F28" s="49">
        <v>29.2</v>
      </c>
      <c r="G28" s="49">
        <v>20.05</v>
      </c>
      <c r="H28" s="49">
        <v>387.67</v>
      </c>
      <c r="J28" s="17" t="s">
        <v>12</v>
      </c>
      <c r="K28" s="76">
        <v>20.8125</v>
      </c>
    </row>
    <row r="29" spans="1:15" x14ac:dyDescent="0.3">
      <c r="A29" s="11" t="s">
        <v>10</v>
      </c>
      <c r="B29" s="44">
        <v>4.083333333333333</v>
      </c>
      <c r="C29" s="44">
        <v>10.74</v>
      </c>
      <c r="D29" s="45">
        <v>1092</v>
      </c>
      <c r="E29" s="46">
        <v>4.32</v>
      </c>
      <c r="F29" s="46">
        <v>10.91</v>
      </c>
      <c r="G29" s="46">
        <v>7.1</v>
      </c>
      <c r="H29" s="46">
        <v>16.309999999999999</v>
      </c>
      <c r="J29" s="17" t="s">
        <v>13</v>
      </c>
      <c r="K29" s="76">
        <v>20.388439046333811</v>
      </c>
    </row>
    <row r="30" spans="1:15" x14ac:dyDescent="0.3">
      <c r="A30" s="11" t="s">
        <v>10</v>
      </c>
      <c r="B30" s="44">
        <v>4.75</v>
      </c>
      <c r="C30" s="44">
        <v>12.84</v>
      </c>
      <c r="D30" s="45">
        <v>1092</v>
      </c>
      <c r="E30" s="46">
        <v>5.84</v>
      </c>
      <c r="F30" s="46">
        <v>12.59</v>
      </c>
      <c r="G30" s="46">
        <v>8.25</v>
      </c>
      <c r="H30" s="46">
        <v>27.3</v>
      </c>
      <c r="J30" s="17" t="s">
        <v>14</v>
      </c>
      <c r="K30" s="76">
        <v>21.977072310405728</v>
      </c>
    </row>
    <row r="31" spans="1:15" x14ac:dyDescent="0.3">
      <c r="A31" s="11" t="s">
        <v>10</v>
      </c>
      <c r="B31" s="44">
        <v>5.666666666666667</v>
      </c>
      <c r="C31" s="44">
        <v>13.48</v>
      </c>
      <c r="D31" s="45">
        <v>1092</v>
      </c>
      <c r="E31" s="46">
        <v>7.47</v>
      </c>
      <c r="F31" s="46">
        <v>14.19</v>
      </c>
      <c r="G31" s="46">
        <v>9.34</v>
      </c>
      <c r="H31" s="46">
        <v>36.57</v>
      </c>
      <c r="J31" s="17" t="s">
        <v>15</v>
      </c>
      <c r="K31" s="76">
        <v>21.527777777777761</v>
      </c>
    </row>
    <row r="32" spans="1:15" x14ac:dyDescent="0.3">
      <c r="A32" s="11" t="s">
        <v>10</v>
      </c>
      <c r="B32" s="44">
        <v>6.833333333333333</v>
      </c>
      <c r="C32" s="44">
        <v>14.44</v>
      </c>
      <c r="D32" s="45">
        <v>1092</v>
      </c>
      <c r="E32" s="46">
        <v>9.2100000000000009</v>
      </c>
      <c r="F32" s="46">
        <v>15.81</v>
      </c>
      <c r="G32" s="46">
        <v>10.37</v>
      </c>
      <c r="H32" s="46">
        <v>47.75</v>
      </c>
      <c r="J32" s="17" t="s">
        <v>16</v>
      </c>
      <c r="K32" s="76">
        <v>22.043749994701809</v>
      </c>
    </row>
    <row r="33" spans="1:11" x14ac:dyDescent="0.3">
      <c r="A33" s="11" t="s">
        <v>10</v>
      </c>
      <c r="B33" s="44">
        <v>7.583333333333333</v>
      </c>
      <c r="C33" s="44">
        <v>15.61</v>
      </c>
      <c r="D33" s="45">
        <v>1080</v>
      </c>
      <c r="E33" s="46">
        <v>10.73</v>
      </c>
      <c r="F33" s="46">
        <v>16.989999999999998</v>
      </c>
      <c r="G33" s="46">
        <v>11.25</v>
      </c>
      <c r="H33" s="46">
        <v>62.53</v>
      </c>
      <c r="J33" s="17" t="s">
        <v>43</v>
      </c>
      <c r="K33" s="76">
        <v>20.744708062343804</v>
      </c>
    </row>
    <row r="34" spans="1:11" x14ac:dyDescent="0.3">
      <c r="A34" s="11" t="s">
        <v>10</v>
      </c>
      <c r="B34" s="44">
        <v>8.6666666666666661</v>
      </c>
      <c r="C34" s="44">
        <v>15.78</v>
      </c>
      <c r="D34" s="45">
        <v>1080</v>
      </c>
      <c r="E34" s="46">
        <v>12.25</v>
      </c>
      <c r="F34" s="46">
        <v>18.03</v>
      </c>
      <c r="G34" s="46">
        <v>12.01</v>
      </c>
      <c r="H34" s="46">
        <v>73.34</v>
      </c>
    </row>
    <row r="35" spans="1:11" x14ac:dyDescent="0.3">
      <c r="A35" s="11" t="s">
        <v>10</v>
      </c>
      <c r="B35" s="44">
        <v>9.5</v>
      </c>
      <c r="C35" s="44">
        <v>16.72</v>
      </c>
      <c r="D35" s="45">
        <v>1080</v>
      </c>
      <c r="E35" s="46">
        <v>13.24</v>
      </c>
      <c r="F35" s="46">
        <v>18.809999999999999</v>
      </c>
      <c r="G35" s="46">
        <v>12.49</v>
      </c>
      <c r="H35" s="46">
        <v>86.35</v>
      </c>
    </row>
    <row r="36" spans="1:11" x14ac:dyDescent="0.3">
      <c r="A36" s="11" t="s">
        <v>10</v>
      </c>
      <c r="B36" s="44">
        <v>10.5</v>
      </c>
      <c r="C36" s="44">
        <v>18.170000000000002</v>
      </c>
      <c r="D36" s="45">
        <v>1069</v>
      </c>
      <c r="E36" s="46">
        <v>14.18</v>
      </c>
      <c r="F36" s="46">
        <v>19.29</v>
      </c>
      <c r="G36" s="46">
        <v>12.99</v>
      </c>
      <c r="H36" s="46">
        <v>99.66</v>
      </c>
    </row>
    <row r="37" spans="1:11" x14ac:dyDescent="0.3">
      <c r="A37" s="11" t="s">
        <v>10</v>
      </c>
      <c r="B37" s="44">
        <v>11.583333333333334</v>
      </c>
      <c r="C37" s="44">
        <v>20.61</v>
      </c>
      <c r="D37" s="45">
        <v>1058</v>
      </c>
      <c r="E37" s="46">
        <v>16.45</v>
      </c>
      <c r="F37" s="46">
        <v>20.99</v>
      </c>
      <c r="G37" s="46">
        <v>14.07</v>
      </c>
      <c r="H37" s="46">
        <v>130.1</v>
      </c>
    </row>
    <row r="38" spans="1:11" x14ac:dyDescent="0.3">
      <c r="A38" s="11" t="s">
        <v>10</v>
      </c>
      <c r="B38" s="44">
        <v>12.583333333333334</v>
      </c>
      <c r="C38" s="44">
        <v>23</v>
      </c>
      <c r="D38" s="45">
        <v>1058</v>
      </c>
      <c r="E38" s="46">
        <v>15.6</v>
      </c>
      <c r="F38" s="46">
        <v>22.85</v>
      </c>
      <c r="G38" s="46">
        <v>14.15</v>
      </c>
      <c r="H38" s="46">
        <v>151.71</v>
      </c>
    </row>
    <row r="39" spans="1:11" x14ac:dyDescent="0.3">
      <c r="A39" s="11" t="s">
        <v>10</v>
      </c>
      <c r="B39" s="44">
        <v>13.75</v>
      </c>
      <c r="C39" s="44">
        <v>23.28</v>
      </c>
      <c r="D39" s="45">
        <v>1036</v>
      </c>
      <c r="E39" s="46">
        <v>19.23</v>
      </c>
      <c r="F39" s="46">
        <v>22.91</v>
      </c>
      <c r="G39" s="46">
        <v>15.37</v>
      </c>
      <c r="H39" s="46">
        <v>171.12</v>
      </c>
    </row>
    <row r="40" spans="1:11" x14ac:dyDescent="0.3">
      <c r="A40" s="11" t="s">
        <v>10</v>
      </c>
      <c r="B40" s="44">
        <v>14.75</v>
      </c>
      <c r="C40" s="44">
        <v>24.28</v>
      </c>
      <c r="D40" s="45">
        <v>1036</v>
      </c>
      <c r="E40" s="46">
        <v>19.88</v>
      </c>
      <c r="F40" s="46">
        <v>23.36</v>
      </c>
      <c r="G40" s="46">
        <v>15.63</v>
      </c>
      <c r="H40" s="46">
        <v>183.71</v>
      </c>
    </row>
    <row r="41" spans="1:11" x14ac:dyDescent="0.3">
      <c r="A41" s="11" t="s">
        <v>10</v>
      </c>
      <c r="B41" s="44">
        <v>15.5</v>
      </c>
      <c r="C41" s="44">
        <v>27.56</v>
      </c>
      <c r="D41" s="45">
        <v>1036</v>
      </c>
      <c r="E41" s="46">
        <v>21.09</v>
      </c>
      <c r="F41" s="46">
        <v>24.03</v>
      </c>
      <c r="G41" s="46">
        <v>16.09</v>
      </c>
      <c r="H41" s="46">
        <v>216.56</v>
      </c>
    </row>
    <row r="42" spans="1:11" x14ac:dyDescent="0.3">
      <c r="A42" s="12" t="s">
        <v>11</v>
      </c>
      <c r="B42" s="47">
        <v>4.083333333333333</v>
      </c>
      <c r="C42" s="47">
        <v>8.18</v>
      </c>
      <c r="D42" s="48">
        <v>1034</v>
      </c>
      <c r="E42" s="49">
        <v>2.74</v>
      </c>
      <c r="F42" s="49">
        <v>8.68</v>
      </c>
      <c r="G42" s="49">
        <v>5.81</v>
      </c>
      <c r="H42" s="49">
        <v>8.18</v>
      </c>
    </row>
    <row r="43" spans="1:11" x14ac:dyDescent="0.3">
      <c r="A43" s="12" t="s">
        <v>11</v>
      </c>
      <c r="B43" s="47">
        <v>4.75</v>
      </c>
      <c r="C43" s="47">
        <v>9.68</v>
      </c>
      <c r="D43" s="48">
        <v>1034</v>
      </c>
      <c r="E43" s="49">
        <v>3.92</v>
      </c>
      <c r="F43" s="49">
        <v>10.37</v>
      </c>
      <c r="G43" s="49">
        <v>6.95</v>
      </c>
      <c r="H43" s="49">
        <v>13.74</v>
      </c>
    </row>
    <row r="44" spans="1:11" x14ac:dyDescent="0.3">
      <c r="A44" s="12" t="s">
        <v>11</v>
      </c>
      <c r="B44" s="47">
        <v>5.666666666666667</v>
      </c>
      <c r="C44" s="47">
        <v>10.58</v>
      </c>
      <c r="D44" s="48">
        <v>1034</v>
      </c>
      <c r="E44" s="49">
        <v>5.2</v>
      </c>
      <c r="F44" s="49">
        <v>12.09</v>
      </c>
      <c r="G44" s="49">
        <v>8</v>
      </c>
      <c r="H44" s="49">
        <v>20.170000000000002</v>
      </c>
    </row>
    <row r="45" spans="1:11" x14ac:dyDescent="0.3">
      <c r="A45" s="12" t="s">
        <v>11</v>
      </c>
      <c r="B45" s="47">
        <v>6.833333333333333</v>
      </c>
      <c r="C45" s="47">
        <v>11.44</v>
      </c>
      <c r="D45" s="48">
        <v>1023</v>
      </c>
      <c r="E45" s="49">
        <v>7.03</v>
      </c>
      <c r="F45" s="49">
        <v>13.97</v>
      </c>
      <c r="G45" s="49">
        <v>9.35</v>
      </c>
      <c r="H45" s="49">
        <v>29.15</v>
      </c>
    </row>
    <row r="46" spans="1:11" x14ac:dyDescent="0.3">
      <c r="A46" s="12" t="s">
        <v>11</v>
      </c>
      <c r="B46" s="47">
        <v>7.583333333333333</v>
      </c>
      <c r="C46" s="47">
        <v>13.04</v>
      </c>
      <c r="D46" s="48">
        <v>990</v>
      </c>
      <c r="E46" s="49">
        <v>8.44</v>
      </c>
      <c r="F46" s="49">
        <v>15.13</v>
      </c>
      <c r="G46" s="49">
        <v>10.42</v>
      </c>
      <c r="H46" s="49">
        <v>40.950000000000003</v>
      </c>
    </row>
    <row r="47" spans="1:11" x14ac:dyDescent="0.3">
      <c r="A47" s="12" t="s">
        <v>11</v>
      </c>
      <c r="B47" s="47">
        <v>8.6666666666666661</v>
      </c>
      <c r="C47" s="47">
        <v>14.16</v>
      </c>
      <c r="D47" s="48">
        <v>990</v>
      </c>
      <c r="E47" s="49">
        <v>10.11</v>
      </c>
      <c r="F47" s="49">
        <v>16.38</v>
      </c>
      <c r="G47" s="49">
        <v>11.41</v>
      </c>
      <c r="H47" s="49">
        <v>53.46</v>
      </c>
    </row>
    <row r="48" spans="1:11" x14ac:dyDescent="0.3">
      <c r="A48" s="12" t="s">
        <v>11</v>
      </c>
      <c r="B48" s="47">
        <v>9.5</v>
      </c>
      <c r="C48" s="47">
        <v>14.78</v>
      </c>
      <c r="D48" s="48">
        <v>990</v>
      </c>
      <c r="E48" s="49">
        <v>11.07</v>
      </c>
      <c r="F48" s="49">
        <v>17.12</v>
      </c>
      <c r="G48" s="49">
        <v>11.93</v>
      </c>
      <c r="H48" s="49">
        <v>64.95</v>
      </c>
    </row>
    <row r="49" spans="1:8" x14ac:dyDescent="0.3">
      <c r="A49" s="12" t="s">
        <v>11</v>
      </c>
      <c r="B49" s="47">
        <v>10.5</v>
      </c>
      <c r="C49" s="47">
        <v>15.69</v>
      </c>
      <c r="D49" s="48">
        <v>990</v>
      </c>
      <c r="E49" s="49">
        <v>12.1</v>
      </c>
      <c r="F49" s="49">
        <v>17.77</v>
      </c>
      <c r="G49" s="49">
        <v>12.48</v>
      </c>
      <c r="H49" s="49">
        <v>75.28</v>
      </c>
    </row>
    <row r="50" spans="1:8" x14ac:dyDescent="0.3">
      <c r="A50" s="12" t="s">
        <v>11</v>
      </c>
      <c r="B50" s="47">
        <v>11.583333333333334</v>
      </c>
      <c r="C50" s="47">
        <v>16.329999999999998</v>
      </c>
      <c r="D50" s="48">
        <v>968</v>
      </c>
      <c r="E50" s="49">
        <v>13.88</v>
      </c>
      <c r="F50" s="49">
        <v>18.91</v>
      </c>
      <c r="G50" s="49">
        <v>13.51</v>
      </c>
      <c r="H50" s="49">
        <v>90.43</v>
      </c>
    </row>
    <row r="51" spans="1:8" x14ac:dyDescent="0.3">
      <c r="A51" s="12" t="s">
        <v>11</v>
      </c>
      <c r="B51" s="47">
        <v>12.583333333333334</v>
      </c>
      <c r="C51" s="47">
        <v>16.670000000000002</v>
      </c>
      <c r="D51" s="48">
        <v>968</v>
      </c>
      <c r="E51" s="49">
        <v>13.45</v>
      </c>
      <c r="F51" s="49">
        <v>18.55</v>
      </c>
      <c r="G51" s="49">
        <v>13.62</v>
      </c>
      <c r="H51" s="49">
        <v>94.04</v>
      </c>
    </row>
    <row r="52" spans="1:8" x14ac:dyDescent="0.3">
      <c r="A52" s="12" t="s">
        <v>11</v>
      </c>
      <c r="B52" s="47">
        <v>13.75</v>
      </c>
      <c r="C52" s="47">
        <v>17.72</v>
      </c>
      <c r="D52" s="48">
        <v>957</v>
      </c>
      <c r="E52" s="49">
        <v>15.53</v>
      </c>
      <c r="F52" s="49">
        <v>19.989999999999998</v>
      </c>
      <c r="G52" s="49">
        <v>14.38</v>
      </c>
      <c r="H52" s="49">
        <v>109.59</v>
      </c>
    </row>
    <row r="53" spans="1:8" x14ac:dyDescent="0.3">
      <c r="A53" s="12" t="s">
        <v>11</v>
      </c>
      <c r="B53" s="47">
        <v>14.75</v>
      </c>
      <c r="C53" s="47">
        <v>18.329999999999998</v>
      </c>
      <c r="D53" s="48">
        <v>957</v>
      </c>
      <c r="E53" s="49">
        <v>15.94</v>
      </c>
      <c r="F53" s="49">
        <v>20.36</v>
      </c>
      <c r="G53" s="49">
        <v>14.57</v>
      </c>
      <c r="H53" s="49">
        <v>116.07</v>
      </c>
    </row>
    <row r="54" spans="1:8" x14ac:dyDescent="0.3">
      <c r="A54" s="12" t="s">
        <v>11</v>
      </c>
      <c r="B54" s="47">
        <v>15.5</v>
      </c>
      <c r="C54" s="47">
        <v>18.829999999999998</v>
      </c>
      <c r="D54" s="48">
        <v>957</v>
      </c>
      <c r="E54" s="49">
        <v>16.46</v>
      </c>
      <c r="F54" s="49">
        <v>20.67</v>
      </c>
      <c r="G54" s="49">
        <v>14.8</v>
      </c>
      <c r="H54" s="49">
        <v>122.76</v>
      </c>
    </row>
    <row r="55" spans="1:8" x14ac:dyDescent="0.3">
      <c r="A55" s="11" t="s">
        <v>12</v>
      </c>
      <c r="B55" s="44">
        <v>6</v>
      </c>
      <c r="C55" s="44">
        <v>16.4375</v>
      </c>
      <c r="D55" s="45">
        <v>488</v>
      </c>
      <c r="E55" s="46">
        <v>8.2799999999999994</v>
      </c>
      <c r="F55" s="46">
        <v>18.229552091509401</v>
      </c>
      <c r="G55" s="46">
        <v>14.7039361237828</v>
      </c>
      <c r="H55" s="46">
        <v>57.0535</v>
      </c>
    </row>
    <row r="56" spans="1:8" x14ac:dyDescent="0.3">
      <c r="A56" s="11" t="s">
        <v>12</v>
      </c>
      <c r="B56" s="44">
        <v>7.8</v>
      </c>
      <c r="C56" s="44">
        <v>18.5</v>
      </c>
      <c r="D56" s="45">
        <v>481</v>
      </c>
      <c r="E56" s="46">
        <v>11.7525</v>
      </c>
      <c r="F56" s="46">
        <v>21.68413161798</v>
      </c>
      <c r="G56" s="46">
        <v>17.633877463436001</v>
      </c>
      <c r="H56" s="46">
        <v>91.684299999999993</v>
      </c>
    </row>
    <row r="57" spans="1:8" x14ac:dyDescent="0.3">
      <c r="A57" s="11" t="s">
        <v>12</v>
      </c>
      <c r="B57" s="44">
        <v>9</v>
      </c>
      <c r="C57" s="44">
        <v>19.076923076923102</v>
      </c>
      <c r="D57" s="45">
        <v>481</v>
      </c>
      <c r="E57" s="46">
        <v>13.738099999999999</v>
      </c>
      <c r="F57" s="46">
        <v>22.903354718182101</v>
      </c>
      <c r="G57" s="46">
        <v>19.063143585597199</v>
      </c>
      <c r="H57" s="46">
        <v>110.88760000000001</v>
      </c>
    </row>
    <row r="58" spans="1:8" x14ac:dyDescent="0.3">
      <c r="A58" s="11" t="s">
        <v>12</v>
      </c>
      <c r="B58" s="44">
        <v>9.9</v>
      </c>
      <c r="C58" s="44">
        <v>20.75</v>
      </c>
      <c r="D58" s="45">
        <v>481</v>
      </c>
      <c r="E58" s="46">
        <v>15.285</v>
      </c>
      <c r="F58" s="46">
        <v>24.649834996574601</v>
      </c>
      <c r="G58" s="46">
        <v>20.109434423169802</v>
      </c>
      <c r="H58" s="46">
        <v>133.03720000000001</v>
      </c>
    </row>
    <row r="59" spans="1:8" x14ac:dyDescent="0.3">
      <c r="A59" s="11" t="s">
        <v>12</v>
      </c>
      <c r="B59" s="44">
        <v>10.8</v>
      </c>
      <c r="C59" s="44">
        <v>21.3125</v>
      </c>
      <c r="D59" s="45">
        <v>481</v>
      </c>
      <c r="E59" s="46">
        <v>16.896899999999999</v>
      </c>
      <c r="F59" s="46">
        <v>25.139678403010102</v>
      </c>
      <c r="G59" s="46">
        <v>21.142981095343401</v>
      </c>
      <c r="H59" s="46">
        <v>150.97190000000001</v>
      </c>
    </row>
    <row r="60" spans="1:8" x14ac:dyDescent="0.3">
      <c r="A60" s="11" t="s">
        <v>12</v>
      </c>
      <c r="B60" s="44">
        <v>12</v>
      </c>
      <c r="C60" s="44">
        <v>22.970588235294102</v>
      </c>
      <c r="D60" s="45">
        <v>481</v>
      </c>
      <c r="E60" s="46">
        <v>18.758099999999999</v>
      </c>
      <c r="F60" s="46">
        <v>26.799335875584099</v>
      </c>
      <c r="G60" s="46">
        <v>22.277014765850598</v>
      </c>
      <c r="H60" s="46">
        <v>176.2304</v>
      </c>
    </row>
    <row r="61" spans="1:8" x14ac:dyDescent="0.3">
      <c r="A61" s="11" t="s">
        <v>12</v>
      </c>
      <c r="B61" s="44">
        <v>13</v>
      </c>
      <c r="C61" s="44">
        <v>23.59375</v>
      </c>
      <c r="D61" s="45">
        <v>481</v>
      </c>
      <c r="E61" s="46">
        <v>20.496300000000002</v>
      </c>
      <c r="F61" s="46">
        <v>27.731716984867798</v>
      </c>
      <c r="G61" s="46">
        <v>23.287848751624502</v>
      </c>
      <c r="H61" s="46">
        <v>197.90039999999999</v>
      </c>
    </row>
    <row r="62" spans="1:8" x14ac:dyDescent="0.3">
      <c r="A62" s="11" t="s">
        <v>12</v>
      </c>
      <c r="B62" s="44">
        <v>14</v>
      </c>
      <c r="C62" s="44">
        <v>24.15625</v>
      </c>
      <c r="D62" s="45">
        <v>481</v>
      </c>
      <c r="E62" s="46">
        <v>22.3812</v>
      </c>
      <c r="F62" s="46">
        <v>29.576709187956201</v>
      </c>
      <c r="G62" s="46">
        <v>24.333369137331498</v>
      </c>
      <c r="H62" s="46">
        <v>223.40289999999999</v>
      </c>
    </row>
    <row r="63" spans="1:8" x14ac:dyDescent="0.3">
      <c r="A63" s="11" t="s">
        <v>12</v>
      </c>
      <c r="B63" s="44">
        <v>15</v>
      </c>
      <c r="C63" s="44">
        <v>24.087499618530298</v>
      </c>
      <c r="D63" s="45">
        <v>481</v>
      </c>
      <c r="E63" s="46">
        <v>22.6313</v>
      </c>
      <c r="F63" s="46">
        <v>29.3002027996063</v>
      </c>
      <c r="G63" s="46">
        <v>24.468701877506501</v>
      </c>
      <c r="H63" s="46">
        <v>221.7063</v>
      </c>
    </row>
    <row r="64" spans="1:8" x14ac:dyDescent="0.3">
      <c r="A64" s="11" t="s">
        <v>12</v>
      </c>
      <c r="B64" s="44">
        <v>15.8</v>
      </c>
      <c r="C64" s="44">
        <v>25.024999856948899</v>
      </c>
      <c r="D64" s="45">
        <v>481</v>
      </c>
      <c r="E64" s="46">
        <v>23.5381</v>
      </c>
      <c r="F64" s="46">
        <v>30.0509020576742</v>
      </c>
      <c r="G64" s="46">
        <v>24.955612535111399</v>
      </c>
      <c r="H64" s="46">
        <v>240.09020000000001</v>
      </c>
    </row>
    <row r="65" spans="1:8" x14ac:dyDescent="0.3">
      <c r="A65" s="11" t="s">
        <v>12</v>
      </c>
      <c r="B65" s="44">
        <v>16.899999999999999</v>
      </c>
      <c r="C65" s="44">
        <v>25.3874995708466</v>
      </c>
      <c r="D65" s="45">
        <v>481</v>
      </c>
      <c r="E65" s="46">
        <v>24.203099999999999</v>
      </c>
      <c r="F65" s="46">
        <v>29.708139936496199</v>
      </c>
      <c r="G65" s="46">
        <v>25.304235808119302</v>
      </c>
      <c r="H65" s="46">
        <v>251.31739999999999</v>
      </c>
    </row>
    <row r="66" spans="1:8" x14ac:dyDescent="0.3">
      <c r="A66" s="11" t="s">
        <v>12</v>
      </c>
      <c r="B66" s="44">
        <v>17.899999999999999</v>
      </c>
      <c r="C66" s="44">
        <v>25.921875</v>
      </c>
      <c r="D66" s="45">
        <v>481</v>
      </c>
      <c r="E66" s="46">
        <v>24.570599999999999</v>
      </c>
      <c r="F66" s="46">
        <v>29.124224617423099</v>
      </c>
      <c r="G66" s="46">
        <v>25.496817313255999</v>
      </c>
      <c r="H66" s="46">
        <v>259.01220000000001</v>
      </c>
    </row>
    <row r="67" spans="1:8" x14ac:dyDescent="0.3">
      <c r="A67" s="12" t="s">
        <v>13</v>
      </c>
      <c r="B67" s="47">
        <v>6</v>
      </c>
      <c r="C67" s="47">
        <v>16.884615384615401</v>
      </c>
      <c r="D67" s="48">
        <v>620</v>
      </c>
      <c r="E67" s="49">
        <v>8.9291</v>
      </c>
      <c r="F67" s="49">
        <v>17.775625977703498</v>
      </c>
      <c r="G67" s="49">
        <v>13.540070134119301</v>
      </c>
      <c r="H67" s="49">
        <v>62.089100000000002</v>
      </c>
    </row>
    <row r="68" spans="1:8" x14ac:dyDescent="0.3">
      <c r="A68" s="12" t="s">
        <v>13</v>
      </c>
      <c r="B68" s="47">
        <v>7.8</v>
      </c>
      <c r="C68" s="47">
        <v>18.692307692307701</v>
      </c>
      <c r="D68" s="48">
        <v>620</v>
      </c>
      <c r="E68" s="49">
        <v>12.5739</v>
      </c>
      <c r="F68" s="49">
        <v>21.046089429521999</v>
      </c>
      <c r="G68" s="49">
        <v>16.067734710405901</v>
      </c>
      <c r="H68" s="49">
        <v>97.697199999999995</v>
      </c>
    </row>
    <row r="69" spans="1:8" x14ac:dyDescent="0.3">
      <c r="A69" s="12" t="s">
        <v>13</v>
      </c>
      <c r="B69" s="47">
        <v>9</v>
      </c>
      <c r="C69" s="47">
        <v>19.21875</v>
      </c>
      <c r="D69" s="48">
        <v>615</v>
      </c>
      <c r="E69" s="49">
        <v>14.510899999999999</v>
      </c>
      <c r="F69" s="49">
        <v>22.448353968728</v>
      </c>
      <c r="G69" s="49">
        <v>17.330775117745599</v>
      </c>
      <c r="H69" s="49">
        <v>116.4076</v>
      </c>
    </row>
    <row r="70" spans="1:8" x14ac:dyDescent="0.3">
      <c r="A70" s="12" t="s">
        <v>13</v>
      </c>
      <c r="B70" s="47">
        <v>9.9</v>
      </c>
      <c r="C70" s="47">
        <v>20.269230769230798</v>
      </c>
      <c r="D70" s="48">
        <v>615</v>
      </c>
      <c r="E70" s="49">
        <v>16.036200000000001</v>
      </c>
      <c r="F70" s="49">
        <v>24.112189678396899</v>
      </c>
      <c r="G70" s="49">
        <v>18.2193539863745</v>
      </c>
      <c r="H70" s="49">
        <v>135.0967</v>
      </c>
    </row>
    <row r="71" spans="1:8" x14ac:dyDescent="0.3">
      <c r="A71" s="12" t="s">
        <v>13</v>
      </c>
      <c r="B71" s="47">
        <v>10.8</v>
      </c>
      <c r="C71" s="47">
        <v>21.342105263157901</v>
      </c>
      <c r="D71" s="48">
        <v>615</v>
      </c>
      <c r="E71" s="49">
        <v>17.773299999999999</v>
      </c>
      <c r="F71" s="49">
        <v>24.2948094783013</v>
      </c>
      <c r="G71" s="49">
        <v>19.1796037580811</v>
      </c>
      <c r="H71" s="49">
        <v>157.43639999999999</v>
      </c>
    </row>
    <row r="72" spans="1:8" x14ac:dyDescent="0.3">
      <c r="A72" s="12" t="s">
        <v>13</v>
      </c>
      <c r="B72" s="47">
        <v>12</v>
      </c>
      <c r="C72" s="47">
        <v>22.875</v>
      </c>
      <c r="D72" s="48">
        <v>615</v>
      </c>
      <c r="E72" s="49">
        <v>19.691500000000001</v>
      </c>
      <c r="F72" s="49">
        <v>25.854564325471902</v>
      </c>
      <c r="G72" s="49">
        <v>20.1901854583855</v>
      </c>
      <c r="H72" s="49">
        <v>188.2371</v>
      </c>
    </row>
    <row r="73" spans="1:8" x14ac:dyDescent="0.3">
      <c r="A73" s="12" t="s">
        <v>13</v>
      </c>
      <c r="B73" s="47">
        <v>13</v>
      </c>
      <c r="C73" s="47">
        <v>22.824999999999999</v>
      </c>
      <c r="D73" s="48">
        <v>610</v>
      </c>
      <c r="E73" s="49">
        <v>21.9648</v>
      </c>
      <c r="F73" s="49">
        <v>27.794264118851501</v>
      </c>
      <c r="G73" s="49">
        <v>21.409563048927801</v>
      </c>
      <c r="H73" s="49">
        <v>208.37039999999999</v>
      </c>
    </row>
    <row r="74" spans="1:8" x14ac:dyDescent="0.3">
      <c r="A74" s="12" t="s">
        <v>13</v>
      </c>
      <c r="B74" s="47">
        <v>14</v>
      </c>
      <c r="C74" s="47">
        <v>24.3</v>
      </c>
      <c r="D74" s="48">
        <v>605</v>
      </c>
      <c r="E74" s="49">
        <v>23.6493</v>
      </c>
      <c r="F74" s="49">
        <v>28.698033197911101</v>
      </c>
      <c r="G74" s="49">
        <v>22.3063587929386</v>
      </c>
      <c r="H74" s="49">
        <v>237.2706</v>
      </c>
    </row>
    <row r="75" spans="1:8" x14ac:dyDescent="0.3">
      <c r="A75" s="12" t="s">
        <v>13</v>
      </c>
      <c r="B75" s="47">
        <v>15</v>
      </c>
      <c r="C75" s="47">
        <v>24.985714140392499</v>
      </c>
      <c r="D75" s="48">
        <v>595</v>
      </c>
      <c r="E75" s="49">
        <v>23.768799999999999</v>
      </c>
      <c r="F75" s="49">
        <v>28.5450438350708</v>
      </c>
      <c r="G75" s="49">
        <v>22.548031593690599</v>
      </c>
      <c r="H75" s="49">
        <v>245.57249999999999</v>
      </c>
    </row>
    <row r="76" spans="1:8" x14ac:dyDescent="0.3">
      <c r="A76" s="12" t="s">
        <v>13</v>
      </c>
      <c r="B76" s="47">
        <v>15.8</v>
      </c>
      <c r="C76" s="47">
        <v>25.439999961853101</v>
      </c>
      <c r="D76" s="48">
        <v>590</v>
      </c>
      <c r="E76" s="49">
        <v>24.261399999999998</v>
      </c>
      <c r="F76" s="49">
        <v>29.352393458447299</v>
      </c>
      <c r="G76" s="49">
        <v>22.877086649454199</v>
      </c>
      <c r="H76" s="49">
        <v>250.70099999999999</v>
      </c>
    </row>
    <row r="77" spans="1:8" x14ac:dyDescent="0.3">
      <c r="A77" s="12" t="s">
        <v>13</v>
      </c>
      <c r="B77" s="47">
        <v>16.899999999999999</v>
      </c>
      <c r="C77" s="47">
        <v>25.859999847412102</v>
      </c>
      <c r="D77" s="48">
        <v>590</v>
      </c>
      <c r="E77" s="49">
        <v>24.9955</v>
      </c>
      <c r="F77" s="49">
        <v>30.252512257315601</v>
      </c>
      <c r="G77" s="49">
        <v>23.218869988291001</v>
      </c>
      <c r="H77" s="49">
        <v>262.5283</v>
      </c>
    </row>
    <row r="78" spans="1:8" x14ac:dyDescent="0.3">
      <c r="A78" s="12" t="s">
        <v>13</v>
      </c>
      <c r="B78" s="47">
        <v>17.899999999999999</v>
      </c>
      <c r="C78" s="47">
        <v>26.449999809265101</v>
      </c>
      <c r="D78" s="48">
        <v>590</v>
      </c>
      <c r="E78" s="49">
        <v>25.422599999999999</v>
      </c>
      <c r="F78" s="49">
        <v>29.9247597390763</v>
      </c>
      <c r="G78" s="49">
        <v>23.415949179679199</v>
      </c>
      <c r="H78" s="49">
        <v>269.79820000000001</v>
      </c>
    </row>
    <row r="79" spans="1:8" x14ac:dyDescent="0.3">
      <c r="A79" s="11" t="s">
        <v>14</v>
      </c>
      <c r="B79" s="44">
        <v>6</v>
      </c>
      <c r="C79" s="44">
        <v>16.9166666666666</v>
      </c>
      <c r="D79" s="45">
        <v>782</v>
      </c>
      <c r="E79" s="46">
        <v>11.1912</v>
      </c>
      <c r="F79" s="46">
        <v>17.278727923077799</v>
      </c>
      <c r="G79" s="46">
        <v>13.4927018442233</v>
      </c>
      <c r="H79" s="46">
        <v>78.890199999999993</v>
      </c>
    </row>
    <row r="80" spans="1:8" x14ac:dyDescent="0.3">
      <c r="A80" s="11" t="s">
        <v>14</v>
      </c>
      <c r="B80" s="44">
        <v>7.8</v>
      </c>
      <c r="C80" s="44">
        <v>19.6944444444444</v>
      </c>
      <c r="D80" s="45">
        <v>769</v>
      </c>
      <c r="E80" s="46">
        <v>15.2181</v>
      </c>
      <c r="F80" s="46">
        <v>20.1731703948488</v>
      </c>
      <c r="G80" s="46">
        <v>15.87767048746</v>
      </c>
      <c r="H80" s="46">
        <v>124.2306</v>
      </c>
    </row>
    <row r="81" spans="1:8" x14ac:dyDescent="0.3">
      <c r="A81" s="11" t="s">
        <v>14</v>
      </c>
      <c r="B81" s="44">
        <v>9</v>
      </c>
      <c r="C81" s="44">
        <v>20.409090909090999</v>
      </c>
      <c r="D81" s="45">
        <v>769</v>
      </c>
      <c r="E81" s="46">
        <v>17.269400000000001</v>
      </c>
      <c r="F81" s="46">
        <v>21.376758392424101</v>
      </c>
      <c r="G81" s="46">
        <v>16.915447124007802</v>
      </c>
      <c r="H81" s="46">
        <v>146.1046</v>
      </c>
    </row>
    <row r="82" spans="1:8" x14ac:dyDescent="0.3">
      <c r="A82" s="11" t="s">
        <v>14</v>
      </c>
      <c r="B82" s="44">
        <v>9.9</v>
      </c>
      <c r="C82" s="44">
        <v>21.8611111111112</v>
      </c>
      <c r="D82" s="45">
        <v>764</v>
      </c>
      <c r="E82" s="46">
        <v>18.817599999999999</v>
      </c>
      <c r="F82" s="46">
        <v>22.789955995928299</v>
      </c>
      <c r="G82" s="46">
        <v>17.709712712012301</v>
      </c>
      <c r="H82" s="46">
        <v>169.4057</v>
      </c>
    </row>
    <row r="83" spans="1:8" x14ac:dyDescent="0.3">
      <c r="A83" s="11" t="s">
        <v>14</v>
      </c>
      <c r="B83" s="44">
        <v>10.8</v>
      </c>
      <c r="C83" s="44">
        <v>22.904761904761902</v>
      </c>
      <c r="D83" s="45">
        <v>764</v>
      </c>
      <c r="E83" s="46">
        <v>20.5671</v>
      </c>
      <c r="F83" s="46">
        <v>23.060732396866999</v>
      </c>
      <c r="G83" s="46">
        <v>18.514270477109001</v>
      </c>
      <c r="H83" s="46">
        <v>194.08189999999999</v>
      </c>
    </row>
    <row r="84" spans="1:8" x14ac:dyDescent="0.3">
      <c r="A84" s="11" t="s">
        <v>14</v>
      </c>
      <c r="B84" s="44">
        <v>12</v>
      </c>
      <c r="C84" s="44">
        <v>24.863636363636399</v>
      </c>
      <c r="D84" s="45">
        <v>764</v>
      </c>
      <c r="E84" s="46">
        <v>22.723099999999999</v>
      </c>
      <c r="F84" s="46">
        <v>25.0961717790405</v>
      </c>
      <c r="G84" s="46">
        <v>19.4592137648477</v>
      </c>
      <c r="H84" s="46">
        <v>227.71709999999999</v>
      </c>
    </row>
    <row r="85" spans="1:8" x14ac:dyDescent="0.3">
      <c r="A85" s="11" t="s">
        <v>14</v>
      </c>
      <c r="B85" s="44">
        <v>13</v>
      </c>
      <c r="C85" s="44">
        <v>25.386363636363601</v>
      </c>
      <c r="D85" s="45">
        <v>764</v>
      </c>
      <c r="E85" s="46">
        <v>24.549499999999998</v>
      </c>
      <c r="F85" s="46">
        <v>26.198837540090999</v>
      </c>
      <c r="G85" s="46">
        <v>20.2285145506786</v>
      </c>
      <c r="H85" s="46">
        <v>254.16460000000001</v>
      </c>
    </row>
    <row r="86" spans="1:8" x14ac:dyDescent="0.3">
      <c r="A86" s="11" t="s">
        <v>14</v>
      </c>
      <c r="B86" s="44">
        <v>14</v>
      </c>
      <c r="C86" s="44">
        <v>25.704545454545499</v>
      </c>
      <c r="D86" s="45">
        <v>759</v>
      </c>
      <c r="E86" s="46">
        <v>26.5639</v>
      </c>
      <c r="F86" s="46">
        <v>27.2323816659217</v>
      </c>
      <c r="G86" s="46">
        <v>21.105698722563499</v>
      </c>
      <c r="H86" s="46">
        <v>280.42399999999998</v>
      </c>
    </row>
    <row r="87" spans="1:8" x14ac:dyDescent="0.3">
      <c r="A87" s="11" t="s">
        <v>14</v>
      </c>
      <c r="B87" s="44">
        <v>15</v>
      </c>
      <c r="C87" s="44">
        <v>25.936363393610101</v>
      </c>
      <c r="D87" s="45">
        <v>750</v>
      </c>
      <c r="E87" s="46">
        <v>26.8569</v>
      </c>
      <c r="F87" s="46">
        <v>27.454752049888999</v>
      </c>
      <c r="G87" s="46">
        <v>21.3518355161955</v>
      </c>
      <c r="H87" s="46">
        <v>283.79379999999998</v>
      </c>
    </row>
    <row r="88" spans="1:8" x14ac:dyDescent="0.3">
      <c r="A88" s="11" t="s">
        <v>14</v>
      </c>
      <c r="B88" s="44">
        <v>15.8</v>
      </c>
      <c r="C88" s="44">
        <v>26.7681815407492</v>
      </c>
      <c r="D88" s="45">
        <v>750</v>
      </c>
      <c r="E88" s="46">
        <v>27.3856</v>
      </c>
      <c r="F88" s="46">
        <v>27.395387942745501</v>
      </c>
      <c r="G88" s="46">
        <v>21.560434000754501</v>
      </c>
      <c r="H88" s="46">
        <v>296.09460000000001</v>
      </c>
    </row>
    <row r="89" spans="1:8" x14ac:dyDescent="0.3">
      <c r="A89" s="11" t="s">
        <v>14</v>
      </c>
      <c r="B89" s="44">
        <v>16.899999999999999</v>
      </c>
      <c r="C89" s="44">
        <v>27.583333015441902</v>
      </c>
      <c r="D89" s="45">
        <v>745</v>
      </c>
      <c r="E89" s="46">
        <v>28.536100000000001</v>
      </c>
      <c r="F89" s="46">
        <v>27.6136836570595</v>
      </c>
      <c r="G89" s="46">
        <v>22.0774867353439</v>
      </c>
      <c r="H89" s="46">
        <v>316.17090000000002</v>
      </c>
    </row>
    <row r="90" spans="1:8" x14ac:dyDescent="0.3">
      <c r="A90" s="11" t="s">
        <v>14</v>
      </c>
      <c r="B90" s="44">
        <v>17.899999999999999</v>
      </c>
      <c r="C90" s="44">
        <v>27.693181818181898</v>
      </c>
      <c r="D90" s="45">
        <v>745</v>
      </c>
      <c r="E90" s="46">
        <v>28.9741</v>
      </c>
      <c r="F90" s="46">
        <v>28.658978386779701</v>
      </c>
      <c r="G90" s="46">
        <v>22.246717547902101</v>
      </c>
      <c r="H90" s="46">
        <v>321.52969999999999</v>
      </c>
    </row>
    <row r="91" spans="1:8" x14ac:dyDescent="0.3">
      <c r="A91" s="12" t="s">
        <v>15</v>
      </c>
      <c r="B91" s="47">
        <v>6</v>
      </c>
      <c r="C91" s="47">
        <v>16.613636363636399</v>
      </c>
      <c r="D91" s="48">
        <v>1042</v>
      </c>
      <c r="E91" s="49">
        <v>12.2157</v>
      </c>
      <c r="F91" s="49">
        <v>15.8814821276614</v>
      </c>
      <c r="G91" s="49">
        <v>12.2166839522777</v>
      </c>
      <c r="H91" s="49">
        <v>84.105999999999995</v>
      </c>
    </row>
    <row r="92" spans="1:8" x14ac:dyDescent="0.3">
      <c r="A92" s="12" t="s">
        <v>15</v>
      </c>
      <c r="B92" s="47">
        <v>7.8</v>
      </c>
      <c r="C92" s="47">
        <v>19.113636363636399</v>
      </c>
      <c r="D92" s="48">
        <v>1042</v>
      </c>
      <c r="E92" s="49">
        <v>16.6556</v>
      </c>
      <c r="F92" s="49">
        <v>18.506233561201899</v>
      </c>
      <c r="G92" s="49">
        <v>14.268883755776301</v>
      </c>
      <c r="H92" s="49">
        <v>131.79079999999999</v>
      </c>
    </row>
    <row r="93" spans="1:8" x14ac:dyDescent="0.3">
      <c r="A93" s="12" t="s">
        <v>15</v>
      </c>
      <c r="B93" s="47">
        <v>9</v>
      </c>
      <c r="C93" s="47">
        <v>20.068181818181898</v>
      </c>
      <c r="D93" s="48">
        <v>1037</v>
      </c>
      <c r="E93" s="49">
        <v>18.8093</v>
      </c>
      <c r="F93" s="49">
        <v>19.685588200782</v>
      </c>
      <c r="G93" s="49">
        <v>15.1949779853074</v>
      </c>
      <c r="H93" s="49">
        <v>156.17330000000001</v>
      </c>
    </row>
    <row r="94" spans="1:8" x14ac:dyDescent="0.3">
      <c r="A94" s="12" t="s">
        <v>15</v>
      </c>
      <c r="B94" s="47">
        <v>9.9</v>
      </c>
      <c r="C94" s="47">
        <v>21.386363636363601</v>
      </c>
      <c r="D94" s="48">
        <v>1032</v>
      </c>
      <c r="E94" s="49">
        <v>20.522200000000002</v>
      </c>
      <c r="F94" s="49">
        <v>20.581567130612601</v>
      </c>
      <c r="G94" s="49">
        <v>15.9095801797941</v>
      </c>
      <c r="H94" s="49">
        <v>180.60310000000001</v>
      </c>
    </row>
    <row r="95" spans="1:8" x14ac:dyDescent="0.3">
      <c r="A95" s="12" t="s">
        <v>15</v>
      </c>
      <c r="B95" s="47">
        <v>10.8</v>
      </c>
      <c r="C95" s="47">
        <v>22.659090909090999</v>
      </c>
      <c r="D95" s="48">
        <v>1009</v>
      </c>
      <c r="E95" s="49">
        <v>22.426400000000001</v>
      </c>
      <c r="F95" s="49">
        <v>21.7553025216611</v>
      </c>
      <c r="G95" s="49">
        <v>16.819798128937901</v>
      </c>
      <c r="H95" s="49">
        <v>207.90520000000001</v>
      </c>
    </row>
    <row r="96" spans="1:8" x14ac:dyDescent="0.3">
      <c r="A96" s="12" t="s">
        <v>15</v>
      </c>
      <c r="B96" s="47">
        <v>12</v>
      </c>
      <c r="C96" s="47">
        <v>23.7045454545454</v>
      </c>
      <c r="D96" s="48">
        <v>1009</v>
      </c>
      <c r="E96" s="49">
        <v>24.870799999999999</v>
      </c>
      <c r="F96" s="49">
        <v>23.156640447086801</v>
      </c>
      <c r="G96" s="49">
        <v>17.713661313947501</v>
      </c>
      <c r="H96" s="49">
        <v>242.7124</v>
      </c>
    </row>
    <row r="97" spans="1:8" x14ac:dyDescent="0.3">
      <c r="A97" s="12" t="s">
        <v>15</v>
      </c>
      <c r="B97" s="47">
        <v>13</v>
      </c>
      <c r="C97" s="47">
        <v>24.909090909090999</v>
      </c>
      <c r="D97" s="48">
        <v>1005</v>
      </c>
      <c r="E97" s="49">
        <v>26.7912</v>
      </c>
      <c r="F97" s="49">
        <v>24.155262478649099</v>
      </c>
      <c r="G97" s="49">
        <v>18.426095111654899</v>
      </c>
      <c r="H97" s="49">
        <v>271.70929999999998</v>
      </c>
    </row>
    <row r="98" spans="1:8" x14ac:dyDescent="0.3">
      <c r="A98" s="12" t="s">
        <v>15</v>
      </c>
      <c r="B98" s="47">
        <v>14</v>
      </c>
      <c r="C98" s="47">
        <v>25.818181818181898</v>
      </c>
      <c r="D98" s="48">
        <v>995</v>
      </c>
      <c r="E98" s="49">
        <v>28.262</v>
      </c>
      <c r="F98" s="49">
        <v>25.230359025647498</v>
      </c>
      <c r="G98" s="49">
        <v>19.013003186082699</v>
      </c>
      <c r="H98" s="49">
        <v>299.36410000000001</v>
      </c>
    </row>
    <row r="99" spans="1:8" x14ac:dyDescent="0.3">
      <c r="A99" s="12" t="s">
        <v>15</v>
      </c>
      <c r="B99" s="47">
        <v>15</v>
      </c>
      <c r="C99" s="47">
        <v>26.659090822393299</v>
      </c>
      <c r="D99" s="48">
        <v>981</v>
      </c>
      <c r="E99" s="49">
        <v>29.351900000000001</v>
      </c>
      <c r="F99" s="49">
        <v>25.874908913145099</v>
      </c>
      <c r="G99" s="49">
        <v>19.511639003750599</v>
      </c>
      <c r="H99" s="49">
        <v>320.27260000000001</v>
      </c>
    </row>
    <row r="100" spans="1:8" x14ac:dyDescent="0.3">
      <c r="A100" s="12" t="s">
        <v>15</v>
      </c>
      <c r="B100" s="47">
        <v>15.8</v>
      </c>
      <c r="C100" s="47">
        <v>27.295454198663801</v>
      </c>
      <c r="D100" s="48">
        <v>981</v>
      </c>
      <c r="E100" s="49">
        <v>29.838000000000001</v>
      </c>
      <c r="F100" s="49">
        <v>26.323097188360101</v>
      </c>
      <c r="G100" s="49">
        <v>19.674560363680001</v>
      </c>
      <c r="H100" s="49">
        <v>327.41050000000001</v>
      </c>
    </row>
    <row r="101" spans="1:8" x14ac:dyDescent="0.3">
      <c r="A101" s="12" t="s">
        <v>15</v>
      </c>
      <c r="B101" s="47">
        <v>16.899999999999999</v>
      </c>
      <c r="C101" s="47">
        <v>27.8454541293058</v>
      </c>
      <c r="D101" s="48">
        <v>981</v>
      </c>
      <c r="E101" s="49">
        <v>31.200900000000001</v>
      </c>
      <c r="F101" s="49">
        <v>27.118837889222998</v>
      </c>
      <c r="G101" s="49">
        <v>20.1173025325228</v>
      </c>
      <c r="H101" s="49">
        <v>348.36200000000002</v>
      </c>
    </row>
    <row r="102" spans="1:8" x14ac:dyDescent="0.3">
      <c r="A102" s="12" t="s">
        <v>15</v>
      </c>
      <c r="B102" s="47">
        <v>17.899999999999999</v>
      </c>
      <c r="C102" s="47">
        <v>28.227272380481999</v>
      </c>
      <c r="D102" s="48">
        <v>981</v>
      </c>
      <c r="E102" s="49">
        <v>31.3505</v>
      </c>
      <c r="F102" s="49">
        <v>27.3068233709749</v>
      </c>
      <c r="G102" s="49">
        <v>20.166440409743601</v>
      </c>
      <c r="H102" s="49">
        <v>350.79140000000001</v>
      </c>
    </row>
    <row r="103" spans="1:8" x14ac:dyDescent="0.3">
      <c r="A103" s="11" t="s">
        <v>16</v>
      </c>
      <c r="B103" s="44">
        <v>6</v>
      </c>
      <c r="C103" s="44">
        <v>17.0625</v>
      </c>
      <c r="D103" s="45">
        <v>1528</v>
      </c>
      <c r="E103" s="46">
        <v>15.083299999999999</v>
      </c>
      <c r="F103" s="46">
        <v>15.2351720112779</v>
      </c>
      <c r="G103" s="46">
        <v>11.2118351700591</v>
      </c>
      <c r="H103" s="46">
        <v>106.4237</v>
      </c>
    </row>
    <row r="104" spans="1:8" x14ac:dyDescent="0.3">
      <c r="A104" s="11" t="s">
        <v>16</v>
      </c>
      <c r="B104" s="44">
        <v>7.8</v>
      </c>
      <c r="C104" s="44">
        <v>19.90625</v>
      </c>
      <c r="D104" s="45">
        <v>1528</v>
      </c>
      <c r="E104" s="46">
        <v>20.095300000000002</v>
      </c>
      <c r="F104" s="46">
        <v>17.2756423622365</v>
      </c>
      <c r="G104" s="46">
        <v>12.939143983688099</v>
      </c>
      <c r="H104" s="46">
        <v>164.93020000000001</v>
      </c>
    </row>
    <row r="105" spans="1:8" x14ac:dyDescent="0.3">
      <c r="A105" s="11" t="s">
        <v>16</v>
      </c>
      <c r="B105" s="44">
        <v>9</v>
      </c>
      <c r="C105" s="44">
        <v>20.375</v>
      </c>
      <c r="D105" s="45">
        <v>1503</v>
      </c>
      <c r="E105" s="46">
        <v>22.4785</v>
      </c>
      <c r="F105" s="46">
        <v>18.4935884937276</v>
      </c>
      <c r="G105" s="46">
        <v>13.8003219584342</v>
      </c>
      <c r="H105" s="46">
        <v>190.38</v>
      </c>
    </row>
    <row r="106" spans="1:8" x14ac:dyDescent="0.3">
      <c r="A106" s="11" t="s">
        <v>16</v>
      </c>
      <c r="B106" s="44">
        <v>9.9</v>
      </c>
      <c r="C106" s="44">
        <v>21.90625</v>
      </c>
      <c r="D106" s="45">
        <v>1503</v>
      </c>
      <c r="E106" s="46">
        <v>24.3902</v>
      </c>
      <c r="F106" s="46">
        <v>19.5485296192183</v>
      </c>
      <c r="G106" s="46">
        <v>14.3755558874903</v>
      </c>
      <c r="H106" s="46">
        <v>220.14070000000001</v>
      </c>
    </row>
    <row r="107" spans="1:8" x14ac:dyDescent="0.3">
      <c r="A107" s="11" t="s">
        <v>16</v>
      </c>
      <c r="B107" s="44">
        <v>10.8</v>
      </c>
      <c r="C107" s="44">
        <v>23.143749952316298</v>
      </c>
      <c r="D107" s="45">
        <v>1490</v>
      </c>
      <c r="E107" s="46">
        <v>26.759499999999999</v>
      </c>
      <c r="F107" s="46">
        <v>20.5715787107411</v>
      </c>
      <c r="G107" s="46">
        <v>15.120183068696001</v>
      </c>
      <c r="H107" s="46">
        <v>254.35149999999999</v>
      </c>
    </row>
    <row r="108" spans="1:8" x14ac:dyDescent="0.3">
      <c r="A108" s="11" t="s">
        <v>16</v>
      </c>
      <c r="B108" s="44">
        <v>12</v>
      </c>
      <c r="C108" s="44">
        <v>24.78125</v>
      </c>
      <c r="D108" s="45">
        <v>1490</v>
      </c>
      <c r="E108" s="46">
        <v>29.416699999999999</v>
      </c>
      <c r="F108" s="46">
        <v>22.131919796247001</v>
      </c>
      <c r="G108" s="46">
        <v>15.8542296781042</v>
      </c>
      <c r="H108" s="46">
        <v>292.8612</v>
      </c>
    </row>
    <row r="109" spans="1:8" x14ac:dyDescent="0.3">
      <c r="A109" s="11" t="s">
        <v>16</v>
      </c>
      <c r="B109" s="44">
        <v>13</v>
      </c>
      <c r="C109" s="44">
        <v>25.59375</v>
      </c>
      <c r="D109" s="45">
        <v>1458</v>
      </c>
      <c r="E109" s="46">
        <v>31.065000000000001</v>
      </c>
      <c r="F109" s="46">
        <v>22.805841451567701</v>
      </c>
      <c r="G109" s="46">
        <v>16.468268070276</v>
      </c>
      <c r="H109" s="46">
        <v>323.12369999999999</v>
      </c>
    </row>
    <row r="110" spans="1:8" x14ac:dyDescent="0.3">
      <c r="A110" s="11" t="s">
        <v>16</v>
      </c>
      <c r="B110" s="44">
        <v>14</v>
      </c>
      <c r="C110" s="44">
        <v>26.875</v>
      </c>
      <c r="D110" s="45">
        <v>1458</v>
      </c>
      <c r="E110" s="46">
        <v>33.005099999999999</v>
      </c>
      <c r="F110" s="46">
        <v>23.899424488428799</v>
      </c>
      <c r="G110" s="46">
        <v>16.975789984809001</v>
      </c>
      <c r="H110" s="46">
        <v>361.28300000000002</v>
      </c>
    </row>
    <row r="111" spans="1:8" x14ac:dyDescent="0.3">
      <c r="A111" s="11" t="s">
        <v>16</v>
      </c>
      <c r="B111" s="44">
        <v>15</v>
      </c>
      <c r="C111" s="44">
        <v>27.21875</v>
      </c>
      <c r="D111" s="45">
        <v>1395</v>
      </c>
      <c r="E111" s="46">
        <v>33.631300000000003</v>
      </c>
      <c r="F111" s="46">
        <v>24.5591252620187</v>
      </c>
      <c r="G111" s="46">
        <v>17.516939127158</v>
      </c>
      <c r="H111" s="46">
        <v>370.46269999999998</v>
      </c>
    </row>
    <row r="112" spans="1:8" x14ac:dyDescent="0.3">
      <c r="A112" s="11" t="s">
        <v>16</v>
      </c>
      <c r="B112" s="44">
        <v>15.8</v>
      </c>
      <c r="C112" s="44">
        <v>27.9375</v>
      </c>
      <c r="D112" s="45">
        <v>1395</v>
      </c>
      <c r="E112" s="46">
        <v>34.447600000000001</v>
      </c>
      <c r="F112" s="46">
        <v>24.666984993474301</v>
      </c>
      <c r="G112" s="46">
        <v>17.7300639955658</v>
      </c>
      <c r="H112" s="46">
        <v>386.63220000000001</v>
      </c>
    </row>
    <row r="113" spans="1:8" x14ac:dyDescent="0.3">
      <c r="A113" s="11" t="s">
        <v>16</v>
      </c>
      <c r="B113" s="44">
        <v>16.899999999999999</v>
      </c>
      <c r="C113" s="44">
        <v>28.429411495433001</v>
      </c>
      <c r="D113" s="45">
        <v>1408</v>
      </c>
      <c r="E113" s="46">
        <v>35.097200000000001</v>
      </c>
      <c r="F113" s="46">
        <v>24.6890007469331</v>
      </c>
      <c r="G113" s="46">
        <v>17.814580587256199</v>
      </c>
      <c r="H113" s="46">
        <v>399.07330000000002</v>
      </c>
    </row>
    <row r="114" spans="1:8" x14ac:dyDescent="0.3">
      <c r="A114" s="11" t="s">
        <v>16</v>
      </c>
      <c r="B114" s="44">
        <v>17.899999999999999</v>
      </c>
      <c r="C114" s="44">
        <v>28.8437497615814</v>
      </c>
      <c r="D114" s="45">
        <v>1395</v>
      </c>
      <c r="E114" s="46">
        <v>35.916699999999999</v>
      </c>
      <c r="F114" s="46">
        <v>25.243356189078501</v>
      </c>
      <c r="G114" s="46">
        <v>18.103740735928898</v>
      </c>
      <c r="H114" s="46">
        <v>411.8587</v>
      </c>
    </row>
  </sheetData>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6"/>
  <sheetViews>
    <sheetView zoomScale="63" zoomScaleNormal="63" workbookViewId="0">
      <selection activeCell="C5" sqref="C5"/>
    </sheetView>
  </sheetViews>
  <sheetFormatPr defaultRowHeight="14.4" x14ac:dyDescent="0.3"/>
  <cols>
    <col min="1" max="1" width="1" style="23" customWidth="1"/>
    <col min="2" max="2" width="4.6640625" customWidth="1"/>
    <col min="3" max="3" width="5.44140625" style="3" customWidth="1"/>
    <col min="4" max="4" width="6" style="3" customWidth="1"/>
    <col min="5" max="8" width="7.33203125" style="3" customWidth="1"/>
    <col min="9" max="10" width="6.109375" style="3" customWidth="1"/>
    <col min="11" max="16" width="7.33203125" style="3" customWidth="1"/>
    <col min="17" max="17" width="6.6640625" style="3" customWidth="1"/>
    <col min="18" max="18" width="1.5546875" style="23" customWidth="1"/>
  </cols>
  <sheetData>
    <row r="1" spans="1:27" ht="14.4" customHeight="1" x14ac:dyDescent="0.3"/>
    <row r="2" spans="1:27" ht="14.4" customHeight="1" x14ac:dyDescent="0.3">
      <c r="C2" s="71"/>
      <c r="D2" s="71"/>
      <c r="E2" s="71"/>
      <c r="F2" s="71"/>
      <c r="G2" s="71"/>
      <c r="H2" s="71"/>
      <c r="I2" s="71"/>
      <c r="J2" s="71"/>
      <c r="K2" s="71"/>
      <c r="L2" s="71"/>
      <c r="M2" s="71"/>
      <c r="N2" s="71"/>
      <c r="O2" s="71"/>
      <c r="P2" s="71"/>
      <c r="Q2" s="71"/>
      <c r="T2" s="162" t="s">
        <v>51</v>
      </c>
      <c r="U2" s="162"/>
      <c r="V2" s="162"/>
      <c r="W2" s="162"/>
      <c r="X2" s="162"/>
      <c r="Y2" s="162"/>
      <c r="Z2" s="162"/>
    </row>
    <row r="3" spans="1:27" x14ac:dyDescent="0.3">
      <c r="C3" s="71"/>
      <c r="D3" s="71"/>
      <c r="E3" s="71"/>
      <c r="F3" s="71"/>
      <c r="G3" s="71"/>
      <c r="H3" s="71"/>
      <c r="I3" s="71"/>
      <c r="J3" s="71"/>
      <c r="K3" s="71"/>
      <c r="L3" s="71"/>
      <c r="M3" s="71"/>
      <c r="N3" s="71"/>
      <c r="O3" s="71"/>
      <c r="P3" s="71"/>
      <c r="Q3" s="71"/>
      <c r="T3" s="162"/>
      <c r="U3" s="162"/>
      <c r="V3" s="162"/>
      <c r="W3" s="162"/>
      <c r="X3" s="162"/>
      <c r="Y3" s="162"/>
      <c r="Z3" s="162"/>
    </row>
    <row r="4" spans="1:27" ht="14.4" customHeight="1" x14ac:dyDescent="0.3">
      <c r="T4" s="162"/>
      <c r="U4" s="162"/>
      <c r="V4" s="162"/>
      <c r="W4" s="162"/>
      <c r="X4" s="162"/>
      <c r="Y4" s="162"/>
      <c r="Z4" s="162"/>
    </row>
    <row r="5" spans="1:27" ht="14.4" customHeight="1" x14ac:dyDescent="0.3">
      <c r="C5" s="72"/>
      <c r="K5" s="73"/>
      <c r="L5" s="73"/>
      <c r="M5" s="73"/>
      <c r="N5" s="73"/>
      <c r="O5" s="73"/>
      <c r="T5" s="162" t="s">
        <v>58</v>
      </c>
      <c r="U5" s="162"/>
      <c r="V5" s="162"/>
      <c r="W5" s="162"/>
      <c r="X5" s="162"/>
      <c r="Y5" s="162"/>
      <c r="Z5" s="162"/>
    </row>
    <row r="6" spans="1:27" x14ac:dyDescent="0.3">
      <c r="K6" s="73"/>
      <c r="L6" s="73"/>
      <c r="M6" s="73"/>
      <c r="N6" s="73"/>
      <c r="O6" s="73"/>
      <c r="T6" s="162"/>
      <c r="U6" s="162"/>
      <c r="V6" s="162"/>
      <c r="W6" s="162"/>
      <c r="X6" s="162"/>
      <c r="Y6" s="162"/>
      <c r="Z6" s="162"/>
    </row>
    <row r="7" spans="1:27" ht="14.4" customHeight="1" x14ac:dyDescent="0.3">
      <c r="K7" s="73"/>
      <c r="L7" s="73"/>
      <c r="M7" s="73"/>
      <c r="N7" s="73"/>
      <c r="O7" s="73"/>
      <c r="T7" s="162"/>
      <c r="U7" s="162"/>
      <c r="V7" s="162"/>
      <c r="W7" s="162"/>
      <c r="X7" s="162"/>
      <c r="Y7" s="162"/>
      <c r="Z7" s="162"/>
    </row>
    <row r="8" spans="1:27" ht="14.4" customHeight="1" x14ac:dyDescent="0.3">
      <c r="K8" s="73"/>
      <c r="L8" s="73"/>
      <c r="M8" s="73"/>
      <c r="N8" s="73"/>
      <c r="O8" s="73"/>
      <c r="T8" s="162"/>
      <c r="U8" s="162"/>
      <c r="V8" s="162"/>
      <c r="W8" s="162"/>
      <c r="X8" s="162"/>
      <c r="Y8" s="162"/>
      <c r="Z8" s="162"/>
    </row>
    <row r="9" spans="1:27" s="2" customFormat="1" ht="14.4" customHeight="1" x14ac:dyDescent="0.3">
      <c r="A9" s="24"/>
      <c r="C9" s="66"/>
      <c r="D9" s="66"/>
      <c r="E9" s="66"/>
      <c r="F9" s="66"/>
      <c r="G9" s="66"/>
      <c r="H9" s="66"/>
      <c r="I9" s="66"/>
      <c r="J9" s="66"/>
      <c r="K9" s="74"/>
      <c r="L9" s="74"/>
      <c r="M9" s="74"/>
      <c r="N9" s="74"/>
      <c r="O9" s="74"/>
      <c r="P9" s="66"/>
      <c r="Q9" s="66"/>
      <c r="R9" s="24"/>
      <c r="T9" s="2" t="s">
        <v>59</v>
      </c>
    </row>
    <row r="10" spans="1:27" s="16" customFormat="1" ht="15" thickBot="1" x14ac:dyDescent="0.35">
      <c r="A10" s="25"/>
      <c r="C10" s="67"/>
      <c r="D10" s="67"/>
      <c r="E10" s="67"/>
      <c r="F10" s="67"/>
      <c r="G10" s="67"/>
      <c r="H10" s="67"/>
      <c r="I10" s="67"/>
      <c r="J10" s="67"/>
      <c r="K10" s="67"/>
      <c r="L10" s="67"/>
      <c r="M10" s="67"/>
      <c r="N10" s="67"/>
      <c r="O10" s="67"/>
      <c r="P10" s="67"/>
      <c r="Q10" s="67"/>
      <c r="R10" s="25"/>
      <c r="T10" s="34"/>
      <c r="U10" s="34"/>
      <c r="V10" s="34"/>
      <c r="W10" s="34"/>
      <c r="X10" s="34"/>
      <c r="Y10" s="34"/>
      <c r="Z10" s="34"/>
    </row>
    <row r="11" spans="1:27" s="16" customFormat="1" ht="5.4" customHeight="1" thickBot="1" x14ac:dyDescent="0.35">
      <c r="A11" s="25"/>
      <c r="C11" s="67"/>
      <c r="D11" s="67"/>
      <c r="E11" s="67"/>
      <c r="F11" s="67"/>
      <c r="G11" s="67"/>
      <c r="H11" s="67"/>
      <c r="I11" s="67"/>
      <c r="J11" s="67"/>
      <c r="K11" s="67"/>
      <c r="L11" s="67"/>
      <c r="M11" s="67"/>
      <c r="N11" s="67"/>
      <c r="O11" s="67"/>
      <c r="P11" s="67"/>
      <c r="Q11" s="67"/>
      <c r="R11" s="25"/>
    </row>
    <row r="12" spans="1:27" x14ac:dyDescent="0.3">
      <c r="B12" s="33"/>
      <c r="S12" s="33"/>
      <c r="T12" s="33"/>
      <c r="U12" s="33"/>
      <c r="W12" s="13" t="s">
        <v>34</v>
      </c>
      <c r="Z12" s="13" t="s">
        <v>20</v>
      </c>
    </row>
    <row r="13" spans="1:27" x14ac:dyDescent="0.3">
      <c r="B13" s="18" t="s">
        <v>0</v>
      </c>
      <c r="C13" s="26" t="s">
        <v>35</v>
      </c>
      <c r="D13" s="27" t="s">
        <v>23</v>
      </c>
      <c r="E13" s="26" t="s">
        <v>36</v>
      </c>
      <c r="F13" s="27" t="s">
        <v>24</v>
      </c>
      <c r="G13" s="28" t="s">
        <v>37</v>
      </c>
      <c r="H13" s="29" t="s">
        <v>25</v>
      </c>
      <c r="I13" s="30" t="s">
        <v>38</v>
      </c>
      <c r="J13" s="31" t="s">
        <v>26</v>
      </c>
      <c r="K13" s="30" t="s">
        <v>39</v>
      </c>
      <c r="L13" s="31" t="s">
        <v>27</v>
      </c>
      <c r="M13" s="30" t="s">
        <v>40</v>
      </c>
      <c r="N13" s="31" t="s">
        <v>28</v>
      </c>
      <c r="O13" s="30" t="s">
        <v>41</v>
      </c>
      <c r="P13" s="31" t="s">
        <v>29</v>
      </c>
      <c r="Q13" s="19" t="s">
        <v>19</v>
      </c>
      <c r="S13" t="s">
        <v>42</v>
      </c>
      <c r="T13" s="3" t="s">
        <v>31</v>
      </c>
      <c r="U13" s="14" t="s">
        <v>21</v>
      </c>
      <c r="W13" s="35" t="s">
        <v>17</v>
      </c>
      <c r="X13" s="36">
        <v>40</v>
      </c>
      <c r="Z13" s="37" t="s">
        <v>17</v>
      </c>
      <c r="AA13" s="38">
        <v>74.516972727991387</v>
      </c>
    </row>
    <row r="14" spans="1:27" x14ac:dyDescent="0.3">
      <c r="B14" s="18" t="s">
        <v>8</v>
      </c>
      <c r="C14" s="54">
        <v>4.083333333333333</v>
      </c>
      <c r="D14" s="55">
        <v>4.75</v>
      </c>
      <c r="E14" s="54">
        <v>15.12</v>
      </c>
      <c r="F14" s="55">
        <v>17.760000000000002</v>
      </c>
      <c r="G14" s="56">
        <v>1125</v>
      </c>
      <c r="H14" s="57">
        <v>1125</v>
      </c>
      <c r="I14" s="58">
        <v>13.3</v>
      </c>
      <c r="J14" s="59">
        <v>17.11</v>
      </c>
      <c r="K14" s="58">
        <v>17.899999999999999</v>
      </c>
      <c r="L14" s="59">
        <v>20.239999999999998</v>
      </c>
      <c r="M14" s="58">
        <v>12.27</v>
      </c>
      <c r="N14" s="59">
        <v>13.92</v>
      </c>
      <c r="O14" s="58">
        <v>77.72</v>
      </c>
      <c r="P14" s="59">
        <v>117.06</v>
      </c>
      <c r="Q14" s="15">
        <v>24.36</v>
      </c>
      <c r="S14">
        <f>$X$16*(I14/$X$16)^((C14/D14)^$X$17)</f>
        <v>15.932980120045023</v>
      </c>
      <c r="T14">
        <f>(J14-S14)^2</f>
        <v>1.3853757978092263</v>
      </c>
      <c r="U14" s="14">
        <f>SUM(T14:T116)</f>
        <v>59.430744908952533</v>
      </c>
      <c r="W14" s="35" t="s">
        <v>18</v>
      </c>
      <c r="X14" s="36">
        <v>0.5</v>
      </c>
      <c r="Z14" s="37" t="s">
        <v>18</v>
      </c>
      <c r="AA14" s="38">
        <v>0.70190873481704352</v>
      </c>
    </row>
    <row r="15" spans="1:27" x14ac:dyDescent="0.3">
      <c r="B15" s="20" t="s">
        <v>8</v>
      </c>
      <c r="C15" s="55">
        <v>4.75</v>
      </c>
      <c r="D15" s="54">
        <v>5.666666666666667</v>
      </c>
      <c r="E15" s="55">
        <v>17.760000000000002</v>
      </c>
      <c r="F15" s="54">
        <v>19.78</v>
      </c>
      <c r="G15" s="57">
        <v>1125</v>
      </c>
      <c r="H15" s="56">
        <v>1114</v>
      </c>
      <c r="I15" s="59">
        <v>17.11</v>
      </c>
      <c r="J15" s="58">
        <v>21.1</v>
      </c>
      <c r="K15" s="59">
        <v>20.239999999999998</v>
      </c>
      <c r="L15" s="58">
        <v>22.65</v>
      </c>
      <c r="M15" s="59">
        <v>13.92</v>
      </c>
      <c r="N15" s="58">
        <v>15.53</v>
      </c>
      <c r="O15" s="59">
        <v>117.06</v>
      </c>
      <c r="P15" s="58">
        <v>158.49</v>
      </c>
      <c r="Q15" s="68">
        <v>24.36</v>
      </c>
      <c r="S15">
        <f t="shared" ref="S15:S78" si="0">$X$16*(I15/$X$16)^((C15/D15)^$X$17)</f>
        <v>20.253128481116441</v>
      </c>
      <c r="T15">
        <f t="shared" ref="T15:T78" si="1">(J15-S15)^2</f>
        <v>0.71719136949614837</v>
      </c>
      <c r="W15" s="13" t="s">
        <v>22</v>
      </c>
    </row>
    <row r="16" spans="1:27" x14ac:dyDescent="0.3">
      <c r="B16" s="18" t="s">
        <v>8</v>
      </c>
      <c r="C16" s="54">
        <v>5.666666666666667</v>
      </c>
      <c r="D16" s="55">
        <v>6.833333333333333</v>
      </c>
      <c r="E16" s="54">
        <v>19.78</v>
      </c>
      <c r="F16" s="55">
        <v>20.56</v>
      </c>
      <c r="G16" s="56">
        <v>1114</v>
      </c>
      <c r="H16" s="57">
        <v>1114</v>
      </c>
      <c r="I16" s="58">
        <v>21.1</v>
      </c>
      <c r="J16" s="59">
        <v>25.08</v>
      </c>
      <c r="K16" s="58">
        <v>22.65</v>
      </c>
      <c r="L16" s="59">
        <v>25.03</v>
      </c>
      <c r="M16" s="58">
        <v>15.53</v>
      </c>
      <c r="N16" s="59">
        <v>16.93</v>
      </c>
      <c r="O16" s="58">
        <v>158.49</v>
      </c>
      <c r="P16" s="59">
        <v>196.73</v>
      </c>
      <c r="Q16" s="15">
        <v>24.36</v>
      </c>
      <c r="S16">
        <f t="shared" si="0"/>
        <v>24.349169495290678</v>
      </c>
      <c r="T16">
        <f t="shared" si="1"/>
        <v>0.53411322661368033</v>
      </c>
      <c r="W16" s="39" t="s">
        <v>17</v>
      </c>
      <c r="X16" s="40">
        <v>50</v>
      </c>
    </row>
    <row r="17" spans="2:26" x14ac:dyDescent="0.3">
      <c r="B17" s="20" t="s">
        <v>8</v>
      </c>
      <c r="C17" s="55">
        <v>6.833333333333333</v>
      </c>
      <c r="D17" s="54">
        <v>7.583333333333333</v>
      </c>
      <c r="E17" s="55">
        <v>20.56</v>
      </c>
      <c r="F17" s="54">
        <v>22.94</v>
      </c>
      <c r="G17" s="57">
        <v>1114</v>
      </c>
      <c r="H17" s="56">
        <v>1114</v>
      </c>
      <c r="I17" s="59">
        <v>25.08</v>
      </c>
      <c r="J17" s="58">
        <v>27.06</v>
      </c>
      <c r="K17" s="59">
        <v>25.03</v>
      </c>
      <c r="L17" s="58">
        <v>25.96</v>
      </c>
      <c r="M17" s="59">
        <v>16.93</v>
      </c>
      <c r="N17" s="58">
        <v>17.59</v>
      </c>
      <c r="O17" s="59">
        <v>196.73</v>
      </c>
      <c r="P17" s="58">
        <v>233.37</v>
      </c>
      <c r="Q17" s="68">
        <v>24.36</v>
      </c>
      <c r="S17">
        <f t="shared" si="0"/>
        <v>26.798364809039171</v>
      </c>
      <c r="T17">
        <f t="shared" si="1"/>
        <v>6.8452973149108753E-2</v>
      </c>
      <c r="W17" s="39" t="s">
        <v>18</v>
      </c>
      <c r="X17" s="40">
        <v>0.96966929016305847</v>
      </c>
    </row>
    <row r="18" spans="2:26" x14ac:dyDescent="0.3">
      <c r="B18" s="18" t="s">
        <v>8</v>
      </c>
      <c r="C18" s="54">
        <v>7.583333333333333</v>
      </c>
      <c r="D18" s="55">
        <v>8.6666666666666661</v>
      </c>
      <c r="E18" s="54">
        <v>22.94</v>
      </c>
      <c r="F18" s="55">
        <v>23.22</v>
      </c>
      <c r="G18" s="56">
        <v>1114</v>
      </c>
      <c r="H18" s="57">
        <v>1114</v>
      </c>
      <c r="I18" s="58">
        <v>27.06</v>
      </c>
      <c r="J18" s="59">
        <v>29.34</v>
      </c>
      <c r="K18" s="58">
        <v>25.96</v>
      </c>
      <c r="L18" s="59">
        <v>26.9</v>
      </c>
      <c r="M18" s="58">
        <v>17.59</v>
      </c>
      <c r="N18" s="59">
        <v>18.309999999999999</v>
      </c>
      <c r="O18" s="58">
        <v>233.37</v>
      </c>
      <c r="P18" s="59">
        <v>260.81</v>
      </c>
      <c r="Q18" s="15">
        <v>24.36</v>
      </c>
      <c r="S18">
        <f t="shared" si="0"/>
        <v>29.154877133027448</v>
      </c>
      <c r="T18">
        <f t="shared" si="1"/>
        <v>3.4270475876137262E-2</v>
      </c>
    </row>
    <row r="19" spans="2:26" x14ac:dyDescent="0.3">
      <c r="B19" s="20" t="s">
        <v>8</v>
      </c>
      <c r="C19" s="55">
        <v>8.6666666666666661</v>
      </c>
      <c r="D19" s="54">
        <v>9.5</v>
      </c>
      <c r="E19" s="55">
        <v>23.22</v>
      </c>
      <c r="F19" s="54">
        <v>24.28</v>
      </c>
      <c r="G19" s="57">
        <v>1114</v>
      </c>
      <c r="H19" s="56">
        <v>1114</v>
      </c>
      <c r="I19" s="59">
        <v>29.34</v>
      </c>
      <c r="J19" s="58">
        <v>31.04</v>
      </c>
      <c r="K19" s="59">
        <v>26.9</v>
      </c>
      <c r="L19" s="58">
        <v>27.81</v>
      </c>
      <c r="M19" s="59">
        <v>18.309999999999999</v>
      </c>
      <c r="N19" s="58">
        <v>18.84</v>
      </c>
      <c r="O19" s="59">
        <v>260.81</v>
      </c>
      <c r="P19" s="58">
        <v>297.91000000000003</v>
      </c>
      <c r="Q19" s="68">
        <v>24.36</v>
      </c>
      <c r="S19">
        <f t="shared" si="0"/>
        <v>30.702876438824163</v>
      </c>
      <c r="T19">
        <f t="shared" si="1"/>
        <v>0.113652295499878</v>
      </c>
    </row>
    <row r="20" spans="2:26" ht="14.4" customHeight="1" x14ac:dyDescent="0.3">
      <c r="B20" s="18" t="s">
        <v>8</v>
      </c>
      <c r="C20" s="54">
        <v>9.5</v>
      </c>
      <c r="D20" s="55">
        <v>10.5</v>
      </c>
      <c r="E20" s="54">
        <v>24.28</v>
      </c>
      <c r="F20" s="55">
        <v>24.44</v>
      </c>
      <c r="G20" s="56">
        <v>1114</v>
      </c>
      <c r="H20" s="57">
        <v>1114</v>
      </c>
      <c r="I20" s="58">
        <v>31.04</v>
      </c>
      <c r="J20" s="59">
        <v>32.31</v>
      </c>
      <c r="K20" s="58">
        <v>27.81</v>
      </c>
      <c r="L20" s="59">
        <v>28.31</v>
      </c>
      <c r="M20" s="58">
        <v>18.84</v>
      </c>
      <c r="N20" s="59">
        <v>19.22</v>
      </c>
      <c r="O20" s="58">
        <v>297.91000000000003</v>
      </c>
      <c r="P20" s="59">
        <v>324.82</v>
      </c>
      <c r="Q20" s="15">
        <v>24.36</v>
      </c>
      <c r="S20">
        <f t="shared" si="0"/>
        <v>32.439270260019036</v>
      </c>
      <c r="T20">
        <f t="shared" si="1"/>
        <v>1.6710800125388624E-2</v>
      </c>
      <c r="V20" s="160"/>
      <c r="W20" s="160"/>
      <c r="X20" s="160"/>
      <c r="Y20" s="160"/>
      <c r="Z20" s="160"/>
    </row>
    <row r="21" spans="2:26" x14ac:dyDescent="0.3">
      <c r="B21" s="20" t="s">
        <v>8</v>
      </c>
      <c r="C21" s="55">
        <v>10.5</v>
      </c>
      <c r="D21" s="54">
        <v>11.583333333333334</v>
      </c>
      <c r="E21" s="55">
        <v>24.44</v>
      </c>
      <c r="F21" s="54">
        <v>29.61</v>
      </c>
      <c r="G21" s="57">
        <v>1114</v>
      </c>
      <c r="H21" s="56">
        <v>1114</v>
      </c>
      <c r="I21" s="59">
        <v>32.31</v>
      </c>
      <c r="J21" s="58">
        <v>34.770000000000003</v>
      </c>
      <c r="K21" s="59">
        <v>28.31</v>
      </c>
      <c r="L21" s="58">
        <v>29.42</v>
      </c>
      <c r="M21" s="59">
        <v>19.22</v>
      </c>
      <c r="N21" s="58">
        <v>19.940000000000001</v>
      </c>
      <c r="O21" s="59">
        <v>324.82</v>
      </c>
      <c r="P21" s="58">
        <v>399.26</v>
      </c>
      <c r="Q21" s="68">
        <v>24.36</v>
      </c>
      <c r="S21">
        <f t="shared" si="0"/>
        <v>33.617058389186361</v>
      </c>
      <c r="T21">
        <f t="shared" si="1"/>
        <v>1.3292743579455548</v>
      </c>
      <c r="V21" s="160"/>
      <c r="W21" s="160"/>
      <c r="X21" s="160"/>
      <c r="Y21" s="160"/>
      <c r="Z21" s="160"/>
    </row>
    <row r="22" spans="2:26" x14ac:dyDescent="0.3">
      <c r="B22" s="18" t="s">
        <v>8</v>
      </c>
      <c r="C22" s="54">
        <v>11.583333333333334</v>
      </c>
      <c r="D22" s="55">
        <v>12.583333333333334</v>
      </c>
      <c r="E22" s="54">
        <v>29.61</v>
      </c>
      <c r="F22" s="55">
        <v>29.67</v>
      </c>
      <c r="G22" s="56">
        <v>1114</v>
      </c>
      <c r="H22" s="57">
        <v>1114</v>
      </c>
      <c r="I22" s="58">
        <v>34.770000000000003</v>
      </c>
      <c r="J22" s="59">
        <v>36.85</v>
      </c>
      <c r="K22" s="58">
        <v>29.42</v>
      </c>
      <c r="L22" s="59">
        <v>29.08</v>
      </c>
      <c r="M22" s="58">
        <v>19.940000000000001</v>
      </c>
      <c r="N22" s="59">
        <v>19.89</v>
      </c>
      <c r="O22" s="58">
        <v>399.26</v>
      </c>
      <c r="P22" s="59">
        <v>437.25</v>
      </c>
      <c r="Q22" s="15">
        <v>24.36</v>
      </c>
      <c r="S22">
        <f t="shared" si="0"/>
        <v>35.758321502374649</v>
      </c>
      <c r="T22">
        <f t="shared" si="1"/>
        <v>1.1917619421775465</v>
      </c>
      <c r="V22" s="160"/>
      <c r="W22" s="160"/>
      <c r="X22" s="160"/>
      <c r="Y22" s="160"/>
      <c r="Z22" s="160"/>
    </row>
    <row r="23" spans="2:26" x14ac:dyDescent="0.3">
      <c r="B23" s="20" t="s">
        <v>8</v>
      </c>
      <c r="C23" s="55">
        <v>12.583333333333334</v>
      </c>
      <c r="D23" s="54">
        <v>13.75</v>
      </c>
      <c r="E23" s="55">
        <v>29.67</v>
      </c>
      <c r="F23" s="54">
        <v>32.94</v>
      </c>
      <c r="G23" s="57">
        <v>1114</v>
      </c>
      <c r="H23" s="56">
        <v>1102</v>
      </c>
      <c r="I23" s="59">
        <v>36.85</v>
      </c>
      <c r="J23" s="58">
        <v>38.42</v>
      </c>
      <c r="K23" s="59">
        <v>29.08</v>
      </c>
      <c r="L23" s="58">
        <v>31.87</v>
      </c>
      <c r="M23" s="59">
        <v>19.89</v>
      </c>
      <c r="N23" s="58">
        <v>21.06</v>
      </c>
      <c r="O23" s="59">
        <v>437.25</v>
      </c>
      <c r="P23" s="58">
        <v>487.86</v>
      </c>
      <c r="Q23" s="68">
        <v>24.36</v>
      </c>
      <c r="S23">
        <f t="shared" si="0"/>
        <v>37.788187277832613</v>
      </c>
      <c r="T23">
        <f t="shared" si="1"/>
        <v>0.39918731589256634</v>
      </c>
      <c r="V23" s="160"/>
      <c r="W23" s="160"/>
      <c r="X23" s="160"/>
      <c r="Y23" s="160"/>
      <c r="Z23" s="160"/>
    </row>
    <row r="24" spans="2:26" x14ac:dyDescent="0.3">
      <c r="B24" s="18" t="s">
        <v>8</v>
      </c>
      <c r="C24" s="54">
        <v>13.75</v>
      </c>
      <c r="D24" s="55">
        <v>14.75</v>
      </c>
      <c r="E24" s="54">
        <v>32.94</v>
      </c>
      <c r="F24" s="55">
        <v>33.78</v>
      </c>
      <c r="G24" s="56">
        <v>1102</v>
      </c>
      <c r="H24" s="57">
        <v>1102</v>
      </c>
      <c r="I24" s="58">
        <v>38.42</v>
      </c>
      <c r="J24" s="59">
        <v>39.46</v>
      </c>
      <c r="K24" s="58">
        <v>31.87</v>
      </c>
      <c r="L24" s="59">
        <v>32.42</v>
      </c>
      <c r="M24" s="58">
        <v>21.06</v>
      </c>
      <c r="N24" s="59">
        <v>21.35</v>
      </c>
      <c r="O24" s="58">
        <v>487.86</v>
      </c>
      <c r="P24" s="59">
        <v>513.29999999999995</v>
      </c>
      <c r="Q24" s="15">
        <v>24.36</v>
      </c>
      <c r="S24">
        <f t="shared" si="0"/>
        <v>39.091901954888883</v>
      </c>
      <c r="T24">
        <f t="shared" si="1"/>
        <v>0.13549617081462681</v>
      </c>
      <c r="V24" s="160"/>
      <c r="W24" s="160"/>
      <c r="X24" s="160"/>
      <c r="Y24" s="160"/>
      <c r="Z24" s="160"/>
    </row>
    <row r="25" spans="2:26" x14ac:dyDescent="0.3">
      <c r="B25" s="20" t="s">
        <v>8</v>
      </c>
      <c r="C25" s="55">
        <v>14.75</v>
      </c>
      <c r="D25" s="54">
        <v>15.583333333333334</v>
      </c>
      <c r="E25" s="55">
        <v>33.78</v>
      </c>
      <c r="F25" s="54">
        <v>34.11</v>
      </c>
      <c r="G25" s="57">
        <v>1102</v>
      </c>
      <c r="H25" s="56">
        <v>1080</v>
      </c>
      <c r="I25" s="59">
        <v>39.46</v>
      </c>
      <c r="J25" s="58">
        <v>41.18</v>
      </c>
      <c r="K25" s="59">
        <v>32.42</v>
      </c>
      <c r="L25" s="58">
        <v>33.15</v>
      </c>
      <c r="M25" s="59">
        <v>21.35</v>
      </c>
      <c r="N25" s="58">
        <v>22.04</v>
      </c>
      <c r="O25" s="59">
        <v>513.29999999999995</v>
      </c>
      <c r="P25" s="58">
        <v>527.64</v>
      </c>
      <c r="Q25" s="68">
        <v>24.36</v>
      </c>
      <c r="S25">
        <f t="shared" si="0"/>
        <v>39.947788753266792</v>
      </c>
      <c r="T25">
        <f t="shared" si="1"/>
        <v>1.5183445565758058</v>
      </c>
      <c r="V25" s="160"/>
      <c r="W25" s="160"/>
      <c r="X25" s="160"/>
      <c r="Y25" s="160"/>
      <c r="Z25" s="160"/>
    </row>
    <row r="26" spans="2:26" x14ac:dyDescent="0.3">
      <c r="B26" s="21" t="s">
        <v>9</v>
      </c>
      <c r="C26" s="60">
        <v>4.083333333333333</v>
      </c>
      <c r="D26" s="61">
        <v>4.75</v>
      </c>
      <c r="E26" s="60">
        <v>13.2</v>
      </c>
      <c r="F26" s="61">
        <v>15.49</v>
      </c>
      <c r="G26" s="62">
        <v>1081</v>
      </c>
      <c r="H26" s="63">
        <v>1081</v>
      </c>
      <c r="I26" s="64">
        <v>5.2</v>
      </c>
      <c r="J26" s="65">
        <v>7.45</v>
      </c>
      <c r="K26" s="64">
        <v>13.12</v>
      </c>
      <c r="L26" s="65">
        <v>15.17</v>
      </c>
      <c r="M26" s="64">
        <v>7.8</v>
      </c>
      <c r="N26" s="65">
        <v>9.3699999999999992</v>
      </c>
      <c r="O26" s="64">
        <v>23.68</v>
      </c>
      <c r="P26" s="65">
        <v>39.68</v>
      </c>
      <c r="Q26" s="69">
        <v>23.164999999999999</v>
      </c>
      <c r="S26">
        <f t="shared" si="0"/>
        <v>7.0807404876836024</v>
      </c>
      <c r="T26">
        <f t="shared" si="1"/>
        <v>0.1363525874361439</v>
      </c>
      <c r="V26" s="160"/>
      <c r="W26" s="160"/>
      <c r="X26" s="160"/>
      <c r="Y26" s="160"/>
      <c r="Z26" s="160"/>
    </row>
    <row r="27" spans="2:26" x14ac:dyDescent="0.3">
      <c r="B27" s="22" t="s">
        <v>9</v>
      </c>
      <c r="C27" s="61">
        <v>4.75</v>
      </c>
      <c r="D27" s="60">
        <v>5.666666666666667</v>
      </c>
      <c r="E27" s="61">
        <v>15.49</v>
      </c>
      <c r="F27" s="60">
        <v>16.82</v>
      </c>
      <c r="G27" s="63">
        <v>1081</v>
      </c>
      <c r="H27" s="62">
        <v>1070</v>
      </c>
      <c r="I27" s="65">
        <v>7.45</v>
      </c>
      <c r="J27" s="64">
        <v>10.41</v>
      </c>
      <c r="K27" s="65">
        <v>15.17</v>
      </c>
      <c r="L27" s="64">
        <v>17.05</v>
      </c>
      <c r="M27" s="65">
        <v>9.3699999999999992</v>
      </c>
      <c r="N27" s="64">
        <v>11.13</v>
      </c>
      <c r="O27" s="65">
        <v>39.68</v>
      </c>
      <c r="P27" s="64">
        <v>61.41</v>
      </c>
      <c r="Q27" s="70">
        <v>23.164999999999999</v>
      </c>
      <c r="S27">
        <f t="shared" si="0"/>
        <v>10.050468204941456</v>
      </c>
      <c r="T27">
        <f t="shared" si="1"/>
        <v>0.12926311165801885</v>
      </c>
      <c r="V27" s="161" t="s">
        <v>52</v>
      </c>
      <c r="W27" s="161"/>
      <c r="X27" s="161"/>
      <c r="Y27" s="161"/>
      <c r="Z27" s="161"/>
    </row>
    <row r="28" spans="2:26" x14ac:dyDescent="0.3">
      <c r="B28" s="21" t="s">
        <v>9</v>
      </c>
      <c r="C28" s="60">
        <v>5.666666666666667</v>
      </c>
      <c r="D28" s="61">
        <v>6.833333333333333</v>
      </c>
      <c r="E28" s="60">
        <v>16.82</v>
      </c>
      <c r="F28" s="61">
        <v>17.89</v>
      </c>
      <c r="G28" s="62">
        <v>1070</v>
      </c>
      <c r="H28" s="63">
        <v>1048</v>
      </c>
      <c r="I28" s="64">
        <v>10.41</v>
      </c>
      <c r="J28" s="65">
        <v>14.03</v>
      </c>
      <c r="K28" s="64">
        <v>17.05</v>
      </c>
      <c r="L28" s="65">
        <v>19.27</v>
      </c>
      <c r="M28" s="64">
        <v>11.13</v>
      </c>
      <c r="N28" s="65">
        <v>13.05</v>
      </c>
      <c r="O28" s="64">
        <v>61.41</v>
      </c>
      <c r="P28" s="65">
        <v>90.83</v>
      </c>
      <c r="Q28" s="69">
        <v>23.164999999999999</v>
      </c>
      <c r="S28">
        <f t="shared" si="0"/>
        <v>13.507949004350598</v>
      </c>
      <c r="T28">
        <f t="shared" si="1"/>
        <v>0.27253724205853119</v>
      </c>
      <c r="V28" s="9"/>
      <c r="W28" s="9"/>
      <c r="X28" s="9"/>
      <c r="Y28" s="9"/>
      <c r="Z28" s="9"/>
    </row>
    <row r="29" spans="2:26" x14ac:dyDescent="0.3">
      <c r="B29" s="22" t="s">
        <v>9</v>
      </c>
      <c r="C29" s="61">
        <v>6.833333333333333</v>
      </c>
      <c r="D29" s="60">
        <v>7.583333333333333</v>
      </c>
      <c r="E29" s="61">
        <v>17.89</v>
      </c>
      <c r="F29" s="60">
        <v>19.170000000000002</v>
      </c>
      <c r="G29" s="63">
        <v>1048</v>
      </c>
      <c r="H29" s="62">
        <v>1048</v>
      </c>
      <c r="I29" s="65">
        <v>14.03</v>
      </c>
      <c r="J29" s="64">
        <v>16.260000000000002</v>
      </c>
      <c r="K29" s="65">
        <v>19.27</v>
      </c>
      <c r="L29" s="64">
        <v>20.62</v>
      </c>
      <c r="M29" s="65">
        <v>13.05</v>
      </c>
      <c r="N29" s="64">
        <v>14.05</v>
      </c>
      <c r="O29" s="65">
        <v>90.83</v>
      </c>
      <c r="P29" s="64">
        <v>115.38</v>
      </c>
      <c r="Q29" s="70">
        <v>23.164999999999999</v>
      </c>
      <c r="S29">
        <f t="shared" si="0"/>
        <v>15.851451671055731</v>
      </c>
      <c r="T29">
        <f t="shared" si="1"/>
        <v>0.16691173708315596</v>
      </c>
    </row>
    <row r="30" spans="2:26" x14ac:dyDescent="0.3">
      <c r="B30" s="21" t="s">
        <v>9</v>
      </c>
      <c r="C30" s="60">
        <v>7.583333333333333</v>
      </c>
      <c r="D30" s="61">
        <v>8.6666666666666661</v>
      </c>
      <c r="E30" s="60">
        <v>19.170000000000002</v>
      </c>
      <c r="F30" s="61">
        <v>19.559999999999999</v>
      </c>
      <c r="G30" s="62">
        <v>1048</v>
      </c>
      <c r="H30" s="63">
        <v>1048</v>
      </c>
      <c r="I30" s="64">
        <v>16.260000000000002</v>
      </c>
      <c r="J30" s="65">
        <v>19.079999999999998</v>
      </c>
      <c r="K30" s="64">
        <v>20.62</v>
      </c>
      <c r="L30" s="65">
        <v>22.05</v>
      </c>
      <c r="M30" s="64">
        <v>14.05</v>
      </c>
      <c r="N30" s="65">
        <v>15.22</v>
      </c>
      <c r="O30" s="64">
        <v>115.38</v>
      </c>
      <c r="P30" s="65">
        <v>142.63999999999999</v>
      </c>
      <c r="Q30" s="69">
        <v>23.164999999999999</v>
      </c>
      <c r="S30">
        <f t="shared" si="0"/>
        <v>18.636714763069463</v>
      </c>
      <c r="T30">
        <f t="shared" si="1"/>
        <v>0.19650180128056066</v>
      </c>
    </row>
    <row r="31" spans="2:26" x14ac:dyDescent="0.3">
      <c r="B31" s="22" t="s">
        <v>9</v>
      </c>
      <c r="C31" s="61">
        <v>8.6666666666666661</v>
      </c>
      <c r="D31" s="60">
        <v>9.5</v>
      </c>
      <c r="E31" s="61">
        <v>19.559999999999999</v>
      </c>
      <c r="F31" s="60">
        <v>21.33</v>
      </c>
      <c r="G31" s="63">
        <v>1048</v>
      </c>
      <c r="H31" s="62">
        <v>1048</v>
      </c>
      <c r="I31" s="65">
        <v>19.079999999999998</v>
      </c>
      <c r="J31" s="64">
        <v>21.24</v>
      </c>
      <c r="K31" s="65">
        <v>22.05</v>
      </c>
      <c r="L31" s="64">
        <v>23.19</v>
      </c>
      <c r="M31" s="65">
        <v>15.22</v>
      </c>
      <c r="N31" s="64">
        <v>16.059999999999999</v>
      </c>
      <c r="O31" s="65">
        <v>142.63999999999999</v>
      </c>
      <c r="P31" s="64">
        <v>177.7</v>
      </c>
      <c r="Q31" s="70">
        <v>23.164999999999999</v>
      </c>
      <c r="S31">
        <f t="shared" si="0"/>
        <v>20.711667172610838</v>
      </c>
      <c r="T31">
        <f t="shared" si="1"/>
        <v>0.27913557649702453</v>
      </c>
    </row>
    <row r="32" spans="2:26" x14ac:dyDescent="0.3">
      <c r="B32" s="21" t="s">
        <v>9</v>
      </c>
      <c r="C32" s="60">
        <v>9.5</v>
      </c>
      <c r="D32" s="61">
        <v>10.5</v>
      </c>
      <c r="E32" s="60">
        <v>21.33</v>
      </c>
      <c r="F32" s="61">
        <v>25</v>
      </c>
      <c r="G32" s="62">
        <v>1048</v>
      </c>
      <c r="H32" s="63">
        <v>1037</v>
      </c>
      <c r="I32" s="64">
        <v>21.24</v>
      </c>
      <c r="J32" s="65">
        <v>22.87</v>
      </c>
      <c r="K32" s="64">
        <v>23.19</v>
      </c>
      <c r="L32" s="65">
        <v>24.15</v>
      </c>
      <c r="M32" s="64">
        <v>16.059999999999999</v>
      </c>
      <c r="N32" s="65">
        <v>16.760000000000002</v>
      </c>
      <c r="O32" s="64">
        <v>177.7</v>
      </c>
      <c r="P32" s="65">
        <v>219.22</v>
      </c>
      <c r="Q32" s="69">
        <v>23.164999999999999</v>
      </c>
      <c r="S32">
        <f t="shared" si="0"/>
        <v>22.990201083745589</v>
      </c>
      <c r="T32">
        <f t="shared" si="1"/>
        <v>1.4448300533613866E-2</v>
      </c>
    </row>
    <row r="33" spans="2:20" x14ac:dyDescent="0.3">
      <c r="B33" s="22" t="s">
        <v>9</v>
      </c>
      <c r="C33" s="61">
        <v>10.5</v>
      </c>
      <c r="D33" s="60">
        <v>11.583333333333334</v>
      </c>
      <c r="E33" s="61">
        <v>25</v>
      </c>
      <c r="F33" s="60">
        <v>26.67</v>
      </c>
      <c r="G33" s="63">
        <v>1037</v>
      </c>
      <c r="H33" s="62">
        <v>1037</v>
      </c>
      <c r="I33" s="65">
        <v>22.87</v>
      </c>
      <c r="J33" s="64">
        <v>25.43</v>
      </c>
      <c r="K33" s="65">
        <v>24.15</v>
      </c>
      <c r="L33" s="64">
        <v>25.59</v>
      </c>
      <c r="M33" s="65">
        <v>16.760000000000002</v>
      </c>
      <c r="N33" s="64">
        <v>17.670000000000002</v>
      </c>
      <c r="O33" s="65">
        <v>219.22</v>
      </c>
      <c r="P33" s="64">
        <v>261.11</v>
      </c>
      <c r="Q33" s="70">
        <v>23.164999999999999</v>
      </c>
      <c r="S33">
        <f t="shared" si="0"/>
        <v>24.553791510914436</v>
      </c>
      <c r="T33">
        <f t="shared" si="1"/>
        <v>0.76774131634560561</v>
      </c>
    </row>
    <row r="34" spans="2:20" x14ac:dyDescent="0.3">
      <c r="B34" s="21" t="s">
        <v>9</v>
      </c>
      <c r="C34" s="60">
        <v>11.583333333333334</v>
      </c>
      <c r="D34" s="61">
        <v>12.583333333333334</v>
      </c>
      <c r="E34" s="60">
        <v>26.67</v>
      </c>
      <c r="F34" s="61">
        <v>29</v>
      </c>
      <c r="G34" s="62">
        <v>1037</v>
      </c>
      <c r="H34" s="63">
        <v>1037</v>
      </c>
      <c r="I34" s="64">
        <v>25.43</v>
      </c>
      <c r="J34" s="65">
        <v>24.5</v>
      </c>
      <c r="K34" s="64">
        <v>25.59</v>
      </c>
      <c r="L34" s="65">
        <v>27.6</v>
      </c>
      <c r="M34" s="64">
        <v>17.670000000000002</v>
      </c>
      <c r="N34" s="65">
        <v>17.82</v>
      </c>
      <c r="O34" s="64">
        <v>261.11</v>
      </c>
      <c r="P34" s="65">
        <v>299.95000000000005</v>
      </c>
      <c r="Q34" s="69">
        <v>23.164999999999999</v>
      </c>
      <c r="S34">
        <f t="shared" si="0"/>
        <v>26.791744197236351</v>
      </c>
      <c r="T34">
        <f t="shared" si="1"/>
        <v>5.2520914655664876</v>
      </c>
    </row>
    <row r="35" spans="2:20" x14ac:dyDescent="0.3">
      <c r="B35" s="22" t="s">
        <v>9</v>
      </c>
      <c r="C35" s="61">
        <v>12.583333333333334</v>
      </c>
      <c r="D35" s="60">
        <v>13.666666666666666</v>
      </c>
      <c r="E35" s="61">
        <v>29</v>
      </c>
      <c r="F35" s="60">
        <v>30.22</v>
      </c>
      <c r="G35" s="63">
        <v>1037</v>
      </c>
      <c r="H35" s="62">
        <v>1037</v>
      </c>
      <c r="I35" s="65">
        <v>24.5</v>
      </c>
      <c r="J35" s="64">
        <v>29.2</v>
      </c>
      <c r="K35" s="65">
        <v>27.6</v>
      </c>
      <c r="L35" s="64">
        <v>27.89</v>
      </c>
      <c r="M35" s="65">
        <v>17.82</v>
      </c>
      <c r="N35" s="64">
        <v>18.93</v>
      </c>
      <c r="O35" s="65">
        <v>299.95000000000005</v>
      </c>
      <c r="P35" s="64">
        <v>338.79</v>
      </c>
      <c r="Q35" s="70">
        <v>23.164999999999999</v>
      </c>
      <c r="S35">
        <f t="shared" si="0"/>
        <v>25.882623816380956</v>
      </c>
      <c r="T35">
        <f t="shared" si="1"/>
        <v>11.004984743642845</v>
      </c>
    </row>
    <row r="36" spans="2:20" x14ac:dyDescent="0.3">
      <c r="B36" s="21" t="s">
        <v>9</v>
      </c>
      <c r="C36" s="60">
        <v>13.666666666666666</v>
      </c>
      <c r="D36" s="61">
        <v>14.75</v>
      </c>
      <c r="E36" s="60">
        <v>30.22</v>
      </c>
      <c r="F36" s="61">
        <v>31.22</v>
      </c>
      <c r="G36" s="62">
        <v>1037</v>
      </c>
      <c r="H36" s="63">
        <v>1026</v>
      </c>
      <c r="I36" s="64">
        <v>29.2</v>
      </c>
      <c r="J36" s="65">
        <v>30.65</v>
      </c>
      <c r="K36" s="64">
        <v>27.89</v>
      </c>
      <c r="L36" s="65">
        <v>28.62</v>
      </c>
      <c r="M36" s="64">
        <v>18.93</v>
      </c>
      <c r="N36" s="65">
        <v>19.5</v>
      </c>
      <c r="O36" s="64">
        <v>338.79</v>
      </c>
      <c r="P36" s="65">
        <v>366.52</v>
      </c>
      <c r="Q36" s="69">
        <v>23.164999999999999</v>
      </c>
      <c r="S36">
        <f t="shared" si="0"/>
        <v>30.341540568536431</v>
      </c>
      <c r="T36">
        <f t="shared" si="1"/>
        <v>9.5147220858827625E-2</v>
      </c>
    </row>
    <row r="37" spans="2:20" x14ac:dyDescent="0.3">
      <c r="B37" s="22" t="s">
        <v>9</v>
      </c>
      <c r="C37" s="61">
        <v>14.75</v>
      </c>
      <c r="D37" s="60">
        <v>15.583333333333334</v>
      </c>
      <c r="E37" s="61">
        <v>31.22</v>
      </c>
      <c r="F37" s="60">
        <v>30.72</v>
      </c>
      <c r="G37" s="63">
        <v>1026</v>
      </c>
      <c r="H37" s="62">
        <v>1026</v>
      </c>
      <c r="I37" s="65">
        <v>30.65</v>
      </c>
      <c r="J37" s="64">
        <v>32.4</v>
      </c>
      <c r="K37" s="65">
        <v>28.62</v>
      </c>
      <c r="L37" s="64">
        <v>29.2</v>
      </c>
      <c r="M37" s="65">
        <v>19.5</v>
      </c>
      <c r="N37" s="64">
        <v>20.05</v>
      </c>
      <c r="O37" s="65">
        <v>366.52</v>
      </c>
      <c r="P37" s="64">
        <v>387.67</v>
      </c>
      <c r="Q37" s="70">
        <v>23.164999999999999</v>
      </c>
      <c r="S37">
        <f t="shared" si="0"/>
        <v>31.438412227318985</v>
      </c>
      <c r="T37">
        <f t="shared" si="1"/>
        <v>0.92465104456963354</v>
      </c>
    </row>
    <row r="38" spans="2:20" x14ac:dyDescent="0.3">
      <c r="B38" s="18" t="s">
        <v>10</v>
      </c>
      <c r="C38" s="54">
        <v>4.083333333333333</v>
      </c>
      <c r="D38" s="55">
        <v>4.75</v>
      </c>
      <c r="E38" s="54">
        <v>10.74</v>
      </c>
      <c r="F38" s="55">
        <v>12.84</v>
      </c>
      <c r="G38" s="56">
        <v>1092</v>
      </c>
      <c r="H38" s="57">
        <v>1092</v>
      </c>
      <c r="I38" s="58">
        <v>4.32</v>
      </c>
      <c r="J38" s="59">
        <v>5.84</v>
      </c>
      <c r="K38" s="58">
        <v>10.91</v>
      </c>
      <c r="L38" s="59">
        <v>12.59</v>
      </c>
      <c r="M38" s="58">
        <v>7.1</v>
      </c>
      <c r="N38" s="59">
        <v>8.25</v>
      </c>
      <c r="O38" s="58">
        <v>16.309999999999999</v>
      </c>
      <c r="P38" s="59">
        <v>27.3</v>
      </c>
      <c r="Q38" s="15">
        <v>17.445</v>
      </c>
      <c r="S38">
        <f t="shared" si="0"/>
        <v>6.0331183629664098</v>
      </c>
      <c r="T38">
        <f t="shared" si="1"/>
        <v>3.7294702114826057E-2</v>
      </c>
    </row>
    <row r="39" spans="2:20" x14ac:dyDescent="0.3">
      <c r="B39" s="20" t="s">
        <v>10</v>
      </c>
      <c r="C39" s="55">
        <v>4.75</v>
      </c>
      <c r="D39" s="54">
        <v>5.666666666666667</v>
      </c>
      <c r="E39" s="55">
        <v>12.84</v>
      </c>
      <c r="F39" s="54">
        <v>13.48</v>
      </c>
      <c r="G39" s="57">
        <v>1092</v>
      </c>
      <c r="H39" s="56">
        <v>1092</v>
      </c>
      <c r="I39" s="59">
        <v>5.84</v>
      </c>
      <c r="J39" s="58">
        <v>7.47</v>
      </c>
      <c r="K39" s="59">
        <v>12.59</v>
      </c>
      <c r="L39" s="58">
        <v>14.19</v>
      </c>
      <c r="M39" s="59">
        <v>8.25</v>
      </c>
      <c r="N39" s="58">
        <v>9.34</v>
      </c>
      <c r="O39" s="59">
        <v>27.3</v>
      </c>
      <c r="P39" s="58">
        <v>36.57</v>
      </c>
      <c r="Q39" s="68">
        <v>17.445</v>
      </c>
      <c r="S39">
        <f t="shared" si="0"/>
        <v>8.1860191546360053</v>
      </c>
      <c r="T39">
        <f t="shared" si="1"/>
        <v>0.51268342980565995</v>
      </c>
    </row>
    <row r="40" spans="2:20" x14ac:dyDescent="0.3">
      <c r="B40" s="18" t="s">
        <v>10</v>
      </c>
      <c r="C40" s="54">
        <v>5.666666666666667</v>
      </c>
      <c r="D40" s="55">
        <v>6.833333333333333</v>
      </c>
      <c r="E40" s="54">
        <v>13.48</v>
      </c>
      <c r="F40" s="55">
        <v>14.44</v>
      </c>
      <c r="G40" s="56">
        <v>1092</v>
      </c>
      <c r="H40" s="57">
        <v>1092</v>
      </c>
      <c r="I40" s="58">
        <v>7.47</v>
      </c>
      <c r="J40" s="59">
        <v>9.2100000000000009</v>
      </c>
      <c r="K40" s="58">
        <v>14.19</v>
      </c>
      <c r="L40" s="59">
        <v>15.81</v>
      </c>
      <c r="M40" s="58">
        <v>9.34</v>
      </c>
      <c r="N40" s="59">
        <v>10.37</v>
      </c>
      <c r="O40" s="58">
        <v>36.57</v>
      </c>
      <c r="P40" s="59">
        <v>47.75</v>
      </c>
      <c r="Q40" s="15">
        <v>17.445</v>
      </c>
      <c r="S40">
        <f t="shared" si="0"/>
        <v>10.242035033031408</v>
      </c>
      <c r="T40">
        <f t="shared" si="1"/>
        <v>1.0650963094041381</v>
      </c>
    </row>
    <row r="41" spans="2:20" x14ac:dyDescent="0.3">
      <c r="B41" s="20" t="s">
        <v>10</v>
      </c>
      <c r="C41" s="55">
        <v>6.833333333333333</v>
      </c>
      <c r="D41" s="54">
        <v>7.583333333333333</v>
      </c>
      <c r="E41" s="55">
        <v>14.44</v>
      </c>
      <c r="F41" s="54">
        <v>15.61</v>
      </c>
      <c r="G41" s="57">
        <v>1092</v>
      </c>
      <c r="H41" s="56">
        <v>1080</v>
      </c>
      <c r="I41" s="59">
        <v>9.2100000000000009</v>
      </c>
      <c r="J41" s="58">
        <v>10.73</v>
      </c>
      <c r="K41" s="59">
        <v>15.81</v>
      </c>
      <c r="L41" s="58">
        <v>16.989999999999998</v>
      </c>
      <c r="M41" s="59">
        <v>10.37</v>
      </c>
      <c r="N41" s="58">
        <v>11.25</v>
      </c>
      <c r="O41" s="59">
        <v>47.75</v>
      </c>
      <c r="P41" s="58">
        <v>62.53</v>
      </c>
      <c r="Q41" s="68">
        <v>17.445</v>
      </c>
      <c r="S41">
        <f t="shared" si="0"/>
        <v>10.834997487412062</v>
      </c>
      <c r="T41">
        <f t="shared" si="1"/>
        <v>1.1024472362846082E-2</v>
      </c>
    </row>
    <row r="42" spans="2:20" x14ac:dyDescent="0.3">
      <c r="B42" s="18" t="s">
        <v>10</v>
      </c>
      <c r="C42" s="54">
        <v>7.583333333333333</v>
      </c>
      <c r="D42" s="55">
        <v>8.6666666666666661</v>
      </c>
      <c r="E42" s="54">
        <v>15.61</v>
      </c>
      <c r="F42" s="55">
        <v>15.78</v>
      </c>
      <c r="G42" s="56">
        <v>1080</v>
      </c>
      <c r="H42" s="57">
        <v>1080</v>
      </c>
      <c r="I42" s="58">
        <v>10.73</v>
      </c>
      <c r="J42" s="59">
        <v>12.25</v>
      </c>
      <c r="K42" s="58">
        <v>16.989999999999998</v>
      </c>
      <c r="L42" s="59">
        <v>18.03</v>
      </c>
      <c r="M42" s="58">
        <v>11.25</v>
      </c>
      <c r="N42" s="59">
        <v>12.01</v>
      </c>
      <c r="O42" s="58">
        <v>62.53</v>
      </c>
      <c r="P42" s="59">
        <v>73.34</v>
      </c>
      <c r="Q42" s="15">
        <v>17.445</v>
      </c>
      <c r="S42">
        <f t="shared" si="0"/>
        <v>12.935183899336913</v>
      </c>
      <c r="T42">
        <f t="shared" si="1"/>
        <v>0.46947697591053666</v>
      </c>
    </row>
    <row r="43" spans="2:20" x14ac:dyDescent="0.3">
      <c r="B43" s="20" t="s">
        <v>10</v>
      </c>
      <c r="C43" s="55">
        <v>8.6666666666666661</v>
      </c>
      <c r="D43" s="54">
        <v>9.5</v>
      </c>
      <c r="E43" s="55">
        <v>15.78</v>
      </c>
      <c r="F43" s="54">
        <v>16.72</v>
      </c>
      <c r="G43" s="57">
        <v>1080</v>
      </c>
      <c r="H43" s="56">
        <v>1080</v>
      </c>
      <c r="I43" s="59">
        <v>12.25</v>
      </c>
      <c r="J43" s="58">
        <v>13.24</v>
      </c>
      <c r="K43" s="59">
        <v>18.03</v>
      </c>
      <c r="L43" s="58">
        <v>18.809999999999999</v>
      </c>
      <c r="M43" s="59">
        <v>12.01</v>
      </c>
      <c r="N43" s="58">
        <v>12.49</v>
      </c>
      <c r="O43" s="59">
        <v>73.34</v>
      </c>
      <c r="P43" s="58">
        <v>86.35</v>
      </c>
      <c r="Q43" s="68">
        <v>17.445</v>
      </c>
      <c r="S43">
        <f t="shared" si="0"/>
        <v>13.809060469498585</v>
      </c>
      <c r="T43">
        <f t="shared" si="1"/>
        <v>0.32382981794594923</v>
      </c>
    </row>
    <row r="44" spans="2:20" x14ac:dyDescent="0.3">
      <c r="B44" s="18" t="s">
        <v>10</v>
      </c>
      <c r="C44" s="54">
        <v>9.5</v>
      </c>
      <c r="D44" s="55">
        <v>10.5</v>
      </c>
      <c r="E44" s="54">
        <v>16.72</v>
      </c>
      <c r="F44" s="55">
        <v>18.170000000000002</v>
      </c>
      <c r="G44" s="56">
        <v>1080</v>
      </c>
      <c r="H44" s="57">
        <v>1069</v>
      </c>
      <c r="I44" s="58">
        <v>13.24</v>
      </c>
      <c r="J44" s="59">
        <v>14.18</v>
      </c>
      <c r="K44" s="58">
        <v>18.809999999999999</v>
      </c>
      <c r="L44" s="59">
        <v>19.29</v>
      </c>
      <c r="M44" s="58">
        <v>12.49</v>
      </c>
      <c r="N44" s="59">
        <v>12.99</v>
      </c>
      <c r="O44" s="58">
        <v>86.35</v>
      </c>
      <c r="P44" s="59">
        <v>99.66</v>
      </c>
      <c r="Q44" s="15">
        <v>17.445</v>
      </c>
      <c r="S44">
        <f t="shared" si="0"/>
        <v>14.971344886985454</v>
      </c>
      <c r="T44">
        <f t="shared" si="1"/>
        <v>0.62622673015802166</v>
      </c>
    </row>
    <row r="45" spans="2:20" x14ac:dyDescent="0.3">
      <c r="B45" s="20" t="s">
        <v>10</v>
      </c>
      <c r="C45" s="55">
        <v>10.5</v>
      </c>
      <c r="D45" s="54">
        <v>11.583333333333334</v>
      </c>
      <c r="E45" s="55">
        <v>18.170000000000002</v>
      </c>
      <c r="F45" s="54">
        <v>20.61</v>
      </c>
      <c r="G45" s="57">
        <v>1069</v>
      </c>
      <c r="H45" s="56">
        <v>1058</v>
      </c>
      <c r="I45" s="59">
        <v>14.18</v>
      </c>
      <c r="J45" s="58">
        <v>16.45</v>
      </c>
      <c r="K45" s="59">
        <v>19.29</v>
      </c>
      <c r="L45" s="58">
        <v>20.99</v>
      </c>
      <c r="M45" s="59">
        <v>12.99</v>
      </c>
      <c r="N45" s="58">
        <v>14.07</v>
      </c>
      <c r="O45" s="59">
        <v>99.66</v>
      </c>
      <c r="P45" s="58">
        <v>130.1</v>
      </c>
      <c r="Q45" s="68">
        <v>17.445</v>
      </c>
      <c r="S45">
        <f t="shared" si="0"/>
        <v>15.899455493001364</v>
      </c>
      <c r="T45">
        <f t="shared" si="1"/>
        <v>0.30309925418637057</v>
      </c>
    </row>
    <row r="46" spans="2:20" x14ac:dyDescent="0.3">
      <c r="B46" s="18" t="s">
        <v>10</v>
      </c>
      <c r="C46" s="54">
        <v>11.583333333333334</v>
      </c>
      <c r="D46" s="55">
        <v>12.583333333333334</v>
      </c>
      <c r="E46" s="54">
        <v>20.61</v>
      </c>
      <c r="F46" s="55">
        <v>23</v>
      </c>
      <c r="G46" s="56">
        <v>1058</v>
      </c>
      <c r="H46" s="57">
        <v>1058</v>
      </c>
      <c r="I46" s="58">
        <v>16.45</v>
      </c>
      <c r="J46" s="59">
        <v>15.6</v>
      </c>
      <c r="K46" s="58">
        <v>20.99</v>
      </c>
      <c r="L46" s="59">
        <v>22.85</v>
      </c>
      <c r="M46" s="58">
        <v>14.07</v>
      </c>
      <c r="N46" s="59">
        <v>14.15</v>
      </c>
      <c r="O46" s="58">
        <v>130.1</v>
      </c>
      <c r="P46" s="59">
        <v>151.71</v>
      </c>
      <c r="Q46" s="15">
        <v>17.445</v>
      </c>
      <c r="S46">
        <f t="shared" si="0"/>
        <v>17.923251954293566</v>
      </c>
      <c r="T46">
        <f t="shared" si="1"/>
        <v>5.3974996431288735</v>
      </c>
    </row>
    <row r="47" spans="2:20" x14ac:dyDescent="0.3">
      <c r="B47" s="20" t="s">
        <v>10</v>
      </c>
      <c r="C47" s="55">
        <v>12.583333333333334</v>
      </c>
      <c r="D47" s="54">
        <v>13.75</v>
      </c>
      <c r="E47" s="55">
        <v>23</v>
      </c>
      <c r="F47" s="54">
        <v>23.28</v>
      </c>
      <c r="G47" s="57">
        <v>1058</v>
      </c>
      <c r="H47" s="56">
        <v>1036</v>
      </c>
      <c r="I47" s="59">
        <v>15.6</v>
      </c>
      <c r="J47" s="58">
        <v>19.23</v>
      </c>
      <c r="K47" s="59">
        <v>22.85</v>
      </c>
      <c r="L47" s="58">
        <v>22.91</v>
      </c>
      <c r="M47" s="59">
        <v>14.15</v>
      </c>
      <c r="N47" s="58">
        <v>15.37</v>
      </c>
      <c r="O47" s="59">
        <v>151.71</v>
      </c>
      <c r="P47" s="58">
        <v>171.12</v>
      </c>
      <c r="Q47" s="68">
        <v>17.445</v>
      </c>
      <c r="S47">
        <f t="shared" si="0"/>
        <v>17.1711031943574</v>
      </c>
      <c r="T47">
        <f t="shared" si="1"/>
        <v>4.2390560562853041</v>
      </c>
    </row>
    <row r="48" spans="2:20" x14ac:dyDescent="0.3">
      <c r="B48" s="18" t="s">
        <v>10</v>
      </c>
      <c r="C48" s="54">
        <v>13.75</v>
      </c>
      <c r="D48" s="55">
        <v>14.75</v>
      </c>
      <c r="E48" s="54">
        <v>23.28</v>
      </c>
      <c r="F48" s="55">
        <v>24.28</v>
      </c>
      <c r="G48" s="56">
        <v>1036</v>
      </c>
      <c r="H48" s="57">
        <v>1036</v>
      </c>
      <c r="I48" s="58">
        <v>19.23</v>
      </c>
      <c r="J48" s="59">
        <v>19.88</v>
      </c>
      <c r="K48" s="58">
        <v>22.91</v>
      </c>
      <c r="L48" s="59">
        <v>23.36</v>
      </c>
      <c r="M48" s="58">
        <v>15.37</v>
      </c>
      <c r="N48" s="59">
        <v>15.63</v>
      </c>
      <c r="O48" s="58">
        <v>171.12</v>
      </c>
      <c r="P48" s="59">
        <v>183.71</v>
      </c>
      <c r="Q48" s="15">
        <v>17.445</v>
      </c>
      <c r="S48">
        <f t="shared" si="0"/>
        <v>20.478098201344185</v>
      </c>
      <c r="T48">
        <f t="shared" si="1"/>
        <v>0.35772145845115044</v>
      </c>
    </row>
    <row r="49" spans="2:20" x14ac:dyDescent="0.3">
      <c r="B49" s="20" t="s">
        <v>10</v>
      </c>
      <c r="C49" s="55">
        <v>14.75</v>
      </c>
      <c r="D49" s="54">
        <v>15.5</v>
      </c>
      <c r="E49" s="55">
        <v>24.28</v>
      </c>
      <c r="F49" s="54">
        <v>27.56</v>
      </c>
      <c r="G49" s="57">
        <v>1036</v>
      </c>
      <c r="H49" s="56">
        <v>1036</v>
      </c>
      <c r="I49" s="59">
        <v>19.88</v>
      </c>
      <c r="J49" s="58">
        <v>21.09</v>
      </c>
      <c r="K49" s="59">
        <v>23.36</v>
      </c>
      <c r="L49" s="58">
        <v>24.03</v>
      </c>
      <c r="M49" s="59">
        <v>15.63</v>
      </c>
      <c r="N49" s="58">
        <v>16.09</v>
      </c>
      <c r="O49" s="59">
        <v>183.71</v>
      </c>
      <c r="P49" s="58">
        <v>216.56</v>
      </c>
      <c r="Q49" s="68">
        <v>17.445</v>
      </c>
      <c r="S49">
        <f t="shared" si="0"/>
        <v>20.759848247073403</v>
      </c>
      <c r="T49">
        <f t="shared" si="1"/>
        <v>0.10900017996050441</v>
      </c>
    </row>
    <row r="50" spans="2:20" x14ac:dyDescent="0.3">
      <c r="B50" s="21" t="s">
        <v>11</v>
      </c>
      <c r="C50" s="60">
        <v>4.083333333333333</v>
      </c>
      <c r="D50" s="61">
        <v>4.75</v>
      </c>
      <c r="E50" s="60">
        <v>8.18</v>
      </c>
      <c r="F50" s="61">
        <v>9.68</v>
      </c>
      <c r="G50" s="62">
        <v>1034</v>
      </c>
      <c r="H50" s="63">
        <v>1034</v>
      </c>
      <c r="I50" s="64">
        <v>2.74</v>
      </c>
      <c r="J50" s="65">
        <v>3.92</v>
      </c>
      <c r="K50" s="64">
        <v>8.68</v>
      </c>
      <c r="L50" s="65">
        <v>10.37</v>
      </c>
      <c r="M50" s="64">
        <v>5.81</v>
      </c>
      <c r="N50" s="65">
        <v>6.95</v>
      </c>
      <c r="O50" s="64">
        <v>8.18</v>
      </c>
      <c r="P50" s="65">
        <v>13.74</v>
      </c>
      <c r="Q50" s="69">
        <v>15.234999999999999</v>
      </c>
      <c r="S50">
        <f t="shared" si="0"/>
        <v>4.0717321656812704</v>
      </c>
      <c r="T50">
        <f t="shared" si="1"/>
        <v>2.3022650102328509E-2</v>
      </c>
    </row>
    <row r="51" spans="2:20" x14ac:dyDescent="0.3">
      <c r="B51" s="22" t="s">
        <v>11</v>
      </c>
      <c r="C51" s="61">
        <v>4.75</v>
      </c>
      <c r="D51" s="60">
        <v>5.666666666666667</v>
      </c>
      <c r="E51" s="61">
        <v>9.68</v>
      </c>
      <c r="F51" s="60">
        <v>10.58</v>
      </c>
      <c r="G51" s="63">
        <v>1034</v>
      </c>
      <c r="H51" s="62">
        <v>1034</v>
      </c>
      <c r="I51" s="65">
        <v>3.92</v>
      </c>
      <c r="J51" s="64">
        <v>5.2</v>
      </c>
      <c r="K51" s="65">
        <v>10.37</v>
      </c>
      <c r="L51" s="64">
        <v>12.09</v>
      </c>
      <c r="M51" s="65">
        <v>6.95</v>
      </c>
      <c r="N51" s="64">
        <v>8</v>
      </c>
      <c r="O51" s="65">
        <v>13.74</v>
      </c>
      <c r="P51" s="64">
        <v>20.170000000000002</v>
      </c>
      <c r="Q51" s="70">
        <v>15.234999999999999</v>
      </c>
      <c r="S51">
        <f t="shared" si="0"/>
        <v>5.850230832135785</v>
      </c>
      <c r="T51">
        <f t="shared" si="1"/>
        <v>0.42280013505999514</v>
      </c>
    </row>
    <row r="52" spans="2:20" x14ac:dyDescent="0.3">
      <c r="B52" s="21" t="s">
        <v>11</v>
      </c>
      <c r="C52" s="60">
        <v>5.666666666666667</v>
      </c>
      <c r="D52" s="61">
        <v>6.833333333333333</v>
      </c>
      <c r="E52" s="60">
        <v>10.58</v>
      </c>
      <c r="F52" s="61">
        <v>11.44</v>
      </c>
      <c r="G52" s="62">
        <v>1034</v>
      </c>
      <c r="H52" s="63">
        <v>1023</v>
      </c>
      <c r="I52" s="64">
        <v>5.2</v>
      </c>
      <c r="J52" s="65">
        <v>7.03</v>
      </c>
      <c r="K52" s="64">
        <v>12.09</v>
      </c>
      <c r="L52" s="65">
        <v>13.97</v>
      </c>
      <c r="M52" s="64">
        <v>8</v>
      </c>
      <c r="N52" s="65">
        <v>9.35</v>
      </c>
      <c r="O52" s="64">
        <v>20.170000000000002</v>
      </c>
      <c r="P52" s="65">
        <v>29.15</v>
      </c>
      <c r="Q52" s="69">
        <v>15.234999999999999</v>
      </c>
      <c r="S52">
        <f t="shared" si="0"/>
        <v>7.5715563741399148</v>
      </c>
      <c r="T52">
        <f t="shared" si="1"/>
        <v>0.29328330637157107</v>
      </c>
    </row>
    <row r="53" spans="2:20" x14ac:dyDescent="0.3">
      <c r="B53" s="22" t="s">
        <v>11</v>
      </c>
      <c r="C53" s="61">
        <v>6.833333333333333</v>
      </c>
      <c r="D53" s="60">
        <v>7.583333333333333</v>
      </c>
      <c r="E53" s="61">
        <v>11.44</v>
      </c>
      <c r="F53" s="60">
        <v>13.04</v>
      </c>
      <c r="G53" s="63">
        <v>1023</v>
      </c>
      <c r="H53" s="62">
        <v>990</v>
      </c>
      <c r="I53" s="65">
        <v>7.03</v>
      </c>
      <c r="J53" s="64">
        <v>8.44</v>
      </c>
      <c r="K53" s="65">
        <v>13.97</v>
      </c>
      <c r="L53" s="64">
        <v>15.13</v>
      </c>
      <c r="M53" s="65">
        <v>9.35</v>
      </c>
      <c r="N53" s="64">
        <v>10.42</v>
      </c>
      <c r="O53" s="65">
        <v>29.15</v>
      </c>
      <c r="P53" s="64">
        <v>40.950000000000003</v>
      </c>
      <c r="Q53" s="70">
        <v>15.234999999999999</v>
      </c>
      <c r="S53">
        <f t="shared" si="0"/>
        <v>8.4877314225902545</v>
      </c>
      <c r="T53">
        <f t="shared" si="1"/>
        <v>2.2782887024895035E-3</v>
      </c>
    </row>
    <row r="54" spans="2:20" x14ac:dyDescent="0.3">
      <c r="B54" s="21" t="s">
        <v>11</v>
      </c>
      <c r="C54" s="60">
        <v>7.583333333333333</v>
      </c>
      <c r="D54" s="61">
        <v>8.6666666666666661</v>
      </c>
      <c r="E54" s="60">
        <v>13.04</v>
      </c>
      <c r="F54" s="61">
        <v>14.16</v>
      </c>
      <c r="G54" s="62">
        <v>990</v>
      </c>
      <c r="H54" s="63">
        <v>990</v>
      </c>
      <c r="I54" s="64">
        <v>8.44</v>
      </c>
      <c r="J54" s="65">
        <v>10.11</v>
      </c>
      <c r="K54" s="64">
        <v>15.13</v>
      </c>
      <c r="L54" s="65">
        <v>16.38</v>
      </c>
      <c r="M54" s="64">
        <v>10.42</v>
      </c>
      <c r="N54" s="65">
        <v>11.41</v>
      </c>
      <c r="O54" s="64">
        <v>40.950000000000003</v>
      </c>
      <c r="P54" s="65">
        <v>53.46</v>
      </c>
      <c r="Q54" s="69">
        <v>15.234999999999999</v>
      </c>
      <c r="S54">
        <f t="shared" si="0"/>
        <v>10.475560546001466</v>
      </c>
      <c r="T54">
        <f t="shared" si="1"/>
        <v>0.13363451279289038</v>
      </c>
    </row>
    <row r="55" spans="2:20" x14ac:dyDescent="0.3">
      <c r="B55" s="22" t="s">
        <v>11</v>
      </c>
      <c r="C55" s="61">
        <v>8.6666666666666661</v>
      </c>
      <c r="D55" s="60">
        <v>9.5</v>
      </c>
      <c r="E55" s="61">
        <v>14.16</v>
      </c>
      <c r="F55" s="60">
        <v>14.78</v>
      </c>
      <c r="G55" s="63">
        <v>990</v>
      </c>
      <c r="H55" s="62">
        <v>990</v>
      </c>
      <c r="I55" s="65">
        <v>10.11</v>
      </c>
      <c r="J55" s="64">
        <v>11.07</v>
      </c>
      <c r="K55" s="65">
        <v>16.38</v>
      </c>
      <c r="L55" s="64">
        <v>17.12</v>
      </c>
      <c r="M55" s="65">
        <v>11.41</v>
      </c>
      <c r="N55" s="64">
        <v>11.93</v>
      </c>
      <c r="O55" s="65">
        <v>53.46</v>
      </c>
      <c r="P55" s="64">
        <v>64.95</v>
      </c>
      <c r="Q55" s="70">
        <v>15.234999999999999</v>
      </c>
      <c r="S55">
        <f t="shared" si="0"/>
        <v>11.58461342187314</v>
      </c>
      <c r="T55">
        <f t="shared" si="1"/>
        <v>0.26482697397198213</v>
      </c>
    </row>
    <row r="56" spans="2:20" x14ac:dyDescent="0.3">
      <c r="B56" s="21" t="s">
        <v>11</v>
      </c>
      <c r="C56" s="60">
        <v>9.5</v>
      </c>
      <c r="D56" s="61">
        <v>10.5</v>
      </c>
      <c r="E56" s="60">
        <v>14.78</v>
      </c>
      <c r="F56" s="61">
        <v>15.69</v>
      </c>
      <c r="G56" s="62">
        <v>990</v>
      </c>
      <c r="H56" s="63">
        <v>990</v>
      </c>
      <c r="I56" s="64">
        <v>11.07</v>
      </c>
      <c r="J56" s="65">
        <v>12.1</v>
      </c>
      <c r="K56" s="64">
        <v>17.12</v>
      </c>
      <c r="L56" s="65">
        <v>17.77</v>
      </c>
      <c r="M56" s="64">
        <v>11.93</v>
      </c>
      <c r="N56" s="65">
        <v>12.48</v>
      </c>
      <c r="O56" s="64">
        <v>64.95</v>
      </c>
      <c r="P56" s="65">
        <v>75.28</v>
      </c>
      <c r="Q56" s="69">
        <v>15.234999999999999</v>
      </c>
      <c r="S56">
        <f t="shared" si="0"/>
        <v>12.72654322712919</v>
      </c>
      <c r="T56">
        <f t="shared" si="1"/>
        <v>0.39255641546145975</v>
      </c>
    </row>
    <row r="57" spans="2:20" x14ac:dyDescent="0.3">
      <c r="B57" s="22" t="s">
        <v>11</v>
      </c>
      <c r="C57" s="61">
        <v>10.5</v>
      </c>
      <c r="D57" s="60">
        <v>11.583333333333334</v>
      </c>
      <c r="E57" s="61">
        <v>15.69</v>
      </c>
      <c r="F57" s="60">
        <v>16.329999999999998</v>
      </c>
      <c r="G57" s="63">
        <v>990</v>
      </c>
      <c r="H57" s="62">
        <v>968</v>
      </c>
      <c r="I57" s="65">
        <v>12.1</v>
      </c>
      <c r="J57" s="64">
        <v>13.88</v>
      </c>
      <c r="K57" s="65">
        <v>17.77</v>
      </c>
      <c r="L57" s="64">
        <v>18.91</v>
      </c>
      <c r="M57" s="65">
        <v>12.48</v>
      </c>
      <c r="N57" s="64">
        <v>13.51</v>
      </c>
      <c r="O57" s="65">
        <v>75.28</v>
      </c>
      <c r="P57" s="64">
        <v>90.43</v>
      </c>
      <c r="Q57" s="70">
        <v>15.234999999999999</v>
      </c>
      <c r="S57">
        <f t="shared" si="0"/>
        <v>13.764110782853029</v>
      </c>
      <c r="T57">
        <f t="shared" si="1"/>
        <v>1.3430310650937947E-2</v>
      </c>
    </row>
    <row r="58" spans="2:20" x14ac:dyDescent="0.3">
      <c r="B58" s="21" t="s">
        <v>11</v>
      </c>
      <c r="C58" s="60">
        <v>11.583333333333334</v>
      </c>
      <c r="D58" s="61">
        <v>12.583333333333334</v>
      </c>
      <c r="E58" s="60">
        <v>16.329999999999998</v>
      </c>
      <c r="F58" s="61">
        <v>16.670000000000002</v>
      </c>
      <c r="G58" s="62">
        <v>968</v>
      </c>
      <c r="H58" s="63">
        <v>968</v>
      </c>
      <c r="I58" s="64">
        <v>13.88</v>
      </c>
      <c r="J58" s="65">
        <v>13.45</v>
      </c>
      <c r="K58" s="64">
        <v>18.91</v>
      </c>
      <c r="L58" s="65">
        <v>18.55</v>
      </c>
      <c r="M58" s="64">
        <v>13.51</v>
      </c>
      <c r="N58" s="65">
        <v>13.62</v>
      </c>
      <c r="O58" s="64">
        <v>90.43</v>
      </c>
      <c r="P58" s="65">
        <v>94.04</v>
      </c>
      <c r="Q58" s="69">
        <v>15.234999999999999</v>
      </c>
      <c r="S58">
        <f t="shared" si="0"/>
        <v>15.322605443358247</v>
      </c>
      <c r="T58">
        <f t="shared" si="1"/>
        <v>3.5066511464949404</v>
      </c>
    </row>
    <row r="59" spans="2:20" x14ac:dyDescent="0.3">
      <c r="B59" s="22" t="s">
        <v>11</v>
      </c>
      <c r="C59" s="61">
        <v>12.583333333333334</v>
      </c>
      <c r="D59" s="60">
        <v>13.75</v>
      </c>
      <c r="E59" s="61">
        <v>16.670000000000002</v>
      </c>
      <c r="F59" s="60">
        <v>17.72</v>
      </c>
      <c r="G59" s="63">
        <v>968</v>
      </c>
      <c r="H59" s="62">
        <v>957</v>
      </c>
      <c r="I59" s="65">
        <v>13.45</v>
      </c>
      <c r="J59" s="64">
        <v>15.53</v>
      </c>
      <c r="K59" s="65">
        <v>18.55</v>
      </c>
      <c r="L59" s="64">
        <v>19.989999999999998</v>
      </c>
      <c r="M59" s="65">
        <v>13.62</v>
      </c>
      <c r="N59" s="64">
        <v>14.38</v>
      </c>
      <c r="O59" s="65">
        <v>94.04</v>
      </c>
      <c r="P59" s="64">
        <v>109.59</v>
      </c>
      <c r="Q59" s="70">
        <v>15.234999999999999</v>
      </c>
      <c r="S59">
        <f t="shared" si="0"/>
        <v>14.986547983064899</v>
      </c>
      <c r="T59">
        <f t="shared" si="1"/>
        <v>0.295340094710829</v>
      </c>
    </row>
    <row r="60" spans="2:20" x14ac:dyDescent="0.3">
      <c r="B60" s="21" t="s">
        <v>11</v>
      </c>
      <c r="C60" s="60">
        <v>13.75</v>
      </c>
      <c r="D60" s="61">
        <v>14.75</v>
      </c>
      <c r="E60" s="60">
        <v>17.72</v>
      </c>
      <c r="F60" s="61">
        <v>18.329999999999998</v>
      </c>
      <c r="G60" s="62">
        <v>957</v>
      </c>
      <c r="H60" s="63">
        <v>957</v>
      </c>
      <c r="I60" s="64">
        <v>15.53</v>
      </c>
      <c r="J60" s="65">
        <v>15.94</v>
      </c>
      <c r="K60" s="64">
        <v>19.989999999999998</v>
      </c>
      <c r="L60" s="65">
        <v>20.36</v>
      </c>
      <c r="M60" s="64">
        <v>14.38</v>
      </c>
      <c r="N60" s="65">
        <v>14.57</v>
      </c>
      <c r="O60" s="64">
        <v>109.59</v>
      </c>
      <c r="P60" s="65">
        <v>116.07</v>
      </c>
      <c r="Q60" s="69">
        <v>15.234999999999999</v>
      </c>
      <c r="S60">
        <f t="shared" si="0"/>
        <v>16.772176760806548</v>
      </c>
      <c r="T60">
        <f t="shared" si="1"/>
        <v>0.69251816122648013</v>
      </c>
    </row>
    <row r="61" spans="2:20" x14ac:dyDescent="0.3">
      <c r="B61" s="22" t="s">
        <v>11</v>
      </c>
      <c r="C61" s="61">
        <v>14.75</v>
      </c>
      <c r="D61" s="60">
        <v>15.5</v>
      </c>
      <c r="E61" s="61">
        <v>18.329999999999998</v>
      </c>
      <c r="F61" s="60">
        <v>18.829999999999998</v>
      </c>
      <c r="G61" s="63">
        <v>957</v>
      </c>
      <c r="H61" s="62">
        <v>957</v>
      </c>
      <c r="I61" s="65">
        <v>15.94</v>
      </c>
      <c r="J61" s="64">
        <v>16.46</v>
      </c>
      <c r="K61" s="65">
        <v>20.36</v>
      </c>
      <c r="L61" s="64">
        <v>20.67</v>
      </c>
      <c r="M61" s="65">
        <v>14.57</v>
      </c>
      <c r="N61" s="64">
        <v>14.8</v>
      </c>
      <c r="O61" s="65">
        <v>116.07</v>
      </c>
      <c r="P61" s="64">
        <v>122.76</v>
      </c>
      <c r="Q61" s="70">
        <v>15.234999999999999</v>
      </c>
      <c r="S61">
        <f t="shared" si="0"/>
        <v>16.819007552834083</v>
      </c>
      <c r="T61">
        <f t="shared" si="1"/>
        <v>0.1288864229919166</v>
      </c>
    </row>
    <row r="62" spans="2:20" x14ac:dyDescent="0.3">
      <c r="B62" s="18" t="s">
        <v>12</v>
      </c>
      <c r="C62" s="54">
        <v>6</v>
      </c>
      <c r="D62" s="55">
        <v>7.8</v>
      </c>
      <c r="E62" s="54">
        <v>16.4375</v>
      </c>
      <c r="F62" s="55">
        <v>18.5</v>
      </c>
      <c r="G62" s="56">
        <v>488</v>
      </c>
      <c r="H62" s="57">
        <v>481</v>
      </c>
      <c r="I62" s="58">
        <v>8.2799999999999994</v>
      </c>
      <c r="J62" s="59">
        <v>11.7525</v>
      </c>
      <c r="K62" s="58">
        <v>18.229552091509401</v>
      </c>
      <c r="L62" s="59">
        <v>21.68413161798</v>
      </c>
      <c r="M62" s="58">
        <v>14.7039361237828</v>
      </c>
      <c r="N62" s="59">
        <v>17.633877463436001</v>
      </c>
      <c r="O62" s="58">
        <v>57.0535</v>
      </c>
      <c r="P62" s="59">
        <v>91.684299999999993</v>
      </c>
      <c r="Q62" s="15">
        <v>20.8125</v>
      </c>
      <c r="S62">
        <f t="shared" si="0"/>
        <v>12.400744044756989</v>
      </c>
      <c r="T62">
        <f t="shared" si="1"/>
        <v>0.4202203415629015</v>
      </c>
    </row>
    <row r="63" spans="2:20" x14ac:dyDescent="0.3">
      <c r="B63" s="20" t="s">
        <v>12</v>
      </c>
      <c r="C63" s="55">
        <v>7.8</v>
      </c>
      <c r="D63" s="54">
        <v>9</v>
      </c>
      <c r="E63" s="55">
        <v>18.5</v>
      </c>
      <c r="F63" s="54">
        <v>19.076923076923102</v>
      </c>
      <c r="G63" s="57">
        <v>481</v>
      </c>
      <c r="H63" s="56">
        <v>481</v>
      </c>
      <c r="I63" s="59">
        <v>11.7525</v>
      </c>
      <c r="J63" s="58">
        <v>13.738099999999999</v>
      </c>
      <c r="K63" s="59">
        <v>21.68413161798</v>
      </c>
      <c r="L63" s="58">
        <v>22.903354718182101</v>
      </c>
      <c r="M63" s="59">
        <v>17.633877463436001</v>
      </c>
      <c r="N63" s="58">
        <v>19.063143585597199</v>
      </c>
      <c r="O63" s="59">
        <v>91.684299999999993</v>
      </c>
      <c r="P63" s="58">
        <v>110.88760000000001</v>
      </c>
      <c r="Q63" s="68">
        <v>20.8125</v>
      </c>
      <c r="S63">
        <f t="shared" si="0"/>
        <v>14.177672872871803</v>
      </c>
      <c r="T63">
        <f t="shared" si="1"/>
        <v>0.1932243105647706</v>
      </c>
    </row>
    <row r="64" spans="2:20" x14ac:dyDescent="0.3">
      <c r="B64" s="18" t="s">
        <v>12</v>
      </c>
      <c r="C64" s="54">
        <v>9</v>
      </c>
      <c r="D64" s="55">
        <v>9.9</v>
      </c>
      <c r="E64" s="54">
        <v>19.076923076923102</v>
      </c>
      <c r="F64" s="55">
        <v>20.75</v>
      </c>
      <c r="G64" s="56">
        <v>481</v>
      </c>
      <c r="H64" s="57">
        <v>481</v>
      </c>
      <c r="I64" s="58">
        <v>13.738099999999999</v>
      </c>
      <c r="J64" s="59">
        <v>15.285</v>
      </c>
      <c r="K64" s="58">
        <v>22.903354718182101</v>
      </c>
      <c r="L64" s="59">
        <v>24.649834996574601</v>
      </c>
      <c r="M64" s="58">
        <v>19.063143585597199</v>
      </c>
      <c r="N64" s="59">
        <v>20.109434423169802</v>
      </c>
      <c r="O64" s="58">
        <v>110.88760000000001</v>
      </c>
      <c r="P64" s="59">
        <v>133.03720000000001</v>
      </c>
      <c r="Q64" s="15">
        <v>20.8125</v>
      </c>
      <c r="S64">
        <f t="shared" si="0"/>
        <v>15.397635848533017</v>
      </c>
      <c r="T64">
        <f t="shared" si="1"/>
        <v>1.2686834374752799E-2</v>
      </c>
    </row>
    <row r="65" spans="2:20" x14ac:dyDescent="0.3">
      <c r="B65" s="20" t="s">
        <v>12</v>
      </c>
      <c r="C65" s="55">
        <v>9.9</v>
      </c>
      <c r="D65" s="54">
        <v>10.8</v>
      </c>
      <c r="E65" s="55">
        <v>20.75</v>
      </c>
      <c r="F65" s="54">
        <v>21.3125</v>
      </c>
      <c r="G65" s="57">
        <v>481</v>
      </c>
      <c r="H65" s="56">
        <v>481</v>
      </c>
      <c r="I65" s="59">
        <v>15.285</v>
      </c>
      <c r="J65" s="58">
        <v>16.896899999999999</v>
      </c>
      <c r="K65" s="59">
        <v>24.649834996574601</v>
      </c>
      <c r="L65" s="58">
        <v>25.139678403010102</v>
      </c>
      <c r="M65" s="59">
        <v>20.109434423169802</v>
      </c>
      <c r="N65" s="58">
        <v>21.142981095343401</v>
      </c>
      <c r="O65" s="59">
        <v>133.03720000000001</v>
      </c>
      <c r="P65" s="58">
        <v>150.97190000000001</v>
      </c>
      <c r="Q65" s="68">
        <v>20.8125</v>
      </c>
      <c r="S65">
        <f t="shared" si="0"/>
        <v>16.823280145577417</v>
      </c>
      <c r="T65">
        <f t="shared" si="1"/>
        <v>5.4198829652020858E-3</v>
      </c>
    </row>
    <row r="66" spans="2:20" x14ac:dyDescent="0.3">
      <c r="B66" s="18" t="s">
        <v>12</v>
      </c>
      <c r="C66" s="54">
        <v>10.8</v>
      </c>
      <c r="D66" s="55">
        <v>12</v>
      </c>
      <c r="E66" s="54">
        <v>21.3125</v>
      </c>
      <c r="F66" s="55">
        <v>22.970588235294102</v>
      </c>
      <c r="G66" s="56">
        <v>481</v>
      </c>
      <c r="H66" s="57">
        <v>481</v>
      </c>
      <c r="I66" s="58">
        <v>16.896899999999999</v>
      </c>
      <c r="J66" s="59">
        <v>18.758099999999999</v>
      </c>
      <c r="K66" s="58">
        <v>25.139678403010102</v>
      </c>
      <c r="L66" s="59">
        <v>26.799335875584099</v>
      </c>
      <c r="M66" s="58">
        <v>21.142981095343401</v>
      </c>
      <c r="N66" s="59">
        <v>22.277014765850598</v>
      </c>
      <c r="O66" s="58">
        <v>150.97190000000001</v>
      </c>
      <c r="P66" s="59">
        <v>176.2304</v>
      </c>
      <c r="Q66" s="15">
        <v>20.8125</v>
      </c>
      <c r="S66">
        <f t="shared" si="0"/>
        <v>18.774399486874231</v>
      </c>
      <c r="T66">
        <f t="shared" si="1"/>
        <v>2.6567327236325019E-4</v>
      </c>
    </row>
    <row r="67" spans="2:20" x14ac:dyDescent="0.3">
      <c r="B67" s="20" t="s">
        <v>12</v>
      </c>
      <c r="C67" s="55">
        <v>12</v>
      </c>
      <c r="D67" s="54">
        <v>13</v>
      </c>
      <c r="E67" s="55">
        <v>22.970588235294102</v>
      </c>
      <c r="F67" s="54">
        <v>23.59375</v>
      </c>
      <c r="G67" s="57">
        <v>481</v>
      </c>
      <c r="H67" s="56">
        <v>481</v>
      </c>
      <c r="I67" s="59">
        <v>18.758099999999999</v>
      </c>
      <c r="J67" s="58">
        <v>20.496300000000002</v>
      </c>
      <c r="K67" s="59">
        <v>26.799335875584099</v>
      </c>
      <c r="L67" s="58">
        <v>27.731716984867798</v>
      </c>
      <c r="M67" s="59">
        <v>22.277014765850598</v>
      </c>
      <c r="N67" s="58">
        <v>23.287848751624502</v>
      </c>
      <c r="O67" s="59">
        <v>176.2304</v>
      </c>
      <c r="P67" s="58">
        <v>197.90039999999999</v>
      </c>
      <c r="Q67" s="68">
        <v>20.8125</v>
      </c>
      <c r="S67">
        <f t="shared" si="0"/>
        <v>20.183008722567493</v>
      </c>
      <c r="T67">
        <f t="shared" si="1"/>
        <v>9.8151424515293018E-2</v>
      </c>
    </row>
    <row r="68" spans="2:20" x14ac:dyDescent="0.3">
      <c r="B68" s="18" t="s">
        <v>12</v>
      </c>
      <c r="C68" s="54">
        <v>13</v>
      </c>
      <c r="D68" s="55">
        <v>14</v>
      </c>
      <c r="E68" s="54">
        <v>23.59375</v>
      </c>
      <c r="F68" s="55">
        <v>24.15625</v>
      </c>
      <c r="G68" s="56">
        <v>481</v>
      </c>
      <c r="H68" s="57">
        <v>481</v>
      </c>
      <c r="I68" s="58">
        <v>20.496300000000002</v>
      </c>
      <c r="J68" s="59">
        <v>22.3812</v>
      </c>
      <c r="K68" s="58">
        <v>27.731716984867798</v>
      </c>
      <c r="L68" s="59">
        <v>29.576709187956201</v>
      </c>
      <c r="M68" s="58">
        <v>23.287848751624502</v>
      </c>
      <c r="N68" s="59">
        <v>24.333369137331498</v>
      </c>
      <c r="O68" s="58">
        <v>197.90039999999999</v>
      </c>
      <c r="P68" s="59">
        <v>223.40289999999999</v>
      </c>
      <c r="Q68" s="15">
        <v>20.8125</v>
      </c>
      <c r="S68">
        <f t="shared" si="0"/>
        <v>21.803694909447483</v>
      </c>
      <c r="T68">
        <f t="shared" si="1"/>
        <v>0.33351212961407084</v>
      </c>
    </row>
    <row r="69" spans="2:20" x14ac:dyDescent="0.3">
      <c r="B69" s="20" t="s">
        <v>12</v>
      </c>
      <c r="C69" s="55">
        <v>14</v>
      </c>
      <c r="D69" s="54">
        <v>15</v>
      </c>
      <c r="E69" s="55">
        <v>24.15625</v>
      </c>
      <c r="F69" s="54">
        <v>24.087499618530298</v>
      </c>
      <c r="G69" s="57">
        <v>481</v>
      </c>
      <c r="H69" s="56">
        <v>481</v>
      </c>
      <c r="I69" s="59">
        <v>22.3812</v>
      </c>
      <c r="J69" s="58">
        <v>22.6313</v>
      </c>
      <c r="K69" s="59">
        <v>29.576709187956201</v>
      </c>
      <c r="L69" s="58">
        <v>29.3002027996063</v>
      </c>
      <c r="M69" s="59">
        <v>24.333369137331498</v>
      </c>
      <c r="N69" s="58">
        <v>24.468701877506501</v>
      </c>
      <c r="O69" s="59">
        <v>223.40289999999999</v>
      </c>
      <c r="P69" s="58">
        <v>221.7063</v>
      </c>
      <c r="Q69" s="68">
        <v>20.8125</v>
      </c>
      <c r="S69">
        <f t="shared" si="0"/>
        <v>23.576172312167902</v>
      </c>
      <c r="T69">
        <f t="shared" si="1"/>
        <v>0.89278368630151794</v>
      </c>
    </row>
    <row r="70" spans="2:20" x14ac:dyDescent="0.3">
      <c r="B70" s="18" t="s">
        <v>12</v>
      </c>
      <c r="C70" s="54">
        <v>15</v>
      </c>
      <c r="D70" s="55">
        <v>15.8</v>
      </c>
      <c r="E70" s="54">
        <v>24.087499618530298</v>
      </c>
      <c r="F70" s="55">
        <v>25.024999856948899</v>
      </c>
      <c r="G70" s="56">
        <v>481</v>
      </c>
      <c r="H70" s="57">
        <v>481</v>
      </c>
      <c r="I70" s="58">
        <v>22.6313</v>
      </c>
      <c r="J70" s="59">
        <v>23.5381</v>
      </c>
      <c r="K70" s="58">
        <v>29.3002027996063</v>
      </c>
      <c r="L70" s="59">
        <v>30.0509020576742</v>
      </c>
      <c r="M70" s="58">
        <v>24.468701877506501</v>
      </c>
      <c r="N70" s="59">
        <v>24.955612535111399</v>
      </c>
      <c r="O70" s="58">
        <v>221.7063</v>
      </c>
      <c r="P70" s="59">
        <v>240.09020000000001</v>
      </c>
      <c r="Q70" s="15">
        <v>20.8125</v>
      </c>
      <c r="S70">
        <f t="shared" si="0"/>
        <v>23.530162779095338</v>
      </c>
      <c r="T70">
        <f t="shared" si="1"/>
        <v>6.2999475689399598E-5</v>
      </c>
    </row>
    <row r="71" spans="2:20" x14ac:dyDescent="0.3">
      <c r="B71" s="20" t="s">
        <v>12</v>
      </c>
      <c r="C71" s="55">
        <v>15.8</v>
      </c>
      <c r="D71" s="54">
        <v>16.899999999999999</v>
      </c>
      <c r="E71" s="55">
        <v>25.024999856948899</v>
      </c>
      <c r="F71" s="54">
        <v>25.3874995708466</v>
      </c>
      <c r="G71" s="57">
        <v>481</v>
      </c>
      <c r="H71" s="56">
        <v>481</v>
      </c>
      <c r="I71" s="59">
        <v>23.5381</v>
      </c>
      <c r="J71" s="58">
        <v>24.203099999999999</v>
      </c>
      <c r="K71" s="59">
        <v>30.0509020576742</v>
      </c>
      <c r="L71" s="58">
        <v>29.708139936496199</v>
      </c>
      <c r="M71" s="59">
        <v>24.955612535111399</v>
      </c>
      <c r="N71" s="58">
        <v>25.304235808119302</v>
      </c>
      <c r="O71" s="59">
        <v>240.09020000000001</v>
      </c>
      <c r="P71" s="58">
        <v>251.31739999999999</v>
      </c>
      <c r="Q71" s="68">
        <v>20.8125</v>
      </c>
      <c r="S71">
        <f t="shared" si="0"/>
        <v>24.685575595196475</v>
      </c>
      <c r="T71">
        <f t="shared" si="1"/>
        <v>0.23278269996019385</v>
      </c>
    </row>
    <row r="72" spans="2:20" x14ac:dyDescent="0.3">
      <c r="B72" s="18" t="s">
        <v>12</v>
      </c>
      <c r="C72" s="54">
        <v>16.899999999999999</v>
      </c>
      <c r="D72" s="55">
        <v>17.899999999999999</v>
      </c>
      <c r="E72" s="54">
        <v>25.3874995708466</v>
      </c>
      <c r="F72" s="55">
        <v>25.921875</v>
      </c>
      <c r="G72" s="56">
        <v>481</v>
      </c>
      <c r="H72" s="57">
        <v>481</v>
      </c>
      <c r="I72" s="58">
        <v>24.203099999999999</v>
      </c>
      <c r="J72" s="59">
        <v>24.570599999999999</v>
      </c>
      <c r="K72" s="58">
        <v>29.708139936496199</v>
      </c>
      <c r="L72" s="59">
        <v>29.124224617423099</v>
      </c>
      <c r="M72" s="58">
        <v>25.304235808119302</v>
      </c>
      <c r="N72" s="59">
        <v>25.496817313255999</v>
      </c>
      <c r="O72" s="58">
        <v>251.31739999999999</v>
      </c>
      <c r="P72" s="59">
        <v>259.01220000000001</v>
      </c>
      <c r="Q72" s="15">
        <v>20.8125</v>
      </c>
      <c r="S72">
        <f t="shared" si="0"/>
        <v>25.174167559959741</v>
      </c>
      <c r="T72">
        <f t="shared" si="1"/>
        <v>0.3642937994357574</v>
      </c>
    </row>
    <row r="73" spans="2:20" x14ac:dyDescent="0.3">
      <c r="B73" s="21" t="s">
        <v>13</v>
      </c>
      <c r="C73" s="60">
        <v>6</v>
      </c>
      <c r="D73" s="61">
        <v>7.8</v>
      </c>
      <c r="E73" s="60">
        <v>16.884615384615401</v>
      </c>
      <c r="F73" s="61">
        <v>18.692307692307701</v>
      </c>
      <c r="G73" s="62">
        <v>620</v>
      </c>
      <c r="H73" s="63">
        <v>620</v>
      </c>
      <c r="I73" s="64">
        <v>8.9291</v>
      </c>
      <c r="J73" s="65">
        <v>12.5739</v>
      </c>
      <c r="K73" s="64">
        <v>17.775625977703498</v>
      </c>
      <c r="L73" s="65">
        <v>21.046089429521999</v>
      </c>
      <c r="M73" s="64">
        <v>13.540070134119301</v>
      </c>
      <c r="N73" s="65">
        <v>16.067734710405901</v>
      </c>
      <c r="O73" s="64">
        <v>62.089100000000002</v>
      </c>
      <c r="P73" s="65">
        <v>97.697199999999995</v>
      </c>
      <c r="Q73" s="69">
        <v>20.388439046333808</v>
      </c>
      <c r="S73">
        <f t="shared" si="0"/>
        <v>13.148085825617198</v>
      </c>
      <c r="T73">
        <f t="shared" si="1"/>
        <v>0.32968936233970292</v>
      </c>
    </row>
    <row r="74" spans="2:20" x14ac:dyDescent="0.3">
      <c r="B74" s="22" t="s">
        <v>13</v>
      </c>
      <c r="C74" s="61">
        <v>7.8</v>
      </c>
      <c r="D74" s="60">
        <v>9</v>
      </c>
      <c r="E74" s="61">
        <v>18.692307692307701</v>
      </c>
      <c r="F74" s="60">
        <v>19.21875</v>
      </c>
      <c r="G74" s="63">
        <v>620</v>
      </c>
      <c r="H74" s="62">
        <v>615</v>
      </c>
      <c r="I74" s="65">
        <v>12.5739</v>
      </c>
      <c r="J74" s="64">
        <v>14.510899999999999</v>
      </c>
      <c r="K74" s="65">
        <v>21.046089429521999</v>
      </c>
      <c r="L74" s="64">
        <v>22.448353968728</v>
      </c>
      <c r="M74" s="65">
        <v>16.067734710405901</v>
      </c>
      <c r="N74" s="64">
        <v>17.330775117745599</v>
      </c>
      <c r="O74" s="65">
        <v>97.697199999999995</v>
      </c>
      <c r="P74" s="64">
        <v>116.4076</v>
      </c>
      <c r="Q74" s="70">
        <v>20.388439046333808</v>
      </c>
      <c r="S74">
        <f t="shared" si="0"/>
        <v>15.036381409384267</v>
      </c>
      <c r="T74">
        <f t="shared" si="1"/>
        <v>0.27613071160847658</v>
      </c>
    </row>
    <row r="75" spans="2:20" x14ac:dyDescent="0.3">
      <c r="B75" s="21" t="s">
        <v>13</v>
      </c>
      <c r="C75" s="60">
        <v>9</v>
      </c>
      <c r="D75" s="61">
        <v>9.9</v>
      </c>
      <c r="E75" s="60">
        <v>19.21875</v>
      </c>
      <c r="F75" s="61">
        <v>20.269230769230798</v>
      </c>
      <c r="G75" s="62">
        <v>615</v>
      </c>
      <c r="H75" s="63">
        <v>615</v>
      </c>
      <c r="I75" s="64">
        <v>14.510899999999999</v>
      </c>
      <c r="J75" s="65">
        <v>16.036200000000001</v>
      </c>
      <c r="K75" s="64">
        <v>22.448353968728</v>
      </c>
      <c r="L75" s="65">
        <v>24.112189678396899</v>
      </c>
      <c r="M75" s="64">
        <v>17.330775117745599</v>
      </c>
      <c r="N75" s="65">
        <v>18.2193539863745</v>
      </c>
      <c r="O75" s="64">
        <v>116.4076</v>
      </c>
      <c r="P75" s="65">
        <v>135.0967</v>
      </c>
      <c r="Q75" s="69">
        <v>20.388439046333808</v>
      </c>
      <c r="S75">
        <f t="shared" si="0"/>
        <v>16.185405145213444</v>
      </c>
      <c r="T75">
        <f t="shared" si="1"/>
        <v>2.2262175358164701E-2</v>
      </c>
    </row>
    <row r="76" spans="2:20" x14ac:dyDescent="0.3">
      <c r="B76" s="22" t="s">
        <v>13</v>
      </c>
      <c r="C76" s="61">
        <v>9.9</v>
      </c>
      <c r="D76" s="60">
        <v>10.8</v>
      </c>
      <c r="E76" s="61">
        <v>20.269230769230798</v>
      </c>
      <c r="F76" s="60">
        <v>21.342105263157901</v>
      </c>
      <c r="G76" s="63">
        <v>615</v>
      </c>
      <c r="H76" s="62">
        <v>615</v>
      </c>
      <c r="I76" s="65">
        <v>16.036200000000001</v>
      </c>
      <c r="J76" s="64">
        <v>17.773299999999999</v>
      </c>
      <c r="K76" s="65">
        <v>24.112189678396899</v>
      </c>
      <c r="L76" s="64">
        <v>24.2948094783013</v>
      </c>
      <c r="M76" s="65">
        <v>18.2193539863745</v>
      </c>
      <c r="N76" s="64">
        <v>19.1796037580811</v>
      </c>
      <c r="O76" s="65">
        <v>135.0967</v>
      </c>
      <c r="P76" s="64">
        <v>157.43639999999999</v>
      </c>
      <c r="Q76" s="70">
        <v>20.388439046333808</v>
      </c>
      <c r="S76">
        <f t="shared" si="0"/>
        <v>17.581698802102867</v>
      </c>
      <c r="T76">
        <f t="shared" si="1"/>
        <v>3.6711019035615911E-2</v>
      </c>
    </row>
    <row r="77" spans="2:20" x14ac:dyDescent="0.3">
      <c r="B77" s="21" t="s">
        <v>13</v>
      </c>
      <c r="C77" s="60">
        <v>10.8</v>
      </c>
      <c r="D77" s="61">
        <v>12</v>
      </c>
      <c r="E77" s="60">
        <v>21.342105263157901</v>
      </c>
      <c r="F77" s="61">
        <v>22.875</v>
      </c>
      <c r="G77" s="62">
        <v>615</v>
      </c>
      <c r="H77" s="63">
        <v>615</v>
      </c>
      <c r="I77" s="64">
        <v>17.773299999999999</v>
      </c>
      <c r="J77" s="65">
        <v>19.691500000000001</v>
      </c>
      <c r="K77" s="64">
        <v>24.2948094783013</v>
      </c>
      <c r="L77" s="65">
        <v>25.854564325471902</v>
      </c>
      <c r="M77" s="64">
        <v>19.1796037580811</v>
      </c>
      <c r="N77" s="65">
        <v>20.1901854583855</v>
      </c>
      <c r="O77" s="64">
        <v>157.43639999999999</v>
      </c>
      <c r="P77" s="65">
        <v>188.2371</v>
      </c>
      <c r="Q77" s="69">
        <v>20.388439046333808</v>
      </c>
      <c r="S77">
        <f t="shared" si="0"/>
        <v>19.651434203973938</v>
      </c>
      <c r="T77">
        <f t="shared" si="1"/>
        <v>1.6052680112020924E-3</v>
      </c>
    </row>
    <row r="78" spans="2:20" x14ac:dyDescent="0.3">
      <c r="B78" s="22" t="s">
        <v>13</v>
      </c>
      <c r="C78" s="61">
        <v>12</v>
      </c>
      <c r="D78" s="60">
        <v>13</v>
      </c>
      <c r="E78" s="61">
        <v>22.875</v>
      </c>
      <c r="F78" s="60">
        <v>22.824999999999999</v>
      </c>
      <c r="G78" s="63">
        <v>615</v>
      </c>
      <c r="H78" s="62">
        <v>610</v>
      </c>
      <c r="I78" s="65">
        <v>19.691500000000001</v>
      </c>
      <c r="J78" s="64">
        <v>21.9648</v>
      </c>
      <c r="K78" s="65">
        <v>25.854564325471902</v>
      </c>
      <c r="L78" s="64">
        <v>27.794264118851501</v>
      </c>
      <c r="M78" s="65">
        <v>20.1901854583855</v>
      </c>
      <c r="N78" s="64">
        <v>21.409563048927801</v>
      </c>
      <c r="O78" s="65">
        <v>188.2371</v>
      </c>
      <c r="P78" s="64">
        <v>208.37039999999999</v>
      </c>
      <c r="Q78" s="70">
        <v>20.388439046333808</v>
      </c>
      <c r="S78">
        <f t="shared" si="0"/>
        <v>21.110614582127845</v>
      </c>
      <c r="T78">
        <f t="shared" si="1"/>
        <v>0.72963272810542934</v>
      </c>
    </row>
    <row r="79" spans="2:20" x14ac:dyDescent="0.3">
      <c r="B79" s="21" t="s">
        <v>13</v>
      </c>
      <c r="C79" s="60">
        <v>13</v>
      </c>
      <c r="D79" s="61">
        <v>14</v>
      </c>
      <c r="E79" s="60">
        <v>22.824999999999999</v>
      </c>
      <c r="F79" s="61">
        <v>24.3</v>
      </c>
      <c r="G79" s="62">
        <v>610</v>
      </c>
      <c r="H79" s="63">
        <v>605</v>
      </c>
      <c r="I79" s="64">
        <v>21.9648</v>
      </c>
      <c r="J79" s="65">
        <v>23.6493</v>
      </c>
      <c r="K79" s="64">
        <v>27.794264118851501</v>
      </c>
      <c r="L79" s="65">
        <v>28.698033197911101</v>
      </c>
      <c r="M79" s="64">
        <v>21.409563048927801</v>
      </c>
      <c r="N79" s="65">
        <v>22.3063587929386</v>
      </c>
      <c r="O79" s="64">
        <v>208.37039999999999</v>
      </c>
      <c r="P79" s="65">
        <v>237.2706</v>
      </c>
      <c r="Q79" s="69">
        <v>20.388439046333808</v>
      </c>
      <c r="S79">
        <f t="shared" ref="S79:S116" si="2">$X$16*(I79/$X$16)^((C79/D79)^$X$17)</f>
        <v>23.254024139983702</v>
      </c>
      <c r="T79">
        <f t="shared" ref="T79:T116" si="3">(J79-S79)^2</f>
        <v>0.15624300551162401</v>
      </c>
    </row>
    <row r="80" spans="2:20" x14ac:dyDescent="0.3">
      <c r="B80" s="22" t="s">
        <v>13</v>
      </c>
      <c r="C80" s="61">
        <v>14</v>
      </c>
      <c r="D80" s="60">
        <v>15</v>
      </c>
      <c r="E80" s="61">
        <v>24.3</v>
      </c>
      <c r="F80" s="60">
        <v>24.985714140392499</v>
      </c>
      <c r="G80" s="63">
        <v>605</v>
      </c>
      <c r="H80" s="62">
        <v>595</v>
      </c>
      <c r="I80" s="65">
        <v>23.6493</v>
      </c>
      <c r="J80" s="64">
        <v>23.768799999999999</v>
      </c>
      <c r="K80" s="65">
        <v>28.698033197911101</v>
      </c>
      <c r="L80" s="64">
        <v>28.5450438350708</v>
      </c>
      <c r="M80" s="65">
        <v>22.3063587929386</v>
      </c>
      <c r="N80" s="64">
        <v>22.548031593690599</v>
      </c>
      <c r="O80" s="65">
        <v>237.2706</v>
      </c>
      <c r="P80" s="64">
        <v>245.57249999999999</v>
      </c>
      <c r="Q80" s="70">
        <v>20.388439046333808</v>
      </c>
      <c r="S80">
        <f t="shared" si="2"/>
        <v>24.823290744839838</v>
      </c>
      <c r="T80">
        <f t="shared" si="3"/>
        <v>1.1119507309528787</v>
      </c>
    </row>
    <row r="81" spans="2:20" x14ac:dyDescent="0.3">
      <c r="B81" s="21" t="s">
        <v>13</v>
      </c>
      <c r="C81" s="60">
        <v>15</v>
      </c>
      <c r="D81" s="61">
        <v>15.8</v>
      </c>
      <c r="E81" s="60">
        <v>24.985714140392499</v>
      </c>
      <c r="F81" s="61">
        <v>25.439999961853101</v>
      </c>
      <c r="G81" s="62">
        <v>595</v>
      </c>
      <c r="H81" s="63">
        <v>590</v>
      </c>
      <c r="I81" s="64">
        <v>23.768799999999999</v>
      </c>
      <c r="J81" s="65">
        <v>24.261399999999998</v>
      </c>
      <c r="K81" s="64">
        <v>28.5450438350708</v>
      </c>
      <c r="L81" s="65">
        <v>29.352393458447299</v>
      </c>
      <c r="M81" s="64">
        <v>22.548031593690599</v>
      </c>
      <c r="N81" s="65">
        <v>22.877086649454199</v>
      </c>
      <c r="O81" s="64">
        <v>245.57249999999999</v>
      </c>
      <c r="P81" s="65">
        <v>250.70099999999999</v>
      </c>
      <c r="Q81" s="69">
        <v>20.388439046333808</v>
      </c>
      <c r="S81">
        <f t="shared" si="2"/>
        <v>24.653365210994444</v>
      </c>
      <c r="T81">
        <f t="shared" si="3"/>
        <v>0.15363672662992042</v>
      </c>
    </row>
    <row r="82" spans="2:20" x14ac:dyDescent="0.3">
      <c r="B82" s="22" t="s">
        <v>13</v>
      </c>
      <c r="C82" s="61">
        <v>15.8</v>
      </c>
      <c r="D82" s="60">
        <v>16.899999999999999</v>
      </c>
      <c r="E82" s="61">
        <v>25.439999961853101</v>
      </c>
      <c r="F82" s="60">
        <v>25.859999847412102</v>
      </c>
      <c r="G82" s="63">
        <v>590</v>
      </c>
      <c r="H82" s="62">
        <v>590</v>
      </c>
      <c r="I82" s="65">
        <v>24.261399999999998</v>
      </c>
      <c r="J82" s="64">
        <v>24.9955</v>
      </c>
      <c r="K82" s="65">
        <v>29.352393458447299</v>
      </c>
      <c r="L82" s="64">
        <v>30.252512257315601</v>
      </c>
      <c r="M82" s="65">
        <v>22.877086649454199</v>
      </c>
      <c r="N82" s="64">
        <v>23.218869988291001</v>
      </c>
      <c r="O82" s="65">
        <v>250.70099999999999</v>
      </c>
      <c r="P82" s="64">
        <v>262.5283</v>
      </c>
      <c r="Q82" s="70">
        <v>20.388439046333808</v>
      </c>
      <c r="S82">
        <f t="shared" si="2"/>
        <v>25.395529261839922</v>
      </c>
      <c r="T82">
        <f t="shared" si="3"/>
        <v>0.16002341032819301</v>
      </c>
    </row>
    <row r="83" spans="2:20" x14ac:dyDescent="0.3">
      <c r="B83" s="21" t="s">
        <v>13</v>
      </c>
      <c r="C83" s="60">
        <v>16.899999999999999</v>
      </c>
      <c r="D83" s="61">
        <v>17.899999999999999</v>
      </c>
      <c r="E83" s="60">
        <v>25.859999847412102</v>
      </c>
      <c r="F83" s="61">
        <v>26.449999809265101</v>
      </c>
      <c r="G83" s="62">
        <v>590</v>
      </c>
      <c r="H83" s="63">
        <v>590</v>
      </c>
      <c r="I83" s="64">
        <v>24.9955</v>
      </c>
      <c r="J83" s="65">
        <v>25.422599999999999</v>
      </c>
      <c r="K83" s="64">
        <v>30.252512257315601</v>
      </c>
      <c r="L83" s="65">
        <v>29.9247597390763</v>
      </c>
      <c r="M83" s="64">
        <v>23.218869988291001</v>
      </c>
      <c r="N83" s="65">
        <v>23.415949179679199</v>
      </c>
      <c r="O83" s="64">
        <v>262.5283</v>
      </c>
      <c r="P83" s="65">
        <v>269.79820000000001</v>
      </c>
      <c r="Q83" s="69">
        <v>20.388439046333808</v>
      </c>
      <c r="S83">
        <f t="shared" si="2"/>
        <v>25.952989629551809</v>
      </c>
      <c r="T83">
        <f t="shared" si="3"/>
        <v>0.28131315913610555</v>
      </c>
    </row>
    <row r="84" spans="2:20" x14ac:dyDescent="0.3">
      <c r="B84" s="18" t="s">
        <v>14</v>
      </c>
      <c r="C84" s="54">
        <v>6</v>
      </c>
      <c r="D84" s="55">
        <v>7.8</v>
      </c>
      <c r="E84" s="54">
        <v>16.9166666666666</v>
      </c>
      <c r="F84" s="55">
        <v>19.6944444444444</v>
      </c>
      <c r="G84" s="56">
        <v>782</v>
      </c>
      <c r="H84" s="57">
        <v>769</v>
      </c>
      <c r="I84" s="58">
        <v>11.1912</v>
      </c>
      <c r="J84" s="59">
        <v>15.2181</v>
      </c>
      <c r="K84" s="58">
        <v>17.278727923077799</v>
      </c>
      <c r="L84" s="59">
        <v>20.1731703948488</v>
      </c>
      <c r="M84" s="58">
        <v>13.4927018442233</v>
      </c>
      <c r="N84" s="59">
        <v>15.87767048746</v>
      </c>
      <c r="O84" s="58">
        <v>78.890199999999993</v>
      </c>
      <c r="P84" s="59">
        <v>124.2306</v>
      </c>
      <c r="Q84" s="15">
        <v>21.97707231040572</v>
      </c>
      <c r="S84">
        <f t="shared" si="2"/>
        <v>15.664008302249755</v>
      </c>
      <c r="T84">
        <f t="shared" si="3"/>
        <v>0.19883421401525903</v>
      </c>
    </row>
    <row r="85" spans="2:20" x14ac:dyDescent="0.3">
      <c r="B85" s="20" t="s">
        <v>14</v>
      </c>
      <c r="C85" s="55">
        <v>7.8</v>
      </c>
      <c r="D85" s="54">
        <v>9</v>
      </c>
      <c r="E85" s="55">
        <v>19.6944444444444</v>
      </c>
      <c r="F85" s="54">
        <v>20.409090909090999</v>
      </c>
      <c r="G85" s="57">
        <v>769</v>
      </c>
      <c r="H85" s="56">
        <v>769</v>
      </c>
      <c r="I85" s="59">
        <v>15.2181</v>
      </c>
      <c r="J85" s="58">
        <v>17.269400000000001</v>
      </c>
      <c r="K85" s="59">
        <v>20.1731703948488</v>
      </c>
      <c r="L85" s="58">
        <v>21.376758392424101</v>
      </c>
      <c r="M85" s="59">
        <v>15.87767048746</v>
      </c>
      <c r="N85" s="58">
        <v>16.915447124007802</v>
      </c>
      <c r="O85" s="59">
        <v>124.2306</v>
      </c>
      <c r="P85" s="58">
        <v>146.1046</v>
      </c>
      <c r="Q85" s="68">
        <v>21.97707231040572</v>
      </c>
      <c r="S85">
        <f t="shared" si="2"/>
        <v>17.753917142415879</v>
      </c>
      <c r="T85">
        <f t="shared" si="3"/>
        <v>0.23475686129484871</v>
      </c>
    </row>
    <row r="86" spans="2:20" x14ac:dyDescent="0.3">
      <c r="B86" s="18" t="s">
        <v>14</v>
      </c>
      <c r="C86" s="54">
        <v>9</v>
      </c>
      <c r="D86" s="55">
        <v>9.9</v>
      </c>
      <c r="E86" s="54">
        <v>20.409090909090999</v>
      </c>
      <c r="F86" s="55">
        <v>21.8611111111112</v>
      </c>
      <c r="G86" s="56">
        <v>769</v>
      </c>
      <c r="H86" s="57">
        <v>764</v>
      </c>
      <c r="I86" s="58">
        <v>17.269400000000001</v>
      </c>
      <c r="J86" s="59">
        <v>18.817599999999999</v>
      </c>
      <c r="K86" s="58">
        <v>21.376758392424101</v>
      </c>
      <c r="L86" s="59">
        <v>22.789955995928299</v>
      </c>
      <c r="M86" s="58">
        <v>16.915447124007802</v>
      </c>
      <c r="N86" s="59">
        <v>17.709712712012301</v>
      </c>
      <c r="O86" s="58">
        <v>146.1046</v>
      </c>
      <c r="P86" s="59">
        <v>169.4057</v>
      </c>
      <c r="Q86" s="15">
        <v>21.97707231040572</v>
      </c>
      <c r="S86">
        <f t="shared" si="2"/>
        <v>18.96855389631282</v>
      </c>
      <c r="T86">
        <f t="shared" si="3"/>
        <v>2.2787078812021837E-2</v>
      </c>
    </row>
    <row r="87" spans="2:20" x14ac:dyDescent="0.3">
      <c r="B87" s="20" t="s">
        <v>14</v>
      </c>
      <c r="C87" s="55">
        <v>9.9</v>
      </c>
      <c r="D87" s="54">
        <v>10.8</v>
      </c>
      <c r="E87" s="55">
        <v>21.8611111111112</v>
      </c>
      <c r="F87" s="54">
        <v>22.904761904761902</v>
      </c>
      <c r="G87" s="57">
        <v>764</v>
      </c>
      <c r="H87" s="56">
        <v>764</v>
      </c>
      <c r="I87" s="59">
        <v>18.817599999999999</v>
      </c>
      <c r="J87" s="58">
        <v>20.5671</v>
      </c>
      <c r="K87" s="59">
        <v>22.789955995928299</v>
      </c>
      <c r="L87" s="58">
        <v>23.060732396866999</v>
      </c>
      <c r="M87" s="59">
        <v>17.709712712012301</v>
      </c>
      <c r="N87" s="58">
        <v>18.514270477109001</v>
      </c>
      <c r="O87" s="59">
        <v>169.4057</v>
      </c>
      <c r="P87" s="58">
        <v>194.08189999999999</v>
      </c>
      <c r="Q87" s="68">
        <v>21.97707231040572</v>
      </c>
      <c r="S87">
        <f t="shared" si="2"/>
        <v>20.365885880455849</v>
      </c>
      <c r="T87">
        <f t="shared" si="3"/>
        <v>4.0487121903927809E-2</v>
      </c>
    </row>
    <row r="88" spans="2:20" x14ac:dyDescent="0.3">
      <c r="B88" s="18" t="s">
        <v>14</v>
      </c>
      <c r="C88" s="54">
        <v>10.8</v>
      </c>
      <c r="D88" s="55">
        <v>12</v>
      </c>
      <c r="E88" s="54">
        <v>22.904761904761902</v>
      </c>
      <c r="F88" s="55">
        <v>24.863636363636399</v>
      </c>
      <c r="G88" s="56">
        <v>764</v>
      </c>
      <c r="H88" s="57">
        <v>764</v>
      </c>
      <c r="I88" s="58">
        <v>20.5671</v>
      </c>
      <c r="J88" s="59">
        <v>22.723099999999999</v>
      </c>
      <c r="K88" s="58">
        <v>23.060732396866999</v>
      </c>
      <c r="L88" s="59">
        <v>25.0961717790405</v>
      </c>
      <c r="M88" s="58">
        <v>18.514270477109001</v>
      </c>
      <c r="N88" s="59">
        <v>19.4592137648477</v>
      </c>
      <c r="O88" s="58">
        <v>194.08189999999999</v>
      </c>
      <c r="P88" s="59">
        <v>227.71709999999999</v>
      </c>
      <c r="Q88" s="15">
        <v>21.97707231040572</v>
      </c>
      <c r="S88">
        <f t="shared" si="2"/>
        <v>22.42029854557547</v>
      </c>
      <c r="T88">
        <f t="shared" si="3"/>
        <v>9.1688720801609974E-2</v>
      </c>
    </row>
    <row r="89" spans="2:20" x14ac:dyDescent="0.3">
      <c r="B89" s="20" t="s">
        <v>14</v>
      </c>
      <c r="C89" s="55">
        <v>12</v>
      </c>
      <c r="D89" s="54">
        <v>13</v>
      </c>
      <c r="E89" s="55">
        <v>24.863636363636399</v>
      </c>
      <c r="F89" s="54">
        <v>25.386363636363601</v>
      </c>
      <c r="G89" s="57">
        <v>764</v>
      </c>
      <c r="H89" s="56">
        <v>764</v>
      </c>
      <c r="I89" s="59">
        <v>22.723099999999999</v>
      </c>
      <c r="J89" s="58">
        <v>24.549499999999998</v>
      </c>
      <c r="K89" s="59">
        <v>25.0961717790405</v>
      </c>
      <c r="L89" s="58">
        <v>26.198837540090999</v>
      </c>
      <c r="M89" s="59">
        <v>19.4592137648477</v>
      </c>
      <c r="N89" s="58">
        <v>20.2285145506786</v>
      </c>
      <c r="O89" s="59">
        <v>227.71709999999999</v>
      </c>
      <c r="P89" s="58">
        <v>254.16460000000001</v>
      </c>
      <c r="Q89" s="68">
        <v>21.97707231040572</v>
      </c>
      <c r="S89">
        <f t="shared" si="2"/>
        <v>24.101575834872271</v>
      </c>
      <c r="T89">
        <f t="shared" si="3"/>
        <v>0.20063605770537127</v>
      </c>
    </row>
    <row r="90" spans="2:20" x14ac:dyDescent="0.3">
      <c r="B90" s="18" t="s">
        <v>14</v>
      </c>
      <c r="C90" s="54">
        <v>13</v>
      </c>
      <c r="D90" s="55">
        <v>14</v>
      </c>
      <c r="E90" s="54">
        <v>25.386363636363601</v>
      </c>
      <c r="F90" s="55">
        <v>25.704545454545499</v>
      </c>
      <c r="G90" s="56">
        <v>764</v>
      </c>
      <c r="H90" s="57">
        <v>759</v>
      </c>
      <c r="I90" s="58">
        <v>24.549499999999998</v>
      </c>
      <c r="J90" s="59">
        <v>26.5639</v>
      </c>
      <c r="K90" s="58">
        <v>26.198837540090999</v>
      </c>
      <c r="L90" s="59">
        <v>27.2323816659217</v>
      </c>
      <c r="M90" s="58">
        <v>20.2285145506786</v>
      </c>
      <c r="N90" s="59">
        <v>21.105698722563499</v>
      </c>
      <c r="O90" s="58">
        <v>254.16460000000001</v>
      </c>
      <c r="P90" s="59">
        <v>280.42399999999998</v>
      </c>
      <c r="Q90" s="15">
        <v>21.97707231040572</v>
      </c>
      <c r="S90">
        <f t="shared" si="2"/>
        <v>25.79071452044322</v>
      </c>
      <c r="T90">
        <f t="shared" si="3"/>
        <v>0.59781578579744765</v>
      </c>
    </row>
    <row r="91" spans="2:20" x14ac:dyDescent="0.3">
      <c r="B91" s="20" t="s">
        <v>14</v>
      </c>
      <c r="C91" s="55">
        <v>14</v>
      </c>
      <c r="D91" s="54">
        <v>15</v>
      </c>
      <c r="E91" s="55">
        <v>25.704545454545499</v>
      </c>
      <c r="F91" s="54">
        <v>25.936363393610101</v>
      </c>
      <c r="G91" s="57">
        <v>759</v>
      </c>
      <c r="H91" s="56">
        <v>750</v>
      </c>
      <c r="I91" s="59">
        <v>26.5639</v>
      </c>
      <c r="J91" s="58">
        <v>26.8569</v>
      </c>
      <c r="K91" s="59">
        <v>27.2323816659217</v>
      </c>
      <c r="L91" s="58">
        <v>27.454752049888999</v>
      </c>
      <c r="M91" s="59">
        <v>21.105698722563499</v>
      </c>
      <c r="N91" s="58">
        <v>21.3518355161955</v>
      </c>
      <c r="O91" s="59">
        <v>280.42399999999998</v>
      </c>
      <c r="P91" s="58">
        <v>283.79379999999998</v>
      </c>
      <c r="Q91" s="68">
        <v>21.97707231040572</v>
      </c>
      <c r="S91">
        <f t="shared" si="2"/>
        <v>27.673665042049745</v>
      </c>
      <c r="T91">
        <f t="shared" si="3"/>
        <v>0.66710513391452209</v>
      </c>
    </row>
    <row r="92" spans="2:20" x14ac:dyDescent="0.3">
      <c r="B92" s="18" t="s">
        <v>14</v>
      </c>
      <c r="C92" s="54">
        <v>15</v>
      </c>
      <c r="D92" s="55">
        <v>15.8</v>
      </c>
      <c r="E92" s="54">
        <v>25.936363393610101</v>
      </c>
      <c r="F92" s="55">
        <v>26.7681815407492</v>
      </c>
      <c r="G92" s="56">
        <v>750</v>
      </c>
      <c r="H92" s="57">
        <v>750</v>
      </c>
      <c r="I92" s="58">
        <v>26.8569</v>
      </c>
      <c r="J92" s="59">
        <v>27.3856</v>
      </c>
      <c r="K92" s="58">
        <v>27.454752049888999</v>
      </c>
      <c r="L92" s="59">
        <v>27.395387942745501</v>
      </c>
      <c r="M92" s="58">
        <v>21.3518355161955</v>
      </c>
      <c r="N92" s="59">
        <v>21.560434000754501</v>
      </c>
      <c r="O92" s="58">
        <v>283.79379999999998</v>
      </c>
      <c r="P92" s="59">
        <v>296.09460000000001</v>
      </c>
      <c r="Q92" s="15">
        <v>21.97707231040572</v>
      </c>
      <c r="S92">
        <f t="shared" si="2"/>
        <v>27.689700707284754</v>
      </c>
      <c r="T92">
        <f t="shared" si="3"/>
        <v>9.2477240171087313E-2</v>
      </c>
    </row>
    <row r="93" spans="2:20" x14ac:dyDescent="0.3">
      <c r="B93" s="20" t="s">
        <v>14</v>
      </c>
      <c r="C93" s="55">
        <v>15.8</v>
      </c>
      <c r="D93" s="54">
        <v>16.899999999999999</v>
      </c>
      <c r="E93" s="55">
        <v>26.7681815407492</v>
      </c>
      <c r="F93" s="54">
        <v>27.583333015441902</v>
      </c>
      <c r="G93" s="57">
        <v>750</v>
      </c>
      <c r="H93" s="56">
        <v>745</v>
      </c>
      <c r="I93" s="59">
        <v>27.3856</v>
      </c>
      <c r="J93" s="58">
        <v>28.536100000000001</v>
      </c>
      <c r="K93" s="59">
        <v>27.395387942745501</v>
      </c>
      <c r="L93" s="58">
        <v>27.6136836570595</v>
      </c>
      <c r="M93" s="59">
        <v>21.560434000754501</v>
      </c>
      <c r="N93" s="58">
        <v>22.0774867353439</v>
      </c>
      <c r="O93" s="59">
        <v>296.09460000000001</v>
      </c>
      <c r="P93" s="58">
        <v>316.17090000000002</v>
      </c>
      <c r="Q93" s="68">
        <v>21.97707231040572</v>
      </c>
      <c r="S93">
        <f t="shared" si="2"/>
        <v>28.447236740795688</v>
      </c>
      <c r="T93">
        <f t="shared" si="3"/>
        <v>7.8966788364129258E-3</v>
      </c>
    </row>
    <row r="94" spans="2:20" x14ac:dyDescent="0.3">
      <c r="B94" s="18" t="s">
        <v>14</v>
      </c>
      <c r="C94" s="54">
        <v>16.899999999999999</v>
      </c>
      <c r="D94" s="55">
        <v>17.899999999999999</v>
      </c>
      <c r="E94" s="54">
        <v>27.583333015441902</v>
      </c>
      <c r="F94" s="55">
        <v>27.693181818181898</v>
      </c>
      <c r="G94" s="56">
        <v>745</v>
      </c>
      <c r="H94" s="57">
        <v>745</v>
      </c>
      <c r="I94" s="58">
        <v>28.536100000000001</v>
      </c>
      <c r="J94" s="59">
        <v>28.9741</v>
      </c>
      <c r="K94" s="58">
        <v>27.6136836570595</v>
      </c>
      <c r="L94" s="59">
        <v>28.658978386779701</v>
      </c>
      <c r="M94" s="58">
        <v>22.0774867353439</v>
      </c>
      <c r="N94" s="59">
        <v>22.246717547902101</v>
      </c>
      <c r="O94" s="58">
        <v>316.17090000000002</v>
      </c>
      <c r="P94" s="59">
        <v>321.52969999999999</v>
      </c>
      <c r="Q94" s="15">
        <v>21.97707231040572</v>
      </c>
      <c r="S94">
        <f t="shared" si="2"/>
        <v>29.417167574513904</v>
      </c>
      <c r="T94">
        <f t="shared" si="3"/>
        <v>0.19630887558563398</v>
      </c>
    </row>
    <row r="95" spans="2:20" x14ac:dyDescent="0.3">
      <c r="B95" s="21" t="s">
        <v>15</v>
      </c>
      <c r="C95" s="60">
        <v>6</v>
      </c>
      <c r="D95" s="61">
        <v>7.8</v>
      </c>
      <c r="E95" s="60">
        <v>16.613636363636399</v>
      </c>
      <c r="F95" s="61">
        <v>19.113636363636399</v>
      </c>
      <c r="G95" s="62">
        <v>1042</v>
      </c>
      <c r="H95" s="63">
        <v>1042</v>
      </c>
      <c r="I95" s="64">
        <v>12.2157</v>
      </c>
      <c r="J95" s="65">
        <v>16.6556</v>
      </c>
      <c r="K95" s="64">
        <v>15.8814821276614</v>
      </c>
      <c r="L95" s="65">
        <v>18.506233561201899</v>
      </c>
      <c r="M95" s="64">
        <v>12.2166839522777</v>
      </c>
      <c r="N95" s="65">
        <v>14.268883755776301</v>
      </c>
      <c r="O95" s="64">
        <v>84.105999999999995</v>
      </c>
      <c r="P95" s="65">
        <v>131.79079999999999</v>
      </c>
      <c r="Q95" s="69">
        <v>21.527777777777757</v>
      </c>
      <c r="S95">
        <f t="shared" si="2"/>
        <v>16.764845121292812</v>
      </c>
      <c r="T95">
        <f t="shared" si="3"/>
        <v>1.1934496526281169E-2</v>
      </c>
    </row>
    <row r="96" spans="2:20" x14ac:dyDescent="0.3">
      <c r="B96" s="22" t="s">
        <v>15</v>
      </c>
      <c r="C96" s="61">
        <v>7.8</v>
      </c>
      <c r="D96" s="60">
        <v>9</v>
      </c>
      <c r="E96" s="61">
        <v>19.113636363636399</v>
      </c>
      <c r="F96" s="60">
        <v>20.068181818181898</v>
      </c>
      <c r="G96" s="63">
        <v>1042</v>
      </c>
      <c r="H96" s="62">
        <v>1037</v>
      </c>
      <c r="I96" s="65">
        <v>16.6556</v>
      </c>
      <c r="J96" s="64">
        <v>18.8093</v>
      </c>
      <c r="K96" s="65">
        <v>18.506233561201899</v>
      </c>
      <c r="L96" s="64">
        <v>19.685588200782</v>
      </c>
      <c r="M96" s="65">
        <v>14.268883755776301</v>
      </c>
      <c r="N96" s="64">
        <v>15.1949779853074</v>
      </c>
      <c r="O96" s="65">
        <v>131.79079999999999</v>
      </c>
      <c r="P96" s="64">
        <v>156.17330000000001</v>
      </c>
      <c r="Q96" s="70">
        <v>21.527777777777757</v>
      </c>
      <c r="S96">
        <f t="shared" si="2"/>
        <v>19.205037830438915</v>
      </c>
      <c r="T96">
        <f t="shared" si="3"/>
        <v>0.15660843044049907</v>
      </c>
    </row>
    <row r="97" spans="2:20" x14ac:dyDescent="0.3">
      <c r="B97" s="21" t="s">
        <v>15</v>
      </c>
      <c r="C97" s="60">
        <v>9</v>
      </c>
      <c r="D97" s="61">
        <v>9.9</v>
      </c>
      <c r="E97" s="60">
        <v>20.068181818181898</v>
      </c>
      <c r="F97" s="61">
        <v>21.386363636363601</v>
      </c>
      <c r="G97" s="62">
        <v>1037</v>
      </c>
      <c r="H97" s="63">
        <v>1032</v>
      </c>
      <c r="I97" s="64">
        <v>18.8093</v>
      </c>
      <c r="J97" s="65">
        <v>20.522200000000002</v>
      </c>
      <c r="K97" s="64">
        <v>19.685588200782</v>
      </c>
      <c r="L97" s="65">
        <v>20.581567130612601</v>
      </c>
      <c r="M97" s="64">
        <v>15.1949779853074</v>
      </c>
      <c r="N97" s="65">
        <v>15.9095801797941</v>
      </c>
      <c r="O97" s="64">
        <v>156.17330000000001</v>
      </c>
      <c r="P97" s="65">
        <v>180.60310000000001</v>
      </c>
      <c r="Q97" s="69">
        <v>21.527777777777757</v>
      </c>
      <c r="S97">
        <f t="shared" si="2"/>
        <v>20.504771226509021</v>
      </c>
      <c r="T97">
        <f t="shared" si="3"/>
        <v>3.037621453999003E-4</v>
      </c>
    </row>
    <row r="98" spans="2:20" x14ac:dyDescent="0.3">
      <c r="B98" s="22" t="s">
        <v>15</v>
      </c>
      <c r="C98" s="61">
        <v>9.9</v>
      </c>
      <c r="D98" s="60">
        <v>10.8</v>
      </c>
      <c r="E98" s="61">
        <v>21.386363636363601</v>
      </c>
      <c r="F98" s="60">
        <v>22.659090909090999</v>
      </c>
      <c r="G98" s="63">
        <v>1032</v>
      </c>
      <c r="H98" s="62">
        <v>1009</v>
      </c>
      <c r="I98" s="65">
        <v>20.522200000000002</v>
      </c>
      <c r="J98" s="64">
        <v>22.426400000000001</v>
      </c>
      <c r="K98" s="65">
        <v>20.581567130612601</v>
      </c>
      <c r="L98" s="64">
        <v>21.7553025216611</v>
      </c>
      <c r="M98" s="65">
        <v>15.9095801797941</v>
      </c>
      <c r="N98" s="64">
        <v>16.819798128937901</v>
      </c>
      <c r="O98" s="65">
        <v>180.60310000000001</v>
      </c>
      <c r="P98" s="64">
        <v>207.90520000000001</v>
      </c>
      <c r="Q98" s="70">
        <v>21.527777777777757</v>
      </c>
      <c r="S98">
        <f t="shared" si="2"/>
        <v>22.0554492465339</v>
      </c>
      <c r="T98">
        <f t="shared" si="3"/>
        <v>0.13760446149706784</v>
      </c>
    </row>
    <row r="99" spans="2:20" x14ac:dyDescent="0.3">
      <c r="B99" s="21" t="s">
        <v>15</v>
      </c>
      <c r="C99" s="60">
        <v>10.8</v>
      </c>
      <c r="D99" s="61">
        <v>12</v>
      </c>
      <c r="E99" s="60">
        <v>22.659090909090999</v>
      </c>
      <c r="F99" s="61">
        <v>23.7045454545454</v>
      </c>
      <c r="G99" s="62">
        <v>1009</v>
      </c>
      <c r="H99" s="63">
        <v>1009</v>
      </c>
      <c r="I99" s="64">
        <v>22.426400000000001</v>
      </c>
      <c r="J99" s="65">
        <v>24.870799999999999</v>
      </c>
      <c r="K99" s="64">
        <v>21.7553025216611</v>
      </c>
      <c r="L99" s="65">
        <v>23.156640447086801</v>
      </c>
      <c r="M99" s="64">
        <v>16.819798128937901</v>
      </c>
      <c r="N99" s="65">
        <v>17.713661313947501</v>
      </c>
      <c r="O99" s="64">
        <v>207.90520000000001</v>
      </c>
      <c r="P99" s="65">
        <v>242.7124</v>
      </c>
      <c r="Q99" s="69">
        <v>21.527777777777757</v>
      </c>
      <c r="S99">
        <f t="shared" si="2"/>
        <v>24.24250648291633</v>
      </c>
      <c r="T99">
        <f t="shared" si="3"/>
        <v>0.39475274360936718</v>
      </c>
    </row>
    <row r="100" spans="2:20" x14ac:dyDescent="0.3">
      <c r="B100" s="22" t="s">
        <v>15</v>
      </c>
      <c r="C100" s="61">
        <v>12</v>
      </c>
      <c r="D100" s="60">
        <v>13</v>
      </c>
      <c r="E100" s="61">
        <v>23.7045454545454</v>
      </c>
      <c r="F100" s="60">
        <v>24.909090909090999</v>
      </c>
      <c r="G100" s="63">
        <v>1009</v>
      </c>
      <c r="H100" s="62">
        <v>1005</v>
      </c>
      <c r="I100" s="65">
        <v>24.870799999999999</v>
      </c>
      <c r="J100" s="64">
        <v>26.7912</v>
      </c>
      <c r="K100" s="65">
        <v>23.156640447086801</v>
      </c>
      <c r="L100" s="64">
        <v>24.155262478649099</v>
      </c>
      <c r="M100" s="65">
        <v>17.713661313947501</v>
      </c>
      <c r="N100" s="64">
        <v>18.426095111654899</v>
      </c>
      <c r="O100" s="65">
        <v>242.7124</v>
      </c>
      <c r="P100" s="64">
        <v>271.70929999999998</v>
      </c>
      <c r="Q100" s="70">
        <v>21.527777777777757</v>
      </c>
      <c r="S100">
        <f t="shared" si="2"/>
        <v>26.202246484657604</v>
      </c>
      <c r="T100">
        <f t="shared" si="3"/>
        <v>0.34686624323416632</v>
      </c>
    </row>
    <row r="101" spans="2:20" x14ac:dyDescent="0.3">
      <c r="B101" s="21" t="s">
        <v>15</v>
      </c>
      <c r="C101" s="60">
        <v>13</v>
      </c>
      <c r="D101" s="61">
        <v>14</v>
      </c>
      <c r="E101" s="60">
        <v>24.909090909090999</v>
      </c>
      <c r="F101" s="61">
        <v>25.818181818181898</v>
      </c>
      <c r="G101" s="62">
        <v>1005</v>
      </c>
      <c r="H101" s="63">
        <v>995</v>
      </c>
      <c r="I101" s="64">
        <v>26.7912</v>
      </c>
      <c r="J101" s="65">
        <v>28.262</v>
      </c>
      <c r="K101" s="64">
        <v>24.155262478649099</v>
      </c>
      <c r="L101" s="65">
        <v>25.230359025647498</v>
      </c>
      <c r="M101" s="64">
        <v>18.426095111654899</v>
      </c>
      <c r="N101" s="65">
        <v>19.013003186082699</v>
      </c>
      <c r="O101" s="64">
        <v>271.70929999999998</v>
      </c>
      <c r="P101" s="65">
        <v>299.36410000000001</v>
      </c>
      <c r="Q101" s="69">
        <v>21.527777777777757</v>
      </c>
      <c r="S101">
        <f t="shared" si="2"/>
        <v>27.975735089610364</v>
      </c>
      <c r="T101">
        <f t="shared" si="3"/>
        <v>8.1947598920386694E-2</v>
      </c>
    </row>
    <row r="102" spans="2:20" x14ac:dyDescent="0.3">
      <c r="B102" s="22" t="s">
        <v>15</v>
      </c>
      <c r="C102" s="61">
        <v>14</v>
      </c>
      <c r="D102" s="60">
        <v>15</v>
      </c>
      <c r="E102" s="61">
        <v>25.818181818181898</v>
      </c>
      <c r="F102" s="60">
        <v>26.659090822393299</v>
      </c>
      <c r="G102" s="63">
        <v>995</v>
      </c>
      <c r="H102" s="62">
        <v>981</v>
      </c>
      <c r="I102" s="65">
        <v>28.262</v>
      </c>
      <c r="J102" s="64">
        <v>29.351900000000001</v>
      </c>
      <c r="K102" s="65">
        <v>25.230359025647498</v>
      </c>
      <c r="L102" s="64">
        <v>25.874908913145099</v>
      </c>
      <c r="M102" s="65">
        <v>19.013003186082699</v>
      </c>
      <c r="N102" s="64">
        <v>19.511639003750599</v>
      </c>
      <c r="O102" s="65">
        <v>299.36410000000001</v>
      </c>
      <c r="P102" s="64">
        <v>320.27260000000001</v>
      </c>
      <c r="Q102" s="70">
        <v>21.527777777777757</v>
      </c>
      <c r="S102">
        <f t="shared" si="2"/>
        <v>29.324882452140127</v>
      </c>
      <c r="T102">
        <f t="shared" si="3"/>
        <v>7.2994789236056911E-4</v>
      </c>
    </row>
    <row r="103" spans="2:20" x14ac:dyDescent="0.3">
      <c r="B103" s="21" t="s">
        <v>15</v>
      </c>
      <c r="C103" s="60">
        <v>15</v>
      </c>
      <c r="D103" s="61">
        <v>15.8</v>
      </c>
      <c r="E103" s="60">
        <v>26.659090822393299</v>
      </c>
      <c r="F103" s="61">
        <v>27.295454198663801</v>
      </c>
      <c r="G103" s="62">
        <v>981</v>
      </c>
      <c r="H103" s="63">
        <v>981</v>
      </c>
      <c r="I103" s="64">
        <v>29.351900000000001</v>
      </c>
      <c r="J103" s="65">
        <v>29.838000000000001</v>
      </c>
      <c r="K103" s="64">
        <v>25.874908913145099</v>
      </c>
      <c r="L103" s="65">
        <v>26.323097188360101</v>
      </c>
      <c r="M103" s="64">
        <v>19.511639003750599</v>
      </c>
      <c r="N103" s="65">
        <v>19.674560363680001</v>
      </c>
      <c r="O103" s="64">
        <v>320.27260000000001</v>
      </c>
      <c r="P103" s="65">
        <v>327.41050000000001</v>
      </c>
      <c r="Q103" s="69">
        <v>21.527777777777757</v>
      </c>
      <c r="S103">
        <f t="shared" si="2"/>
        <v>30.130263686092867</v>
      </c>
      <c r="T103">
        <f t="shared" si="3"/>
        <v>8.5418062208589454E-2</v>
      </c>
    </row>
    <row r="104" spans="2:20" x14ac:dyDescent="0.3">
      <c r="B104" s="22" t="s">
        <v>15</v>
      </c>
      <c r="C104" s="61">
        <v>15.8</v>
      </c>
      <c r="D104" s="60">
        <v>16.899999999999999</v>
      </c>
      <c r="E104" s="61">
        <v>27.295454198663801</v>
      </c>
      <c r="F104" s="60">
        <v>27.8454541293058</v>
      </c>
      <c r="G104" s="63">
        <v>981</v>
      </c>
      <c r="H104" s="62">
        <v>981</v>
      </c>
      <c r="I104" s="65">
        <v>29.838000000000001</v>
      </c>
      <c r="J104" s="64">
        <v>31.200900000000001</v>
      </c>
      <c r="K104" s="65">
        <v>26.323097188360101</v>
      </c>
      <c r="L104" s="64">
        <v>27.118837889222998</v>
      </c>
      <c r="M104" s="65">
        <v>19.674560363680001</v>
      </c>
      <c r="N104" s="64">
        <v>20.1173025325228</v>
      </c>
      <c r="O104" s="65">
        <v>327.41050000000001</v>
      </c>
      <c r="P104" s="64">
        <v>348.36200000000002</v>
      </c>
      <c r="Q104" s="70">
        <v>21.527777777777757</v>
      </c>
      <c r="S104">
        <f t="shared" si="2"/>
        <v>30.827215988931478</v>
      </c>
      <c r="T104">
        <f t="shared" si="3"/>
        <v>0.13963974012825994</v>
      </c>
    </row>
    <row r="105" spans="2:20" x14ac:dyDescent="0.3">
      <c r="B105" s="21" t="s">
        <v>15</v>
      </c>
      <c r="C105" s="60">
        <v>16.899999999999999</v>
      </c>
      <c r="D105" s="61">
        <v>17.899999999999999</v>
      </c>
      <c r="E105" s="60">
        <v>27.8454541293058</v>
      </c>
      <c r="F105" s="61">
        <v>28.227272380481999</v>
      </c>
      <c r="G105" s="62">
        <v>981</v>
      </c>
      <c r="H105" s="63">
        <v>981</v>
      </c>
      <c r="I105" s="64">
        <v>31.200900000000001</v>
      </c>
      <c r="J105" s="65">
        <v>31.3505</v>
      </c>
      <c r="K105" s="64">
        <v>27.118837889222998</v>
      </c>
      <c r="L105" s="65">
        <v>27.3068233709749</v>
      </c>
      <c r="M105" s="64">
        <v>20.1173025325228</v>
      </c>
      <c r="N105" s="65">
        <v>20.166440409743601</v>
      </c>
      <c r="O105" s="64">
        <v>348.36200000000002</v>
      </c>
      <c r="P105" s="65">
        <v>350.79140000000001</v>
      </c>
      <c r="Q105" s="69">
        <v>21.527777777777757</v>
      </c>
      <c r="S105">
        <f t="shared" si="2"/>
        <v>32.008931693570489</v>
      </c>
      <c r="T105">
        <f t="shared" si="3"/>
        <v>0.43353229509810148</v>
      </c>
    </row>
    <row r="106" spans="2:20" x14ac:dyDescent="0.3">
      <c r="B106" s="18" t="s">
        <v>16</v>
      </c>
      <c r="C106" s="54">
        <v>6</v>
      </c>
      <c r="D106" s="55">
        <v>7.8</v>
      </c>
      <c r="E106" s="54">
        <v>17.0625</v>
      </c>
      <c r="F106" s="55">
        <v>19.90625</v>
      </c>
      <c r="G106" s="56">
        <v>1528</v>
      </c>
      <c r="H106" s="57">
        <v>1528</v>
      </c>
      <c r="I106" s="58">
        <v>15.083299999999999</v>
      </c>
      <c r="J106" s="59">
        <v>20.095300000000002</v>
      </c>
      <c r="K106" s="58">
        <v>15.2351720112779</v>
      </c>
      <c r="L106" s="59">
        <v>17.2756423622365</v>
      </c>
      <c r="M106" s="58">
        <v>11.2118351700591</v>
      </c>
      <c r="N106" s="59">
        <v>12.939143983688099</v>
      </c>
      <c r="O106" s="58">
        <v>106.4237</v>
      </c>
      <c r="P106" s="59">
        <v>164.93020000000001</v>
      </c>
      <c r="Q106" s="15">
        <v>22.043749994701809</v>
      </c>
      <c r="S106">
        <f t="shared" si="2"/>
        <v>19.742719821470082</v>
      </c>
      <c r="T106">
        <f t="shared" si="3"/>
        <v>0.12431278229218984</v>
      </c>
    </row>
    <row r="107" spans="2:20" x14ac:dyDescent="0.3">
      <c r="B107" s="20" t="s">
        <v>16</v>
      </c>
      <c r="C107" s="55">
        <v>7.8</v>
      </c>
      <c r="D107" s="54">
        <v>9</v>
      </c>
      <c r="E107" s="55">
        <v>19.90625</v>
      </c>
      <c r="F107" s="54">
        <v>20.375</v>
      </c>
      <c r="G107" s="57">
        <v>1528</v>
      </c>
      <c r="H107" s="56">
        <v>1503</v>
      </c>
      <c r="I107" s="59">
        <v>20.095300000000002</v>
      </c>
      <c r="J107" s="58">
        <v>22.4785</v>
      </c>
      <c r="K107" s="59">
        <v>17.2756423622365</v>
      </c>
      <c r="L107" s="58">
        <v>18.4935884937276</v>
      </c>
      <c r="M107" s="59">
        <v>12.939143983688099</v>
      </c>
      <c r="N107" s="58">
        <v>13.8003219584342</v>
      </c>
      <c r="O107" s="59">
        <v>164.93020000000001</v>
      </c>
      <c r="P107" s="58">
        <v>190.38</v>
      </c>
      <c r="Q107" s="68">
        <v>22.043749994701809</v>
      </c>
      <c r="S107">
        <f t="shared" si="2"/>
        <v>22.614423409484829</v>
      </c>
      <c r="T107">
        <f t="shared" si="3"/>
        <v>1.8475173245980307E-2</v>
      </c>
    </row>
    <row r="108" spans="2:20" x14ac:dyDescent="0.3">
      <c r="B108" s="18" t="s">
        <v>16</v>
      </c>
      <c r="C108" s="54">
        <v>9</v>
      </c>
      <c r="D108" s="55">
        <v>9.9</v>
      </c>
      <c r="E108" s="54">
        <v>20.375</v>
      </c>
      <c r="F108" s="55">
        <v>21.90625</v>
      </c>
      <c r="G108" s="56">
        <v>1503</v>
      </c>
      <c r="H108" s="57">
        <v>1503</v>
      </c>
      <c r="I108" s="58">
        <v>22.4785</v>
      </c>
      <c r="J108" s="59">
        <v>24.3902</v>
      </c>
      <c r="K108" s="58">
        <v>18.4935884937276</v>
      </c>
      <c r="L108" s="59">
        <v>19.5485296192183</v>
      </c>
      <c r="M108" s="58">
        <v>13.8003219584342</v>
      </c>
      <c r="N108" s="59">
        <v>14.3755558874903</v>
      </c>
      <c r="O108" s="58">
        <v>190.38</v>
      </c>
      <c r="P108" s="59">
        <v>220.14070000000001</v>
      </c>
      <c r="Q108" s="15">
        <v>22.043749994701809</v>
      </c>
      <c r="S108">
        <f t="shared" si="2"/>
        <v>24.122228672281331</v>
      </c>
      <c r="T108">
        <f t="shared" si="3"/>
        <v>7.1808632479306453E-2</v>
      </c>
    </row>
    <row r="109" spans="2:20" x14ac:dyDescent="0.3">
      <c r="B109" s="20" t="s">
        <v>16</v>
      </c>
      <c r="C109" s="55">
        <v>9.9</v>
      </c>
      <c r="D109" s="54">
        <v>10.8</v>
      </c>
      <c r="E109" s="55">
        <v>21.90625</v>
      </c>
      <c r="F109" s="54">
        <v>23.143749952316298</v>
      </c>
      <c r="G109" s="57">
        <v>1503</v>
      </c>
      <c r="H109" s="56">
        <v>1490</v>
      </c>
      <c r="I109" s="59">
        <v>24.3902</v>
      </c>
      <c r="J109" s="58">
        <v>26.759499999999999</v>
      </c>
      <c r="K109" s="59">
        <v>19.5485296192183</v>
      </c>
      <c r="L109" s="58">
        <v>20.5715787107411</v>
      </c>
      <c r="M109" s="59">
        <v>14.3755558874903</v>
      </c>
      <c r="N109" s="58">
        <v>15.120183068696001</v>
      </c>
      <c r="O109" s="59">
        <v>220.14070000000001</v>
      </c>
      <c r="P109" s="58">
        <v>254.35149999999999</v>
      </c>
      <c r="Q109" s="68">
        <v>22.043749994701809</v>
      </c>
      <c r="S109">
        <f t="shared" si="2"/>
        <v>25.848760651944335</v>
      </c>
      <c r="T109">
        <f t="shared" si="3"/>
        <v>0.82944616009685557</v>
      </c>
    </row>
    <row r="110" spans="2:20" x14ac:dyDescent="0.3">
      <c r="B110" s="18" t="s">
        <v>16</v>
      </c>
      <c r="C110" s="54">
        <v>10.8</v>
      </c>
      <c r="D110" s="55">
        <v>12</v>
      </c>
      <c r="E110" s="54">
        <v>23.143749952316298</v>
      </c>
      <c r="F110" s="55">
        <v>24.78125</v>
      </c>
      <c r="G110" s="56">
        <v>1490</v>
      </c>
      <c r="H110" s="57">
        <v>1490</v>
      </c>
      <c r="I110" s="58">
        <v>26.759499999999999</v>
      </c>
      <c r="J110" s="59">
        <v>29.416699999999999</v>
      </c>
      <c r="K110" s="58">
        <v>20.5715787107411</v>
      </c>
      <c r="L110" s="59">
        <v>22.131919796247001</v>
      </c>
      <c r="M110" s="58">
        <v>15.120183068696001</v>
      </c>
      <c r="N110" s="59">
        <v>15.8542296781042</v>
      </c>
      <c r="O110" s="58">
        <v>254.35149999999999</v>
      </c>
      <c r="P110" s="59">
        <v>292.8612</v>
      </c>
      <c r="Q110" s="15">
        <v>22.043749994701809</v>
      </c>
      <c r="S110">
        <f t="shared" si="2"/>
        <v>28.434468190987122</v>
      </c>
      <c r="T110">
        <f t="shared" si="3"/>
        <v>0.9647793266367084</v>
      </c>
    </row>
    <row r="111" spans="2:20" x14ac:dyDescent="0.3">
      <c r="B111" s="20" t="s">
        <v>16</v>
      </c>
      <c r="C111" s="55">
        <v>12</v>
      </c>
      <c r="D111" s="54">
        <v>13</v>
      </c>
      <c r="E111" s="55">
        <v>24.78125</v>
      </c>
      <c r="F111" s="54">
        <v>25.59375</v>
      </c>
      <c r="G111" s="57">
        <v>1490</v>
      </c>
      <c r="H111" s="56">
        <v>1458</v>
      </c>
      <c r="I111" s="59">
        <v>29.416699999999999</v>
      </c>
      <c r="J111" s="58">
        <v>31.065000000000001</v>
      </c>
      <c r="K111" s="59">
        <v>22.131919796247001</v>
      </c>
      <c r="L111" s="58">
        <v>22.805841451567701</v>
      </c>
      <c r="M111" s="59">
        <v>15.8542296781042</v>
      </c>
      <c r="N111" s="58">
        <v>16.468268070276</v>
      </c>
      <c r="O111" s="59">
        <v>292.8612</v>
      </c>
      <c r="P111" s="58">
        <v>323.12369999999999</v>
      </c>
      <c r="Q111" s="68">
        <v>22.043749994701809</v>
      </c>
      <c r="S111">
        <f t="shared" si="2"/>
        <v>30.605415925404735</v>
      </c>
      <c r="T111">
        <f t="shared" si="3"/>
        <v>0.21121752162158738</v>
      </c>
    </row>
    <row r="112" spans="2:20" x14ac:dyDescent="0.3">
      <c r="B112" s="18" t="s">
        <v>16</v>
      </c>
      <c r="C112" s="54">
        <v>13</v>
      </c>
      <c r="D112" s="55">
        <v>14</v>
      </c>
      <c r="E112" s="54">
        <v>25.59375</v>
      </c>
      <c r="F112" s="55">
        <v>26.875</v>
      </c>
      <c r="G112" s="56">
        <v>1458</v>
      </c>
      <c r="H112" s="57">
        <v>1458</v>
      </c>
      <c r="I112" s="58">
        <v>31.065000000000001</v>
      </c>
      <c r="J112" s="59">
        <v>33.005099999999999</v>
      </c>
      <c r="K112" s="58">
        <v>22.805841451567701</v>
      </c>
      <c r="L112" s="59">
        <v>23.899424488428799</v>
      </c>
      <c r="M112" s="58">
        <v>16.468268070276</v>
      </c>
      <c r="N112" s="59">
        <v>16.975789984809001</v>
      </c>
      <c r="O112" s="58">
        <v>323.12369999999999</v>
      </c>
      <c r="P112" s="59">
        <v>361.28300000000002</v>
      </c>
      <c r="Q112" s="15">
        <v>22.043749994701809</v>
      </c>
      <c r="S112">
        <f t="shared" si="2"/>
        <v>32.107289325202586</v>
      </c>
      <c r="T112">
        <f t="shared" si="3"/>
        <v>0.80606400778018494</v>
      </c>
    </row>
    <row r="113" spans="2:20" x14ac:dyDescent="0.3">
      <c r="B113" s="20" t="s">
        <v>16</v>
      </c>
      <c r="C113" s="55">
        <v>14</v>
      </c>
      <c r="D113" s="54">
        <v>15</v>
      </c>
      <c r="E113" s="55">
        <v>26.875</v>
      </c>
      <c r="F113" s="54">
        <v>27.21875</v>
      </c>
      <c r="G113" s="57">
        <v>1458</v>
      </c>
      <c r="H113" s="56">
        <v>1395</v>
      </c>
      <c r="I113" s="59">
        <v>33.005099999999999</v>
      </c>
      <c r="J113" s="58">
        <v>33.631300000000003</v>
      </c>
      <c r="K113" s="59">
        <v>23.899424488428799</v>
      </c>
      <c r="L113" s="58">
        <v>24.5591252620187</v>
      </c>
      <c r="M113" s="59">
        <v>16.975789984809001</v>
      </c>
      <c r="N113" s="58">
        <v>17.516939127158</v>
      </c>
      <c r="O113" s="59">
        <v>361.28300000000002</v>
      </c>
      <c r="P113" s="58">
        <v>370.46269999999998</v>
      </c>
      <c r="Q113" s="68">
        <v>22.043749994701809</v>
      </c>
      <c r="S113">
        <f t="shared" si="2"/>
        <v>33.904262137465111</v>
      </c>
      <c r="T113">
        <f t="shared" si="3"/>
        <v>7.4508328489520215E-2</v>
      </c>
    </row>
    <row r="114" spans="2:20" x14ac:dyDescent="0.3">
      <c r="B114" s="18" t="s">
        <v>16</v>
      </c>
      <c r="C114" s="54">
        <v>15</v>
      </c>
      <c r="D114" s="55">
        <v>15.8</v>
      </c>
      <c r="E114" s="54">
        <v>27.21875</v>
      </c>
      <c r="F114" s="55">
        <v>27.9375</v>
      </c>
      <c r="G114" s="56">
        <v>1395</v>
      </c>
      <c r="H114" s="57">
        <v>1395</v>
      </c>
      <c r="I114" s="58">
        <v>33.631300000000003</v>
      </c>
      <c r="J114" s="59">
        <v>34.447600000000001</v>
      </c>
      <c r="K114" s="58">
        <v>24.5591252620187</v>
      </c>
      <c r="L114" s="59">
        <v>24.666984993474301</v>
      </c>
      <c r="M114" s="58">
        <v>17.516939127158</v>
      </c>
      <c r="N114" s="59">
        <v>17.7300639955658</v>
      </c>
      <c r="O114" s="58">
        <v>370.46269999999998</v>
      </c>
      <c r="P114" s="59">
        <v>386.63220000000001</v>
      </c>
      <c r="Q114" s="15">
        <v>22.043749994701809</v>
      </c>
      <c r="S114">
        <f t="shared" si="2"/>
        <v>34.293048355041016</v>
      </c>
      <c r="T114">
        <f t="shared" si="3"/>
        <v>2.3886210959528288E-2</v>
      </c>
    </row>
    <row r="115" spans="2:20" x14ac:dyDescent="0.3">
      <c r="B115" s="20" t="s">
        <v>16</v>
      </c>
      <c r="C115" s="55">
        <v>15.8</v>
      </c>
      <c r="D115" s="54">
        <v>16.899999999999999</v>
      </c>
      <c r="E115" s="55">
        <v>27.9375</v>
      </c>
      <c r="F115" s="54">
        <v>28.429411495433001</v>
      </c>
      <c r="G115" s="57">
        <v>1395</v>
      </c>
      <c r="H115" s="56">
        <v>1408</v>
      </c>
      <c r="I115" s="59">
        <v>34.447600000000001</v>
      </c>
      <c r="J115" s="58">
        <v>35.097200000000001</v>
      </c>
      <c r="K115" s="59">
        <v>24.666984993474301</v>
      </c>
      <c r="L115" s="58">
        <v>24.6890007469331</v>
      </c>
      <c r="M115" s="59">
        <v>17.7300639955658</v>
      </c>
      <c r="N115" s="58">
        <v>17.814580587256199</v>
      </c>
      <c r="O115" s="59">
        <v>386.63220000000001</v>
      </c>
      <c r="P115" s="58">
        <v>399.07330000000002</v>
      </c>
      <c r="Q115" s="68">
        <v>22.043749994701809</v>
      </c>
      <c r="S115">
        <f t="shared" si="2"/>
        <v>35.268088119499261</v>
      </c>
      <c r="T115">
        <f t="shared" si="3"/>
        <v>2.9202749385993355E-2</v>
      </c>
    </row>
    <row r="116" spans="2:20" x14ac:dyDescent="0.3">
      <c r="B116" s="18" t="s">
        <v>16</v>
      </c>
      <c r="C116" s="54">
        <v>16.899999999999999</v>
      </c>
      <c r="D116" s="55">
        <v>17.899999999999999</v>
      </c>
      <c r="E116" s="54">
        <v>28.429411495433001</v>
      </c>
      <c r="F116" s="55">
        <v>28.8437497615814</v>
      </c>
      <c r="G116" s="56">
        <v>1408</v>
      </c>
      <c r="H116" s="57">
        <v>1395</v>
      </c>
      <c r="I116" s="58">
        <v>35.097200000000001</v>
      </c>
      <c r="J116" s="59">
        <v>35.916699999999999</v>
      </c>
      <c r="K116" s="58">
        <v>24.6890007469331</v>
      </c>
      <c r="L116" s="59">
        <v>25.243356189078501</v>
      </c>
      <c r="M116" s="58">
        <v>17.814580587256199</v>
      </c>
      <c r="N116" s="59">
        <v>18.103740735928898</v>
      </c>
      <c r="O116" s="58">
        <v>399.07330000000002</v>
      </c>
      <c r="P116" s="59">
        <v>411.8587</v>
      </c>
      <c r="Q116" s="15">
        <v>22.043749994701809</v>
      </c>
      <c r="S116">
        <f t="shared" si="2"/>
        <v>35.777145320364745</v>
      </c>
      <c r="T116">
        <f t="shared" si="3"/>
        <v>1.9475508608098199E-2</v>
      </c>
    </row>
  </sheetData>
  <mergeCells count="4">
    <mergeCell ref="V20:Z26"/>
    <mergeCell ref="V27:Z27"/>
    <mergeCell ref="T2:Z4"/>
    <mergeCell ref="T5:Z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8"/>
  <sheetViews>
    <sheetView topLeftCell="J7" zoomScale="73" zoomScaleNormal="73" workbookViewId="0">
      <selection activeCell="AF18" sqref="AF18"/>
    </sheetView>
  </sheetViews>
  <sheetFormatPr defaultRowHeight="14.4" x14ac:dyDescent="0.3"/>
  <cols>
    <col min="1" max="1" width="1" style="23" customWidth="1"/>
    <col min="2" max="2" width="4.6640625" customWidth="1"/>
    <col min="3" max="3" width="5.44140625" style="3" customWidth="1"/>
    <col min="4" max="4" width="6" style="3" customWidth="1"/>
    <col min="5" max="8" width="7.33203125" style="3" customWidth="1"/>
    <col min="9" max="10" width="6.109375" style="3" customWidth="1"/>
    <col min="11" max="16" width="7.33203125" style="3" customWidth="1"/>
    <col min="17" max="17" width="6.6640625" style="3" customWidth="1"/>
    <col min="18" max="18" width="1.5546875" style="23" customWidth="1"/>
    <col min="22" max="22" width="11.33203125" customWidth="1"/>
    <col min="23" max="23" width="10.109375" customWidth="1"/>
    <col min="30" max="30" width="4.77734375" customWidth="1"/>
  </cols>
  <sheetData>
    <row r="1" spans="1:40" ht="14.4" customHeight="1" x14ac:dyDescent="0.3"/>
    <row r="2" spans="1:40" ht="14.4" customHeight="1" x14ac:dyDescent="0.3">
      <c r="C2" s="71"/>
      <c r="D2" s="71"/>
      <c r="E2" s="71"/>
      <c r="F2" s="71"/>
      <c r="G2" s="71"/>
      <c r="H2" s="71"/>
      <c r="I2" s="71"/>
      <c r="J2" s="71"/>
      <c r="K2" s="71"/>
      <c r="L2" s="71"/>
      <c r="M2" s="71"/>
      <c r="N2" s="71"/>
      <c r="O2" s="71"/>
      <c r="P2" s="71"/>
      <c r="Q2" s="71"/>
      <c r="T2" s="162" t="s">
        <v>60</v>
      </c>
      <c r="U2" s="162"/>
      <c r="V2" s="162"/>
      <c r="W2" s="162"/>
      <c r="X2" s="162"/>
      <c r="Y2" s="162"/>
      <c r="Z2" s="162"/>
      <c r="AA2" s="162"/>
      <c r="AB2" s="39" t="s">
        <v>17</v>
      </c>
      <c r="AC2" s="40">
        <v>50</v>
      </c>
    </row>
    <row r="3" spans="1:40" x14ac:dyDescent="0.3">
      <c r="C3" s="71"/>
      <c r="D3" s="71"/>
      <c r="E3" s="71"/>
      <c r="F3" s="71"/>
      <c r="G3" s="71"/>
      <c r="H3" s="71"/>
      <c r="I3" s="71"/>
      <c r="J3" s="71"/>
      <c r="K3" s="71"/>
      <c r="L3" s="71"/>
      <c r="M3" s="71"/>
      <c r="N3" s="71"/>
      <c r="O3" s="71"/>
      <c r="P3" s="71"/>
      <c r="Q3" s="71"/>
      <c r="T3" s="162"/>
      <c r="U3" s="162"/>
      <c r="V3" s="162"/>
      <c r="W3" s="162"/>
      <c r="X3" s="162"/>
      <c r="Y3" s="162"/>
      <c r="Z3" s="162"/>
      <c r="AA3" s="162"/>
      <c r="AB3" s="39" t="s">
        <v>18</v>
      </c>
      <c r="AC3" s="40">
        <v>0.96966929016305847</v>
      </c>
    </row>
    <row r="4" spans="1:40" ht="14.4" customHeight="1" x14ac:dyDescent="0.3">
      <c r="T4" s="162"/>
      <c r="U4" s="162"/>
      <c r="V4" s="162"/>
      <c r="W4" s="162"/>
      <c r="X4" s="162"/>
      <c r="Y4" s="162"/>
      <c r="Z4" s="162"/>
      <c r="AA4" s="162"/>
    </row>
    <row r="5" spans="1:40" ht="14.4" customHeight="1" x14ac:dyDescent="0.3">
      <c r="C5" s="72"/>
      <c r="I5" s="73"/>
      <c r="J5" s="73"/>
      <c r="K5" s="73"/>
      <c r="L5" s="73"/>
      <c r="M5" s="73"/>
      <c r="N5" s="73"/>
      <c r="O5" s="73"/>
      <c r="P5" s="73"/>
      <c r="T5" s="162" t="s">
        <v>63</v>
      </c>
      <c r="U5" s="162"/>
      <c r="V5" s="162"/>
      <c r="W5" s="162"/>
      <c r="X5" s="162"/>
      <c r="Y5" s="162"/>
      <c r="Z5" s="162"/>
      <c r="AA5" s="162"/>
    </row>
    <row r="6" spans="1:40" x14ac:dyDescent="0.3">
      <c r="I6" s="73"/>
      <c r="J6" s="73"/>
      <c r="K6" s="73"/>
      <c r="L6" s="73"/>
      <c r="M6" s="73"/>
      <c r="N6" s="73"/>
      <c r="O6" s="73"/>
      <c r="P6" s="73"/>
      <c r="T6" s="162"/>
      <c r="U6" s="162"/>
      <c r="V6" s="162"/>
      <c r="W6" s="162"/>
      <c r="X6" s="162"/>
      <c r="Y6" s="162"/>
      <c r="Z6" s="162"/>
      <c r="AA6" s="162"/>
    </row>
    <row r="7" spans="1:40" ht="14.4" customHeight="1" x14ac:dyDescent="0.3">
      <c r="I7" s="73"/>
      <c r="J7" s="73"/>
      <c r="K7" s="73"/>
      <c r="L7" s="73"/>
      <c r="M7" s="73"/>
      <c r="N7" s="73"/>
      <c r="O7" s="73"/>
      <c r="P7" s="73"/>
      <c r="T7" s="162"/>
      <c r="U7" s="162"/>
      <c r="V7" s="162"/>
      <c r="W7" s="162"/>
      <c r="X7" s="162"/>
      <c r="Y7" s="162"/>
      <c r="Z7" s="162"/>
      <c r="AA7" s="162"/>
    </row>
    <row r="8" spans="1:40" ht="14.4" customHeight="1" x14ac:dyDescent="0.3">
      <c r="I8" s="73"/>
      <c r="J8" s="73"/>
      <c r="K8" s="73"/>
      <c r="L8" s="73"/>
      <c r="M8" s="73"/>
      <c r="N8" s="73"/>
      <c r="O8" s="73"/>
      <c r="P8" s="73"/>
      <c r="T8" s="163" t="s">
        <v>64</v>
      </c>
      <c r="U8" s="163"/>
      <c r="V8" s="163"/>
      <c r="W8" s="163"/>
      <c r="X8" s="163"/>
      <c r="Y8" s="163"/>
      <c r="Z8" s="163"/>
      <c r="AA8" s="163"/>
      <c r="AB8" s="2"/>
      <c r="AC8" s="2"/>
    </row>
    <row r="9" spans="1:40" s="2" customFormat="1" ht="14.4" customHeight="1" x14ac:dyDescent="0.3">
      <c r="A9" s="24"/>
      <c r="C9" s="66"/>
      <c r="D9" s="66"/>
      <c r="E9" s="66"/>
      <c r="F9" s="66"/>
      <c r="G9" s="66"/>
      <c r="H9" s="66"/>
      <c r="I9" s="74"/>
      <c r="J9" s="74"/>
      <c r="K9" s="74"/>
      <c r="L9" s="74"/>
      <c r="M9" s="74"/>
      <c r="N9" s="74"/>
      <c r="O9" s="74"/>
      <c r="P9" s="74"/>
      <c r="Q9" s="66"/>
      <c r="R9" s="24"/>
      <c r="T9" s="163"/>
      <c r="U9" s="163"/>
      <c r="V9" s="163"/>
      <c r="W9" s="163"/>
      <c r="X9" s="163"/>
      <c r="Y9" s="163"/>
      <c r="Z9" s="163"/>
      <c r="AA9" s="163"/>
    </row>
    <row r="10" spans="1:40" s="2" customFormat="1" ht="14.4" customHeight="1" x14ac:dyDescent="0.3">
      <c r="A10" s="24"/>
      <c r="C10" s="66"/>
      <c r="D10" s="66"/>
      <c r="E10" s="66"/>
      <c r="F10" s="66"/>
      <c r="G10" s="66"/>
      <c r="H10" s="66"/>
      <c r="I10" s="74"/>
      <c r="J10" s="74"/>
      <c r="K10" s="74"/>
      <c r="L10" s="74"/>
      <c r="M10" s="74"/>
      <c r="N10" s="74"/>
      <c r="O10" s="74"/>
      <c r="P10" s="74"/>
      <c r="Q10" s="66"/>
      <c r="R10" s="24"/>
      <c r="T10" s="163"/>
      <c r="U10" s="163"/>
      <c r="V10" s="163"/>
      <c r="W10" s="163"/>
      <c r="X10" s="163"/>
      <c r="Y10" s="163"/>
      <c r="Z10" s="163"/>
      <c r="AA10" s="163"/>
    </row>
    <row r="11" spans="1:40" s="2" customFormat="1" ht="14.4" customHeight="1" x14ac:dyDescent="0.3">
      <c r="A11" s="24"/>
      <c r="C11" s="66"/>
      <c r="D11" s="66"/>
      <c r="E11" s="66"/>
      <c r="F11" s="66"/>
      <c r="G11" s="66"/>
      <c r="H11" s="66"/>
      <c r="I11" s="74"/>
      <c r="J11" s="74"/>
      <c r="K11" s="74"/>
      <c r="L11" s="74"/>
      <c r="M11" s="74"/>
      <c r="N11" s="74"/>
      <c r="O11" s="74"/>
      <c r="P11" s="74"/>
      <c r="Q11" s="66"/>
      <c r="R11" s="24"/>
      <c r="T11" s="163"/>
      <c r="U11" s="163"/>
      <c r="V11" s="163"/>
      <c r="W11" s="163"/>
      <c r="X11" s="163"/>
      <c r="Y11" s="163"/>
      <c r="Z11" s="163"/>
      <c r="AA11" s="163"/>
    </row>
    <row r="12" spans="1:40" s="16" customFormat="1" ht="5.4" customHeight="1" thickBot="1" x14ac:dyDescent="0.35">
      <c r="A12" s="25"/>
      <c r="C12" s="67"/>
      <c r="D12" s="67"/>
      <c r="E12" s="67"/>
      <c r="F12" s="67"/>
      <c r="G12" s="67"/>
      <c r="H12" s="67"/>
      <c r="I12" s="67"/>
      <c r="J12" s="67"/>
      <c r="K12" s="67"/>
      <c r="L12" s="67"/>
      <c r="M12" s="67"/>
      <c r="N12" s="67"/>
      <c r="O12" s="67"/>
      <c r="P12" s="67"/>
      <c r="Q12" s="67"/>
      <c r="R12" s="25"/>
    </row>
    <row r="13" spans="1:40" s="2" customFormat="1" ht="15" customHeight="1" x14ac:dyDescent="0.3">
      <c r="A13" s="24"/>
      <c r="C13" s="66"/>
      <c r="D13" s="66"/>
      <c r="E13" s="66"/>
      <c r="F13" s="66"/>
      <c r="G13" s="66"/>
      <c r="H13" s="66"/>
      <c r="I13" s="66"/>
      <c r="J13" s="66"/>
      <c r="K13" s="66"/>
      <c r="L13" s="66"/>
      <c r="M13" s="66"/>
      <c r="N13" s="66"/>
      <c r="O13" s="66"/>
      <c r="P13" s="66"/>
      <c r="Q13" s="66"/>
      <c r="R13" s="24"/>
      <c r="V13" s="89" t="s">
        <v>20</v>
      </c>
      <c r="W13" s="89" t="s">
        <v>30</v>
      </c>
    </row>
    <row r="14" spans="1:40" x14ac:dyDescent="0.3">
      <c r="B14" s="33"/>
      <c r="S14" s="33"/>
      <c r="T14" s="33"/>
      <c r="U14" s="33"/>
      <c r="V14" s="7">
        <f>MAX(V16:V118)</f>
        <v>66.177771483730041</v>
      </c>
      <c r="W14" s="7">
        <f>MAX(W16:W118)</f>
        <v>63.813347775898606</v>
      </c>
      <c r="AE14" t="s">
        <v>75</v>
      </c>
    </row>
    <row r="15" spans="1:40" x14ac:dyDescent="0.3">
      <c r="B15" s="18" t="s">
        <v>0</v>
      </c>
      <c r="C15" s="26" t="s">
        <v>35</v>
      </c>
      <c r="D15" s="27" t="s">
        <v>23</v>
      </c>
      <c r="E15" s="26" t="s">
        <v>36</v>
      </c>
      <c r="F15" s="27" t="s">
        <v>24</v>
      </c>
      <c r="G15" s="28" t="s">
        <v>37</v>
      </c>
      <c r="H15" s="29" t="s">
        <v>25</v>
      </c>
      <c r="I15" s="30" t="s">
        <v>38</v>
      </c>
      <c r="J15" s="31" t="s">
        <v>26</v>
      </c>
      <c r="K15" s="30" t="s">
        <v>39</v>
      </c>
      <c r="L15" s="31" t="s">
        <v>27</v>
      </c>
      <c r="M15" s="30" t="s">
        <v>40</v>
      </c>
      <c r="N15" s="31" t="s">
        <v>28</v>
      </c>
      <c r="O15" s="30" t="s">
        <v>41</v>
      </c>
      <c r="P15" s="31" t="s">
        <v>29</v>
      </c>
      <c r="Q15" s="19" t="s">
        <v>19</v>
      </c>
      <c r="S15" t="s">
        <v>42</v>
      </c>
      <c r="T15" s="3" t="s">
        <v>31</v>
      </c>
      <c r="U15" s="14" t="s">
        <v>21</v>
      </c>
      <c r="V15" s="6" t="s">
        <v>61</v>
      </c>
      <c r="W15" s="6" t="s">
        <v>62</v>
      </c>
      <c r="AA15" s="13" t="s">
        <v>34</v>
      </c>
    </row>
    <row r="16" spans="1:40" x14ac:dyDescent="0.3">
      <c r="B16" s="18" t="s">
        <v>8</v>
      </c>
      <c r="C16" s="54">
        <v>4.083333333333333</v>
      </c>
      <c r="D16" s="55">
        <v>4.75</v>
      </c>
      <c r="E16" s="54">
        <v>15.12</v>
      </c>
      <c r="F16" s="55">
        <v>17.760000000000002</v>
      </c>
      <c r="G16" s="56">
        <v>1125</v>
      </c>
      <c r="H16" s="57">
        <v>1125</v>
      </c>
      <c r="I16" s="58">
        <v>13.3</v>
      </c>
      <c r="J16" s="59">
        <v>17.11</v>
      </c>
      <c r="K16" s="58">
        <v>17.899999999999999</v>
      </c>
      <c r="L16" s="59">
        <v>20.239999999999998</v>
      </c>
      <c r="M16" s="58">
        <v>12.27</v>
      </c>
      <c r="N16" s="59">
        <v>13.92</v>
      </c>
      <c r="O16" s="58">
        <v>77.72</v>
      </c>
      <c r="P16" s="59">
        <v>117.06</v>
      </c>
      <c r="Q16" s="15">
        <v>24.36</v>
      </c>
      <c r="S16">
        <f>($Y$19+$Y$20*Q16)*(I16/($Y$19+$Y$20*Q16))^((C16/D16)^$Y$21)</f>
        <v>16.095092271400549</v>
      </c>
      <c r="T16">
        <f>(J16-S16)^2</f>
        <v>1.0300376975708951</v>
      </c>
      <c r="U16" s="14">
        <f>SUM(T16:T118)</f>
        <v>49.483532210502347</v>
      </c>
      <c r="V16">
        <f>$AB$19*Q16</f>
        <v>66.177771483730041</v>
      </c>
      <c r="W16">
        <f>$AB$25+$AB$26*Q16</f>
        <v>63.813347775898606</v>
      </c>
      <c r="AA16" t="s">
        <v>53</v>
      </c>
      <c r="AE16" s="133" t="s">
        <v>19</v>
      </c>
      <c r="AF16" s="142">
        <v>24.360000000000003</v>
      </c>
      <c r="AG16" s="142">
        <v>23.164999999999996</v>
      </c>
      <c r="AH16" s="142">
        <v>17.444999999999997</v>
      </c>
      <c r="AI16" s="142">
        <v>15.235000000000005</v>
      </c>
      <c r="AJ16" s="142">
        <v>20.8125</v>
      </c>
      <c r="AK16" s="142">
        <v>20.388439046333811</v>
      </c>
      <c r="AL16" s="142">
        <v>21.977072310405728</v>
      </c>
      <c r="AM16" s="142">
        <v>21.527777777777761</v>
      </c>
      <c r="AN16" s="143">
        <v>22.043749994701809</v>
      </c>
    </row>
    <row r="17" spans="2:41" x14ac:dyDescent="0.3">
      <c r="B17" s="20" t="s">
        <v>8</v>
      </c>
      <c r="C17" s="55">
        <v>4.75</v>
      </c>
      <c r="D17" s="54">
        <v>5.666666666666667</v>
      </c>
      <c r="E17" s="55">
        <v>17.760000000000002</v>
      </c>
      <c r="F17" s="54">
        <v>19.78</v>
      </c>
      <c r="G17" s="57">
        <v>1125</v>
      </c>
      <c r="H17" s="56">
        <v>1114</v>
      </c>
      <c r="I17" s="59">
        <v>17.11</v>
      </c>
      <c r="J17" s="58">
        <v>21.1</v>
      </c>
      <c r="K17" s="59">
        <v>20.239999999999998</v>
      </c>
      <c r="L17" s="58">
        <v>22.65</v>
      </c>
      <c r="M17" s="59">
        <v>13.92</v>
      </c>
      <c r="N17" s="58">
        <v>15.53</v>
      </c>
      <c r="O17" s="59">
        <v>117.06</v>
      </c>
      <c r="P17" s="58">
        <v>158.49</v>
      </c>
      <c r="Q17" s="68">
        <v>24.36</v>
      </c>
      <c r="S17">
        <f t="shared" ref="S17:S80" si="0">($Y$19+$Y$20*Q17)*(I17/($Y$19+$Y$20*Q17))^((C17/D17)^$Y$21)</f>
        <v>20.58405609016901</v>
      </c>
      <c r="T17">
        <f t="shared" ref="T17:T80" si="1">(J17-S17)^2</f>
        <v>0.26619811809168981</v>
      </c>
      <c r="V17">
        <f t="shared" ref="V17:V80" si="2">$AB$19*Q17</f>
        <v>66.177771483730041</v>
      </c>
      <c r="W17">
        <f t="shared" ref="W17:W80" si="3">$AB$25+$AB$26*Q17</f>
        <v>63.813347775898606</v>
      </c>
      <c r="AA17" s="82" t="s">
        <v>21</v>
      </c>
      <c r="AB17" s="91">
        <v>48.37624446333222</v>
      </c>
      <c r="AE17" s="137" t="s">
        <v>38</v>
      </c>
      <c r="AF17" s="19">
        <v>13.3</v>
      </c>
      <c r="AG17" s="144">
        <v>5.2</v>
      </c>
      <c r="AH17" s="19">
        <v>4.32</v>
      </c>
      <c r="AI17" s="144">
        <v>2.74</v>
      </c>
      <c r="AJ17" s="19">
        <v>8.2799999999999994</v>
      </c>
      <c r="AK17" s="144">
        <v>8.9291</v>
      </c>
      <c r="AL17" s="19">
        <v>11.1912</v>
      </c>
      <c r="AM17" s="144">
        <v>12.2157</v>
      </c>
      <c r="AN17" s="145">
        <v>15.083299999999999</v>
      </c>
      <c r="AO17" s="17" t="s">
        <v>56</v>
      </c>
    </row>
    <row r="18" spans="2:41" x14ac:dyDescent="0.3">
      <c r="B18" s="18" t="s">
        <v>8</v>
      </c>
      <c r="C18" s="54">
        <v>5.666666666666667</v>
      </c>
      <c r="D18" s="55">
        <v>6.833333333333333</v>
      </c>
      <c r="E18" s="54">
        <v>19.78</v>
      </c>
      <c r="F18" s="55">
        <v>20.56</v>
      </c>
      <c r="G18" s="56">
        <v>1114</v>
      </c>
      <c r="H18" s="57">
        <v>1114</v>
      </c>
      <c r="I18" s="58">
        <v>21.1</v>
      </c>
      <c r="J18" s="59">
        <v>25.08</v>
      </c>
      <c r="K18" s="58">
        <v>22.65</v>
      </c>
      <c r="L18" s="59">
        <v>25.03</v>
      </c>
      <c r="M18" s="58">
        <v>15.53</v>
      </c>
      <c r="N18" s="59">
        <v>16.93</v>
      </c>
      <c r="O18" s="58">
        <v>158.49</v>
      </c>
      <c r="P18" s="59">
        <v>196.73</v>
      </c>
      <c r="Q18" s="15">
        <v>24.36</v>
      </c>
      <c r="S18">
        <f t="shared" si="0"/>
        <v>24.8640763043833</v>
      </c>
      <c r="T18">
        <f t="shared" si="1"/>
        <v>4.6623042328772686E-2</v>
      </c>
      <c r="V18">
        <f t="shared" si="2"/>
        <v>66.177771483730041</v>
      </c>
      <c r="W18">
        <f t="shared" si="3"/>
        <v>63.813347775898606</v>
      </c>
      <c r="AA18" s="35" t="s">
        <v>32</v>
      </c>
      <c r="AB18" s="80">
        <v>0</v>
      </c>
      <c r="AE18" s="137" t="s">
        <v>35</v>
      </c>
      <c r="AF18" s="66">
        <v>4.0999999999999996</v>
      </c>
      <c r="AG18" s="66">
        <v>4.0999999999999996</v>
      </c>
      <c r="AH18" s="66">
        <v>4.0999999999999996</v>
      </c>
      <c r="AI18" s="66">
        <v>4.0999999999999996</v>
      </c>
      <c r="AJ18" s="66">
        <v>6</v>
      </c>
      <c r="AK18" s="66">
        <v>6</v>
      </c>
      <c r="AL18" s="66">
        <v>6</v>
      </c>
      <c r="AM18" s="66">
        <v>6</v>
      </c>
      <c r="AN18" s="138">
        <v>6</v>
      </c>
      <c r="AO18" s="17" t="s">
        <v>57</v>
      </c>
    </row>
    <row r="19" spans="2:41" x14ac:dyDescent="0.3">
      <c r="B19" s="20" t="s">
        <v>8</v>
      </c>
      <c r="C19" s="55">
        <v>6.833333333333333</v>
      </c>
      <c r="D19" s="54">
        <v>7.583333333333333</v>
      </c>
      <c r="E19" s="55">
        <v>20.56</v>
      </c>
      <c r="F19" s="54">
        <v>22.94</v>
      </c>
      <c r="G19" s="57">
        <v>1114</v>
      </c>
      <c r="H19" s="56">
        <v>1114</v>
      </c>
      <c r="I19" s="59">
        <v>25.08</v>
      </c>
      <c r="J19" s="58">
        <v>27.06</v>
      </c>
      <c r="K19" s="59">
        <v>25.03</v>
      </c>
      <c r="L19" s="58">
        <v>25.96</v>
      </c>
      <c r="M19" s="59">
        <v>16.93</v>
      </c>
      <c r="N19" s="58">
        <v>17.59</v>
      </c>
      <c r="O19" s="59">
        <v>196.73</v>
      </c>
      <c r="P19" s="58">
        <v>233.37</v>
      </c>
      <c r="Q19" s="68">
        <v>24.36</v>
      </c>
      <c r="S19">
        <f t="shared" si="0"/>
        <v>27.163133588928574</v>
      </c>
      <c r="T19">
        <f t="shared" si="1"/>
        <v>1.0636537165288274E-2</v>
      </c>
      <c r="V19">
        <f t="shared" si="2"/>
        <v>66.177771483730041</v>
      </c>
      <c r="W19">
        <f t="shared" si="3"/>
        <v>63.813347775898606</v>
      </c>
      <c r="X19" s="39" t="s">
        <v>32</v>
      </c>
      <c r="Y19" s="40">
        <v>15.093347775898607</v>
      </c>
      <c r="AA19" s="35" t="s">
        <v>33</v>
      </c>
      <c r="AB19" s="81">
        <v>2.7166572858674072</v>
      </c>
      <c r="AE19" s="139" t="s">
        <v>23</v>
      </c>
      <c r="AF19" s="140" t="s">
        <v>65</v>
      </c>
      <c r="AG19" s="140" t="s">
        <v>66</v>
      </c>
      <c r="AH19" s="140" t="s">
        <v>67</v>
      </c>
      <c r="AI19" s="140" t="s">
        <v>68</v>
      </c>
      <c r="AJ19" s="140" t="s">
        <v>69</v>
      </c>
      <c r="AK19" s="140" t="s">
        <v>70</v>
      </c>
      <c r="AL19" s="140" t="s">
        <v>71</v>
      </c>
      <c r="AM19" s="140" t="s">
        <v>72</v>
      </c>
      <c r="AN19" s="141" t="s">
        <v>73</v>
      </c>
      <c r="AO19" s="6" t="s">
        <v>76</v>
      </c>
    </row>
    <row r="20" spans="2:41" x14ac:dyDescent="0.3">
      <c r="B20" s="18" t="s">
        <v>8</v>
      </c>
      <c r="C20" s="54">
        <v>7.583333333333333</v>
      </c>
      <c r="D20" s="55">
        <v>8.6666666666666661</v>
      </c>
      <c r="E20" s="54">
        <v>22.94</v>
      </c>
      <c r="F20" s="55">
        <v>23.22</v>
      </c>
      <c r="G20" s="56">
        <v>1114</v>
      </c>
      <c r="H20" s="57">
        <v>1114</v>
      </c>
      <c r="I20" s="58">
        <v>27.06</v>
      </c>
      <c r="J20" s="59">
        <v>29.34</v>
      </c>
      <c r="K20" s="58">
        <v>25.96</v>
      </c>
      <c r="L20" s="59">
        <v>26.9</v>
      </c>
      <c r="M20" s="58">
        <v>17.59</v>
      </c>
      <c r="N20" s="59">
        <v>18.309999999999999</v>
      </c>
      <c r="O20" s="58">
        <v>233.37</v>
      </c>
      <c r="P20" s="59">
        <v>260.81</v>
      </c>
      <c r="Q20" s="15">
        <v>24.36</v>
      </c>
      <c r="S20">
        <f t="shared" si="0"/>
        <v>29.692185745734186</v>
      </c>
      <c r="T20">
        <f t="shared" si="1"/>
        <v>0.12403479949834466</v>
      </c>
      <c r="V20">
        <f t="shared" si="2"/>
        <v>66.177771483730041</v>
      </c>
      <c r="W20">
        <f t="shared" si="3"/>
        <v>63.813347775898606</v>
      </c>
      <c r="X20" s="78" t="s">
        <v>33</v>
      </c>
      <c r="Y20" s="79">
        <v>2</v>
      </c>
      <c r="AA20" s="35" t="s">
        <v>18</v>
      </c>
      <c r="AB20" s="80">
        <v>0.85468336359266162</v>
      </c>
      <c r="AE20">
        <v>1</v>
      </c>
      <c r="AF20" s="1">
        <f t="shared" ref="AF20:AN29" si="4">($AB$18+$AB$19*AF$16)*(AF$17/($AB$18+$AB$19*AF$16))^((AF$18/$AE20)^$AB$20)</f>
        <v>0.31135315571563582</v>
      </c>
      <c r="AG20" s="1">
        <f t="shared" si="4"/>
        <v>1.5212051392407092E-2</v>
      </c>
      <c r="AH20" s="1">
        <f t="shared" si="4"/>
        <v>1.5901806596887155E-2</v>
      </c>
      <c r="AI20" s="1">
        <f t="shared" si="4"/>
        <v>4.7718563363431093E-3</v>
      </c>
      <c r="AJ20" s="1">
        <f t="shared" si="4"/>
        <v>7.8330943846155188E-3</v>
      </c>
      <c r="AK20" s="1">
        <f t="shared" si="4"/>
        <v>1.1965197034676552E-2</v>
      </c>
      <c r="AL20" s="1">
        <f t="shared" si="4"/>
        <v>2.5902282614768297E-2</v>
      </c>
      <c r="AM20" s="1">
        <f t="shared" si="4"/>
        <v>4.1858150059241289E-2</v>
      </c>
      <c r="AN20" s="1">
        <f t="shared" si="4"/>
        <v>0.10186077726262954</v>
      </c>
    </row>
    <row r="21" spans="2:41" x14ac:dyDescent="0.3">
      <c r="B21" s="20" t="s">
        <v>8</v>
      </c>
      <c r="C21" s="55">
        <v>8.6666666666666661</v>
      </c>
      <c r="D21" s="54">
        <v>9.5</v>
      </c>
      <c r="E21" s="55">
        <v>23.22</v>
      </c>
      <c r="F21" s="54">
        <v>24.28</v>
      </c>
      <c r="G21" s="57">
        <v>1114</v>
      </c>
      <c r="H21" s="56">
        <v>1114</v>
      </c>
      <c r="I21" s="59">
        <v>29.34</v>
      </c>
      <c r="J21" s="58">
        <v>31.04</v>
      </c>
      <c r="K21" s="59">
        <v>26.9</v>
      </c>
      <c r="L21" s="58">
        <v>27.81</v>
      </c>
      <c r="M21" s="59">
        <v>18.309999999999999</v>
      </c>
      <c r="N21" s="58">
        <v>18.84</v>
      </c>
      <c r="O21" s="59">
        <v>260.81</v>
      </c>
      <c r="P21" s="58">
        <v>297.91000000000003</v>
      </c>
      <c r="Q21" s="68">
        <v>24.36</v>
      </c>
      <c r="S21">
        <f t="shared" si="0"/>
        <v>31.117872175335549</v>
      </c>
      <c r="T21">
        <f t="shared" si="1"/>
        <v>6.0640756914906099E-3</v>
      </c>
      <c r="V21">
        <f t="shared" si="2"/>
        <v>66.177771483730041</v>
      </c>
      <c r="W21">
        <f t="shared" si="3"/>
        <v>63.813347775898606</v>
      </c>
      <c r="X21" s="39" t="s">
        <v>18</v>
      </c>
      <c r="Y21" s="40">
        <v>0.85759491245452868</v>
      </c>
      <c r="AE21">
        <v>2</v>
      </c>
      <c r="AF21" s="1">
        <f t="shared" si="4"/>
        <v>3.4171054877729015</v>
      </c>
      <c r="AG21" s="1">
        <f t="shared" si="4"/>
        <v>0.62934913138455562</v>
      </c>
      <c r="AH21" s="1">
        <f t="shared" si="4"/>
        <v>0.56818096113535688</v>
      </c>
      <c r="AI21" s="1">
        <f t="shared" si="4"/>
        <v>0.2748594821798836</v>
      </c>
      <c r="AJ21" s="1">
        <f t="shared" si="4"/>
        <v>0.41562442364885166</v>
      </c>
      <c r="AK21" s="1">
        <f t="shared" si="4"/>
        <v>0.52053114539319068</v>
      </c>
      <c r="AL21" s="1">
        <f t="shared" si="4"/>
        <v>0.82507764649088577</v>
      </c>
      <c r="AM21" s="1">
        <f t="shared" si="4"/>
        <v>1.0659834777465016</v>
      </c>
      <c r="AN21" s="1">
        <f t="shared" si="4"/>
        <v>1.7616796484853881</v>
      </c>
    </row>
    <row r="22" spans="2:41" ht="14.4" customHeight="1" x14ac:dyDescent="0.3">
      <c r="B22" s="18" t="s">
        <v>8</v>
      </c>
      <c r="C22" s="54">
        <v>9.5</v>
      </c>
      <c r="D22" s="55">
        <v>10.5</v>
      </c>
      <c r="E22" s="54">
        <v>24.28</v>
      </c>
      <c r="F22" s="55">
        <v>24.44</v>
      </c>
      <c r="G22" s="56">
        <v>1114</v>
      </c>
      <c r="H22" s="57">
        <v>1114</v>
      </c>
      <c r="I22" s="58">
        <v>31.04</v>
      </c>
      <c r="J22" s="59">
        <v>32.31</v>
      </c>
      <c r="K22" s="58">
        <v>27.81</v>
      </c>
      <c r="L22" s="59">
        <v>28.31</v>
      </c>
      <c r="M22" s="58">
        <v>18.84</v>
      </c>
      <c r="N22" s="59">
        <v>19.22</v>
      </c>
      <c r="O22" s="58">
        <v>297.91000000000003</v>
      </c>
      <c r="P22" s="59">
        <v>324.82</v>
      </c>
      <c r="Q22" s="15">
        <v>24.36</v>
      </c>
      <c r="S22">
        <f t="shared" si="0"/>
        <v>32.935583135505269</v>
      </c>
      <c r="T22">
        <f t="shared" si="1"/>
        <v>0.39135425942860042</v>
      </c>
      <c r="V22">
        <f t="shared" si="2"/>
        <v>66.177771483730041</v>
      </c>
      <c r="W22">
        <f t="shared" si="3"/>
        <v>63.813347775898606</v>
      </c>
      <c r="X22" s="9"/>
      <c r="Y22" s="9"/>
      <c r="Z22" s="9"/>
      <c r="AA22" s="88" t="s">
        <v>22</v>
      </c>
      <c r="AC22" s="5"/>
      <c r="AE22">
        <v>3</v>
      </c>
      <c r="AF22" s="1">
        <f t="shared" si="4"/>
        <v>8.1395618805022103</v>
      </c>
      <c r="AG22" s="1">
        <f t="shared" si="4"/>
        <v>2.4245405810790093</v>
      </c>
      <c r="AH22" s="1">
        <f t="shared" si="4"/>
        <v>2.0756729361567721</v>
      </c>
      <c r="AI22" s="1">
        <f t="shared" si="4"/>
        <v>1.1937644946219204</v>
      </c>
      <c r="AJ22" s="1">
        <f t="shared" si="4"/>
        <v>1.7522288026744173</v>
      </c>
      <c r="AK22" s="1">
        <f t="shared" si="4"/>
        <v>2.042166271709227</v>
      </c>
      <c r="AL22" s="1">
        <f t="shared" si="4"/>
        <v>2.8913063884734029</v>
      </c>
      <c r="AM22" s="1">
        <f t="shared" si="4"/>
        <v>3.4445999843795829</v>
      </c>
      <c r="AN22" s="1">
        <f t="shared" si="4"/>
        <v>4.948002848347814</v>
      </c>
    </row>
    <row r="23" spans="2:41" x14ac:dyDescent="0.3">
      <c r="B23" s="20" t="s">
        <v>8</v>
      </c>
      <c r="C23" s="55">
        <v>10.5</v>
      </c>
      <c r="D23" s="54">
        <v>11.583333333333334</v>
      </c>
      <c r="E23" s="55">
        <v>24.44</v>
      </c>
      <c r="F23" s="54">
        <v>29.61</v>
      </c>
      <c r="G23" s="57">
        <v>1114</v>
      </c>
      <c r="H23" s="56">
        <v>1114</v>
      </c>
      <c r="I23" s="59">
        <v>32.31</v>
      </c>
      <c r="J23" s="58">
        <v>34.770000000000003</v>
      </c>
      <c r="K23" s="59">
        <v>28.31</v>
      </c>
      <c r="L23" s="58">
        <v>29.42</v>
      </c>
      <c r="M23" s="59">
        <v>19.22</v>
      </c>
      <c r="N23" s="58">
        <v>19.940000000000001</v>
      </c>
      <c r="O23" s="59">
        <v>324.82</v>
      </c>
      <c r="P23" s="58">
        <v>399.26</v>
      </c>
      <c r="Q23" s="68">
        <v>24.36</v>
      </c>
      <c r="S23">
        <f t="shared" si="0"/>
        <v>34.13562171408828</v>
      </c>
      <c r="T23">
        <f t="shared" si="1"/>
        <v>0.40243580963629533</v>
      </c>
      <c r="V23">
        <f t="shared" si="2"/>
        <v>66.177771483730041</v>
      </c>
      <c r="W23">
        <f t="shared" si="3"/>
        <v>63.813347775898606</v>
      </c>
      <c r="X23" s="9"/>
      <c r="Y23" s="9"/>
      <c r="Z23" s="9"/>
      <c r="AA23" s="77" t="s">
        <v>54</v>
      </c>
      <c r="AC23" s="5"/>
      <c r="AE23">
        <v>4</v>
      </c>
      <c r="AF23" s="1">
        <f t="shared" si="4"/>
        <v>12.852527927319709</v>
      </c>
      <c r="AG23" s="1">
        <f t="shared" si="4"/>
        <v>4.9306858619284553</v>
      </c>
      <c r="AH23" s="1">
        <f t="shared" si="4"/>
        <v>4.104849392346634</v>
      </c>
      <c r="AI23" s="1">
        <f t="shared" si="4"/>
        <v>2.5858384930772869</v>
      </c>
      <c r="AJ23" s="1">
        <f t="shared" si="4"/>
        <v>3.7365829330500073</v>
      </c>
      <c r="AK23" s="1">
        <f t="shared" si="4"/>
        <v>4.1930520383628975</v>
      </c>
      <c r="AL23" s="1">
        <f t="shared" si="4"/>
        <v>5.5939747408307889</v>
      </c>
      <c r="AM23" s="1">
        <f t="shared" si="4"/>
        <v>6.3860659806635605</v>
      </c>
      <c r="AN23" s="1">
        <f t="shared" si="4"/>
        <v>8.5207962758792171</v>
      </c>
    </row>
    <row r="24" spans="2:41" x14ac:dyDescent="0.3">
      <c r="B24" s="18" t="s">
        <v>8</v>
      </c>
      <c r="C24" s="54">
        <v>11.583333333333334</v>
      </c>
      <c r="D24" s="55">
        <v>12.583333333333334</v>
      </c>
      <c r="E24" s="54">
        <v>29.61</v>
      </c>
      <c r="F24" s="55">
        <v>29.67</v>
      </c>
      <c r="G24" s="56">
        <v>1114</v>
      </c>
      <c r="H24" s="57">
        <v>1114</v>
      </c>
      <c r="I24" s="58">
        <v>34.770000000000003</v>
      </c>
      <c r="J24" s="59">
        <v>36.85</v>
      </c>
      <c r="K24" s="58">
        <v>29.42</v>
      </c>
      <c r="L24" s="59">
        <v>29.08</v>
      </c>
      <c r="M24" s="58">
        <v>19.940000000000001</v>
      </c>
      <c r="N24" s="59">
        <v>19.89</v>
      </c>
      <c r="O24" s="58">
        <v>399.26</v>
      </c>
      <c r="P24" s="59">
        <v>437.25</v>
      </c>
      <c r="Q24" s="15">
        <v>24.36</v>
      </c>
      <c r="S24">
        <f t="shared" si="0"/>
        <v>36.24783548127072</v>
      </c>
      <c r="T24">
        <f t="shared" si="1"/>
        <v>0.36260210761646766</v>
      </c>
      <c r="V24">
        <f t="shared" si="2"/>
        <v>66.177771483730041</v>
      </c>
      <c r="W24">
        <f t="shared" si="3"/>
        <v>63.813347775898606</v>
      </c>
      <c r="X24" s="9"/>
      <c r="Y24" s="9"/>
      <c r="Z24" s="9"/>
      <c r="AA24" s="83" t="s">
        <v>21</v>
      </c>
      <c r="AB24" s="90">
        <v>49.483532210502347</v>
      </c>
      <c r="AC24" s="5"/>
      <c r="AE24">
        <v>5</v>
      </c>
      <c r="AF24" s="1">
        <f t="shared" si="4"/>
        <v>17.083140773455913</v>
      </c>
      <c r="AG24" s="1">
        <f t="shared" si="4"/>
        <v>7.6725402511523582</v>
      </c>
      <c r="AH24" s="1">
        <f t="shared" si="4"/>
        <v>6.2772165446958832</v>
      </c>
      <c r="AI24" s="1">
        <f t="shared" si="4"/>
        <v>4.1850843865767393</v>
      </c>
      <c r="AJ24" s="1">
        <f t="shared" si="4"/>
        <v>5.9888339916936122</v>
      </c>
      <c r="AK24" s="1">
        <f t="shared" si="4"/>
        <v>6.5637831964577629</v>
      </c>
      <c r="AL24" s="1">
        <f t="shared" si="4"/>
        <v>8.4384996833346815</v>
      </c>
      <c r="AM24" s="1">
        <f t="shared" si="4"/>
        <v>9.3806808316725636</v>
      </c>
      <c r="AN24" s="1">
        <f t="shared" si="4"/>
        <v>11.954189281339136</v>
      </c>
    </row>
    <row r="25" spans="2:41" x14ac:dyDescent="0.3">
      <c r="B25" s="20" t="s">
        <v>8</v>
      </c>
      <c r="C25" s="55">
        <v>12.583333333333334</v>
      </c>
      <c r="D25" s="54">
        <v>13.75</v>
      </c>
      <c r="E25" s="55">
        <v>29.67</v>
      </c>
      <c r="F25" s="54">
        <v>32.94</v>
      </c>
      <c r="G25" s="57">
        <v>1114</v>
      </c>
      <c r="H25" s="56">
        <v>1102</v>
      </c>
      <c r="I25" s="59">
        <v>36.85</v>
      </c>
      <c r="J25" s="58">
        <v>38.42</v>
      </c>
      <c r="K25" s="59">
        <v>29.08</v>
      </c>
      <c r="L25" s="58">
        <v>31.87</v>
      </c>
      <c r="M25" s="59">
        <v>19.89</v>
      </c>
      <c r="N25" s="58">
        <v>21.06</v>
      </c>
      <c r="O25" s="59">
        <v>437.25</v>
      </c>
      <c r="P25" s="58">
        <v>487.86</v>
      </c>
      <c r="Q25" s="68">
        <v>24.36</v>
      </c>
      <c r="S25">
        <f t="shared" si="0"/>
        <v>38.361765884067829</v>
      </c>
      <c r="T25">
        <f t="shared" si="1"/>
        <v>3.3912122584017499E-3</v>
      </c>
      <c r="V25">
        <f t="shared" si="2"/>
        <v>66.177771483730041</v>
      </c>
      <c r="W25">
        <f t="shared" si="3"/>
        <v>63.813347775898606</v>
      </c>
      <c r="X25" s="9"/>
      <c r="Y25" s="9"/>
      <c r="Z25" s="9"/>
      <c r="AA25" s="84" t="s">
        <v>32</v>
      </c>
      <c r="AB25" s="85">
        <v>15.093347775898607</v>
      </c>
      <c r="AC25" s="5"/>
      <c r="AE25">
        <v>6</v>
      </c>
      <c r="AF25" s="1">
        <f t="shared" si="4"/>
        <v>20.769824040869</v>
      </c>
      <c r="AG25" s="1">
        <f t="shared" si="4"/>
        <v>10.39471405819889</v>
      </c>
      <c r="AH25" s="1">
        <f t="shared" si="4"/>
        <v>8.4032538805716399</v>
      </c>
      <c r="AI25" s="1">
        <f t="shared" si="4"/>
        <v>5.8250638241899226</v>
      </c>
      <c r="AJ25" s="1">
        <f t="shared" si="4"/>
        <v>8.2799999999999994</v>
      </c>
      <c r="AK25" s="1">
        <f t="shared" si="4"/>
        <v>8.9291</v>
      </c>
      <c r="AL25" s="1">
        <f t="shared" si="4"/>
        <v>11.1912</v>
      </c>
      <c r="AM25" s="1">
        <f t="shared" si="4"/>
        <v>12.2157</v>
      </c>
      <c r="AN25" s="1">
        <f t="shared" si="4"/>
        <v>15.083300000000001</v>
      </c>
    </row>
    <row r="26" spans="2:41" x14ac:dyDescent="0.3">
      <c r="B26" s="18" t="s">
        <v>8</v>
      </c>
      <c r="C26" s="54">
        <v>13.75</v>
      </c>
      <c r="D26" s="55">
        <v>14.75</v>
      </c>
      <c r="E26" s="54">
        <v>32.94</v>
      </c>
      <c r="F26" s="55">
        <v>33.78</v>
      </c>
      <c r="G26" s="56">
        <v>1102</v>
      </c>
      <c r="H26" s="57">
        <v>1102</v>
      </c>
      <c r="I26" s="58">
        <v>38.42</v>
      </c>
      <c r="J26" s="59">
        <v>39.46</v>
      </c>
      <c r="K26" s="58">
        <v>31.87</v>
      </c>
      <c r="L26" s="59">
        <v>32.42</v>
      </c>
      <c r="M26" s="58">
        <v>21.06</v>
      </c>
      <c r="N26" s="59">
        <v>21.35</v>
      </c>
      <c r="O26" s="58">
        <v>487.86</v>
      </c>
      <c r="P26" s="59">
        <v>513.29999999999995</v>
      </c>
      <c r="Q26" s="15">
        <v>24.36</v>
      </c>
      <c r="S26">
        <f t="shared" si="0"/>
        <v>39.576073370454914</v>
      </c>
      <c r="T26">
        <f t="shared" si="1"/>
        <v>1.3473027328763484E-2</v>
      </c>
      <c r="V26">
        <f t="shared" si="2"/>
        <v>66.177771483730041</v>
      </c>
      <c r="W26">
        <f t="shared" si="3"/>
        <v>63.813347775898606</v>
      </c>
      <c r="X26" s="9"/>
      <c r="Y26" s="9"/>
      <c r="Z26" s="9"/>
      <c r="AA26" s="84" t="s">
        <v>33</v>
      </c>
      <c r="AB26" s="85">
        <v>2</v>
      </c>
      <c r="AC26" s="5"/>
      <c r="AE26">
        <v>7</v>
      </c>
      <c r="AF26" s="1">
        <f t="shared" si="4"/>
        <v>23.96390404531418</v>
      </c>
      <c r="AG26" s="1">
        <f t="shared" si="4"/>
        <v>12.982229995384181</v>
      </c>
      <c r="AH26" s="1">
        <f t="shared" si="4"/>
        <v>10.403578485966387</v>
      </c>
      <c r="AI26" s="1">
        <f t="shared" si="4"/>
        <v>7.4202618492856169</v>
      </c>
      <c r="AJ26" s="1">
        <f t="shared" si="4"/>
        <v>10.495902937395268</v>
      </c>
      <c r="AK26" s="1">
        <f t="shared" si="4"/>
        <v>11.185297407147971</v>
      </c>
      <c r="AL26" s="1">
        <f t="shared" si="4"/>
        <v>13.760470294480662</v>
      </c>
      <c r="AM26" s="1">
        <f t="shared" si="4"/>
        <v>14.820804542647176</v>
      </c>
      <c r="AN26" s="1">
        <f t="shared" si="4"/>
        <v>17.88196109838271</v>
      </c>
    </row>
    <row r="27" spans="2:41" x14ac:dyDescent="0.3">
      <c r="B27" s="20" t="s">
        <v>8</v>
      </c>
      <c r="C27" s="55">
        <v>14.75</v>
      </c>
      <c r="D27" s="54">
        <v>15.583333333333334</v>
      </c>
      <c r="E27" s="55">
        <v>33.78</v>
      </c>
      <c r="F27" s="54">
        <v>34.11</v>
      </c>
      <c r="G27" s="57">
        <v>1102</v>
      </c>
      <c r="H27" s="56">
        <v>1080</v>
      </c>
      <c r="I27" s="59">
        <v>39.46</v>
      </c>
      <c r="J27" s="58">
        <v>41.18</v>
      </c>
      <c r="K27" s="59">
        <v>32.42</v>
      </c>
      <c r="L27" s="58">
        <v>33.15</v>
      </c>
      <c r="M27" s="59">
        <v>21.35</v>
      </c>
      <c r="N27" s="58">
        <v>22.04</v>
      </c>
      <c r="O27" s="59">
        <v>513.29999999999995</v>
      </c>
      <c r="P27" s="58">
        <v>527.64</v>
      </c>
      <c r="Q27" s="68">
        <v>24.36</v>
      </c>
      <c r="S27">
        <f>($Y$19+$Y$20*Q27)*(I27/($Y$19+$Y$20*Q27))^((C27/D27)^$Y$21)</f>
        <v>40.342975001350815</v>
      </c>
      <c r="T27">
        <f t="shared" si="1"/>
        <v>0.70061084836366683</v>
      </c>
      <c r="V27">
        <f t="shared" si="2"/>
        <v>66.177771483730041</v>
      </c>
      <c r="W27">
        <f t="shared" si="3"/>
        <v>63.813347775898606</v>
      </c>
      <c r="X27" s="9"/>
      <c r="Y27" s="9"/>
      <c r="Z27" s="9"/>
      <c r="AA27" s="84" t="s">
        <v>18</v>
      </c>
      <c r="AB27" s="86">
        <v>0.85759491245452868</v>
      </c>
      <c r="AC27" s="5"/>
      <c r="AE27">
        <v>8</v>
      </c>
      <c r="AF27" s="1">
        <f t="shared" si="4"/>
        <v>26.738588478698798</v>
      </c>
      <c r="AG27" s="1">
        <f t="shared" si="4"/>
        <v>15.391682874439272</v>
      </c>
      <c r="AH27" s="1">
        <f t="shared" si="4"/>
        <v>12.252029187945427</v>
      </c>
      <c r="AI27" s="1">
        <f t="shared" si="4"/>
        <v>8.9315898470480111</v>
      </c>
      <c r="AJ27" s="1">
        <f t="shared" si="4"/>
        <v>12.586318099101188</v>
      </c>
      <c r="AK27" s="1">
        <f t="shared" si="4"/>
        <v>13.291756511757475</v>
      </c>
      <c r="AL27" s="1">
        <f t="shared" si="4"/>
        <v>16.12045258147743</v>
      </c>
      <c r="AM27" s="1">
        <f t="shared" si="4"/>
        <v>17.185853477648408</v>
      </c>
      <c r="AN27" s="1">
        <f t="shared" si="4"/>
        <v>20.371781440742879</v>
      </c>
    </row>
    <row r="28" spans="2:41" x14ac:dyDescent="0.3">
      <c r="B28" s="21" t="s">
        <v>9</v>
      </c>
      <c r="C28" s="60">
        <v>4.083333333333333</v>
      </c>
      <c r="D28" s="61">
        <v>4.75</v>
      </c>
      <c r="E28" s="60">
        <v>13.2</v>
      </c>
      <c r="F28" s="61">
        <v>15.49</v>
      </c>
      <c r="G28" s="62">
        <v>1081</v>
      </c>
      <c r="H28" s="63">
        <v>1081</v>
      </c>
      <c r="I28" s="64">
        <v>5.2</v>
      </c>
      <c r="J28" s="65">
        <v>7.45</v>
      </c>
      <c r="K28" s="64">
        <v>13.12</v>
      </c>
      <c r="L28" s="65">
        <v>15.17</v>
      </c>
      <c r="M28" s="64">
        <v>7.8</v>
      </c>
      <c r="N28" s="65">
        <v>9.3699999999999992</v>
      </c>
      <c r="O28" s="64">
        <v>23.68</v>
      </c>
      <c r="P28" s="65">
        <v>39.68</v>
      </c>
      <c r="Q28" s="69">
        <v>23.164999999999999</v>
      </c>
      <c r="S28">
        <f t="shared" si="0"/>
        <v>7.0216304444344715</v>
      </c>
      <c r="T28">
        <f t="shared" si="1"/>
        <v>0.18350047613540857</v>
      </c>
      <c r="V28">
        <f t="shared" si="2"/>
        <v>62.931366027118486</v>
      </c>
      <c r="W28">
        <f t="shared" si="3"/>
        <v>61.423347775898606</v>
      </c>
      <c r="X28" s="9"/>
      <c r="Y28" s="9"/>
      <c r="Z28" s="9"/>
      <c r="AA28" s="87"/>
      <c r="AB28" s="5"/>
      <c r="AC28" s="5"/>
      <c r="AE28">
        <v>9</v>
      </c>
      <c r="AF28" s="1">
        <f t="shared" si="4"/>
        <v>29.162818004480602</v>
      </c>
      <c r="AG28" s="1">
        <f t="shared" si="4"/>
        <v>17.613871848465401</v>
      </c>
      <c r="AH28" s="1">
        <f t="shared" si="4"/>
        <v>13.946665664894843</v>
      </c>
      <c r="AI28" s="1">
        <f t="shared" si="4"/>
        <v>10.344370301001593</v>
      </c>
      <c r="AJ28" s="1">
        <f t="shared" si="4"/>
        <v>14.533903912008936</v>
      </c>
      <c r="AK28" s="1">
        <f t="shared" si="4"/>
        <v>15.238481428711877</v>
      </c>
      <c r="AL28" s="1">
        <f t="shared" si="4"/>
        <v>18.273951105575208</v>
      </c>
      <c r="AM28" s="1">
        <f t="shared" si="4"/>
        <v>19.324378691634298</v>
      </c>
      <c r="AN28" s="1">
        <f t="shared" si="4"/>
        <v>22.587878175743622</v>
      </c>
    </row>
    <row r="29" spans="2:41" x14ac:dyDescent="0.3">
      <c r="B29" s="22" t="s">
        <v>9</v>
      </c>
      <c r="C29" s="61">
        <v>4.75</v>
      </c>
      <c r="D29" s="60">
        <v>5.666666666666667</v>
      </c>
      <c r="E29" s="61">
        <v>15.49</v>
      </c>
      <c r="F29" s="60">
        <v>16.82</v>
      </c>
      <c r="G29" s="63">
        <v>1081</v>
      </c>
      <c r="H29" s="62">
        <v>1070</v>
      </c>
      <c r="I29" s="65">
        <v>7.45</v>
      </c>
      <c r="J29" s="64">
        <v>10.41</v>
      </c>
      <c r="K29" s="65">
        <v>15.17</v>
      </c>
      <c r="L29" s="64">
        <v>17.05</v>
      </c>
      <c r="M29" s="65">
        <v>9.3699999999999992</v>
      </c>
      <c r="N29" s="64">
        <v>11.13</v>
      </c>
      <c r="O29" s="65">
        <v>39.68</v>
      </c>
      <c r="P29" s="64">
        <v>61.41</v>
      </c>
      <c r="Q29" s="70">
        <v>23.164999999999999</v>
      </c>
      <c r="S29">
        <f t="shared" si="0"/>
        <v>10.018877739258208</v>
      </c>
      <c r="T29">
        <f t="shared" si="1"/>
        <v>0.15297662284777025</v>
      </c>
      <c r="V29">
        <f t="shared" si="2"/>
        <v>62.931366027118486</v>
      </c>
      <c r="W29">
        <f t="shared" si="3"/>
        <v>61.423347775898606</v>
      </c>
      <c r="AE29">
        <v>10</v>
      </c>
      <c r="AF29" s="1">
        <f t="shared" si="4"/>
        <v>31.295083067579768</v>
      </c>
      <c r="AG29" s="1">
        <f t="shared" si="4"/>
        <v>19.655185964581388</v>
      </c>
      <c r="AH29" s="1">
        <f t="shared" si="4"/>
        <v>15.495921625990363</v>
      </c>
      <c r="AI29" s="1">
        <f t="shared" si="4"/>
        <v>11.656276677773942</v>
      </c>
      <c r="AJ29" s="1">
        <f t="shared" si="4"/>
        <v>16.337582165878064</v>
      </c>
      <c r="AK29" s="1">
        <f t="shared" si="4"/>
        <v>17.029693949407083</v>
      </c>
      <c r="AL29" s="1">
        <f t="shared" si="4"/>
        <v>20.235320718438473</v>
      </c>
      <c r="AM29" s="1">
        <f t="shared" si="4"/>
        <v>21.257902480487498</v>
      </c>
      <c r="AN29" s="1">
        <f t="shared" si="4"/>
        <v>24.566321997374409</v>
      </c>
    </row>
    <row r="30" spans="2:41" x14ac:dyDescent="0.3">
      <c r="B30" s="21" t="s">
        <v>9</v>
      </c>
      <c r="C30" s="60">
        <v>5.666666666666667</v>
      </c>
      <c r="D30" s="61">
        <v>6.833333333333333</v>
      </c>
      <c r="E30" s="60">
        <v>16.82</v>
      </c>
      <c r="F30" s="61">
        <v>17.89</v>
      </c>
      <c r="G30" s="62">
        <v>1070</v>
      </c>
      <c r="H30" s="63">
        <v>1048</v>
      </c>
      <c r="I30" s="64">
        <v>10.41</v>
      </c>
      <c r="J30" s="65">
        <v>14.03</v>
      </c>
      <c r="K30" s="64">
        <v>17.05</v>
      </c>
      <c r="L30" s="65">
        <v>19.27</v>
      </c>
      <c r="M30" s="64">
        <v>11.13</v>
      </c>
      <c r="N30" s="65">
        <v>13.05</v>
      </c>
      <c r="O30" s="64">
        <v>61.41</v>
      </c>
      <c r="P30" s="65">
        <v>90.83</v>
      </c>
      <c r="Q30" s="69">
        <v>23.164999999999999</v>
      </c>
      <c r="S30">
        <f t="shared" si="0"/>
        <v>13.545430856614871</v>
      </c>
      <c r="T30">
        <f t="shared" si="1"/>
        <v>0.23480725472099698</v>
      </c>
      <c r="V30">
        <f t="shared" si="2"/>
        <v>62.931366027118486</v>
      </c>
      <c r="W30">
        <f t="shared" si="3"/>
        <v>61.423347775898606</v>
      </c>
      <c r="X30" s="9"/>
      <c r="Y30" s="9"/>
      <c r="Z30" s="9"/>
      <c r="AA30" s="9"/>
      <c r="AE30">
        <v>11</v>
      </c>
      <c r="AF30" s="1">
        <f t="shared" ref="AF30:AN41" si="5">($AB$18+$AB$19*AF$16)*(AF$17/($AB$18+$AB$19*AF$16))^((AF$18/$AE30)^$AB$20)</f>
        <v>33.183291901874412</v>
      </c>
      <c r="AG30" s="1">
        <f t="shared" si="5"/>
        <v>21.528513366240428</v>
      </c>
      <c r="AH30" s="1">
        <f t="shared" si="5"/>
        <v>16.912094053002377</v>
      </c>
      <c r="AI30" s="1">
        <f t="shared" si="5"/>
        <v>12.870974405218179</v>
      </c>
      <c r="AJ30" s="1">
        <f t="shared" si="5"/>
        <v>18.003933333704492</v>
      </c>
      <c r="AK30" s="1">
        <f t="shared" si="5"/>
        <v>18.675722575548715</v>
      </c>
      <c r="AL30" s="1">
        <f t="shared" si="5"/>
        <v>22.022679317513962</v>
      </c>
      <c r="AM30" s="1">
        <f t="shared" si="5"/>
        <v>23.009318604742667</v>
      </c>
      <c r="AN30" s="1">
        <f t="shared" si="5"/>
        <v>26.339878773729115</v>
      </c>
    </row>
    <row r="31" spans="2:41" x14ac:dyDescent="0.3">
      <c r="B31" s="22" t="s">
        <v>9</v>
      </c>
      <c r="C31" s="61">
        <v>6.833333333333333</v>
      </c>
      <c r="D31" s="60">
        <v>7.583333333333333</v>
      </c>
      <c r="E31" s="61">
        <v>17.89</v>
      </c>
      <c r="F31" s="60">
        <v>19.170000000000002</v>
      </c>
      <c r="G31" s="63">
        <v>1048</v>
      </c>
      <c r="H31" s="62">
        <v>1048</v>
      </c>
      <c r="I31" s="65">
        <v>14.03</v>
      </c>
      <c r="J31" s="64">
        <v>16.260000000000002</v>
      </c>
      <c r="K31" s="65">
        <v>19.27</v>
      </c>
      <c r="L31" s="64">
        <v>20.62</v>
      </c>
      <c r="M31" s="65">
        <v>13.05</v>
      </c>
      <c r="N31" s="64">
        <v>14.05</v>
      </c>
      <c r="O31" s="65">
        <v>90.83</v>
      </c>
      <c r="P31" s="64">
        <v>115.38</v>
      </c>
      <c r="Q31" s="70">
        <v>23.164999999999999</v>
      </c>
      <c r="S31">
        <f t="shared" si="0"/>
        <v>15.916481756127432</v>
      </c>
      <c r="T31">
        <f t="shared" si="1"/>
        <v>0.11800478387329426</v>
      </c>
      <c r="V31">
        <f t="shared" si="2"/>
        <v>62.931366027118486</v>
      </c>
      <c r="W31">
        <f t="shared" si="3"/>
        <v>61.423347775898606</v>
      </c>
      <c r="Y31" s="161" t="s">
        <v>74</v>
      </c>
      <c r="Z31" s="161"/>
      <c r="AA31" s="161"/>
      <c r="AB31" s="161"/>
      <c r="AC31" s="161"/>
      <c r="AE31">
        <v>12</v>
      </c>
      <c r="AF31" s="1">
        <f t="shared" si="5"/>
        <v>34.866261031190824</v>
      </c>
      <c r="AG31" s="1">
        <f t="shared" si="5"/>
        <v>23.248844632521731</v>
      </c>
      <c r="AH31" s="1">
        <f t="shared" si="5"/>
        <v>18.208323916995869</v>
      </c>
      <c r="AI31" s="1">
        <f t="shared" si="5"/>
        <v>13.99480276323782</v>
      </c>
      <c r="AJ31" s="1">
        <f t="shared" si="5"/>
        <v>19.542782975336564</v>
      </c>
      <c r="AK31" s="1">
        <f t="shared" si="5"/>
        <v>20.189028714344484</v>
      </c>
      <c r="AL31" s="1">
        <f t="shared" si="5"/>
        <v>23.654434695280461</v>
      </c>
      <c r="AM31" s="1">
        <f t="shared" si="5"/>
        <v>24.600228109728899</v>
      </c>
      <c r="AN31" s="1">
        <f t="shared" si="5"/>
        <v>27.936928496459849</v>
      </c>
    </row>
    <row r="32" spans="2:41" x14ac:dyDescent="0.3">
      <c r="B32" s="21" t="s">
        <v>9</v>
      </c>
      <c r="C32" s="60">
        <v>7.583333333333333</v>
      </c>
      <c r="D32" s="61">
        <v>8.6666666666666661</v>
      </c>
      <c r="E32" s="60">
        <v>19.170000000000002</v>
      </c>
      <c r="F32" s="61">
        <v>19.559999999999999</v>
      </c>
      <c r="G32" s="62">
        <v>1048</v>
      </c>
      <c r="H32" s="63">
        <v>1048</v>
      </c>
      <c r="I32" s="64">
        <v>16.260000000000002</v>
      </c>
      <c r="J32" s="65">
        <v>19.079999999999998</v>
      </c>
      <c r="K32" s="64">
        <v>20.62</v>
      </c>
      <c r="L32" s="65">
        <v>22.05</v>
      </c>
      <c r="M32" s="64">
        <v>14.05</v>
      </c>
      <c r="N32" s="65">
        <v>15.22</v>
      </c>
      <c r="O32" s="64">
        <v>115.38</v>
      </c>
      <c r="P32" s="65">
        <v>142.63999999999999</v>
      </c>
      <c r="Q32" s="69">
        <v>23.164999999999999</v>
      </c>
      <c r="S32">
        <f t="shared" si="0"/>
        <v>18.774840056302132</v>
      </c>
      <c r="T32">
        <f t="shared" si="1"/>
        <v>9.3122591237684904E-2</v>
      </c>
      <c r="V32">
        <f t="shared" si="2"/>
        <v>62.931366027118486</v>
      </c>
      <c r="W32">
        <f t="shared" si="3"/>
        <v>61.423347775898606</v>
      </c>
      <c r="Y32" s="32"/>
      <c r="Z32" s="32"/>
      <c r="AA32" s="32"/>
      <c r="AB32" s="32"/>
      <c r="AC32" s="32"/>
      <c r="AD32" s="32"/>
      <c r="AE32">
        <v>13</v>
      </c>
      <c r="AF32" s="1">
        <f t="shared" si="5"/>
        <v>36.375420195089589</v>
      </c>
      <c r="AG32" s="1">
        <f t="shared" si="5"/>
        <v>24.831191798858391</v>
      </c>
      <c r="AH32" s="1">
        <f t="shared" si="5"/>
        <v>19.397246288922073</v>
      </c>
      <c r="AI32" s="1">
        <f t="shared" si="5"/>
        <v>15.035056898378665</v>
      </c>
      <c r="AJ32" s="1">
        <f t="shared" si="5"/>
        <v>20.964959472339135</v>
      </c>
      <c r="AK32" s="1">
        <f t="shared" si="5"/>
        <v>21.582294754876717</v>
      </c>
      <c r="AL32" s="1">
        <f t="shared" si="5"/>
        <v>25.147820225987516</v>
      </c>
      <c r="AM32" s="1">
        <f t="shared" si="5"/>
        <v>26.050009128836074</v>
      </c>
      <c r="AN32" s="1">
        <f t="shared" si="5"/>
        <v>29.381565491958987</v>
      </c>
    </row>
    <row r="33" spans="2:40" x14ac:dyDescent="0.3">
      <c r="B33" s="22" t="s">
        <v>9</v>
      </c>
      <c r="C33" s="61">
        <v>8.6666666666666661</v>
      </c>
      <c r="D33" s="60">
        <v>9.5</v>
      </c>
      <c r="E33" s="61">
        <v>19.559999999999999</v>
      </c>
      <c r="F33" s="60">
        <v>21.33</v>
      </c>
      <c r="G33" s="63">
        <v>1048</v>
      </c>
      <c r="H33" s="62">
        <v>1048</v>
      </c>
      <c r="I33" s="65">
        <v>19.079999999999998</v>
      </c>
      <c r="J33" s="64">
        <v>21.24</v>
      </c>
      <c r="K33" s="65">
        <v>22.05</v>
      </c>
      <c r="L33" s="64">
        <v>23.19</v>
      </c>
      <c r="M33" s="65">
        <v>15.22</v>
      </c>
      <c r="N33" s="64">
        <v>16.059999999999999</v>
      </c>
      <c r="O33" s="65">
        <v>142.63999999999999</v>
      </c>
      <c r="P33" s="64">
        <v>177.7</v>
      </c>
      <c r="Q33" s="70">
        <v>23.164999999999999</v>
      </c>
      <c r="S33">
        <f t="shared" si="0"/>
        <v>20.845989765620928</v>
      </c>
      <c r="T33">
        <f t="shared" si="1"/>
        <v>0.15524406479545011</v>
      </c>
      <c r="V33">
        <f t="shared" si="2"/>
        <v>62.931366027118486</v>
      </c>
      <c r="W33">
        <f t="shared" si="3"/>
        <v>61.423347775898606</v>
      </c>
      <c r="Y33" s="32"/>
      <c r="Z33" s="32"/>
      <c r="AA33" s="32"/>
      <c r="AB33" s="32"/>
      <c r="AC33" s="32"/>
      <c r="AD33" s="32"/>
      <c r="AE33">
        <v>14</v>
      </c>
      <c r="AF33" s="1">
        <f t="shared" si="5"/>
        <v>37.736319398882607</v>
      </c>
      <c r="AG33" s="1">
        <f t="shared" si="5"/>
        <v>26.28965658813571</v>
      </c>
      <c r="AH33" s="1">
        <f t="shared" si="5"/>
        <v>20.490442439955476</v>
      </c>
      <c r="AI33" s="1">
        <f t="shared" si="5"/>
        <v>15.999114119512345</v>
      </c>
      <c r="AJ33" s="1">
        <f t="shared" si="5"/>
        <v>22.281181367431447</v>
      </c>
      <c r="AK33" s="1">
        <f t="shared" si="5"/>
        <v>22.867545885090568</v>
      </c>
      <c r="AL33" s="1">
        <f t="shared" si="5"/>
        <v>26.518367741117764</v>
      </c>
      <c r="AM33" s="1">
        <f t="shared" si="5"/>
        <v>27.37563854025742</v>
      </c>
      <c r="AN33" s="1">
        <f t="shared" si="5"/>
        <v>30.694089504096475</v>
      </c>
    </row>
    <row r="34" spans="2:40" x14ac:dyDescent="0.3">
      <c r="B34" s="21" t="s">
        <v>9</v>
      </c>
      <c r="C34" s="60">
        <v>9.5</v>
      </c>
      <c r="D34" s="61">
        <v>10.5</v>
      </c>
      <c r="E34" s="60">
        <v>21.33</v>
      </c>
      <c r="F34" s="61">
        <v>25</v>
      </c>
      <c r="G34" s="62">
        <v>1048</v>
      </c>
      <c r="H34" s="63">
        <v>1037</v>
      </c>
      <c r="I34" s="64">
        <v>21.24</v>
      </c>
      <c r="J34" s="65">
        <v>22.87</v>
      </c>
      <c r="K34" s="64">
        <v>23.19</v>
      </c>
      <c r="L34" s="65">
        <v>24.15</v>
      </c>
      <c r="M34" s="64">
        <v>16.059999999999999</v>
      </c>
      <c r="N34" s="65">
        <v>16.760000000000002</v>
      </c>
      <c r="O34" s="64">
        <v>177.7</v>
      </c>
      <c r="P34" s="65">
        <v>219.22</v>
      </c>
      <c r="Q34" s="69">
        <v>23.164999999999999</v>
      </c>
      <c r="S34">
        <f t="shared" si="0"/>
        <v>23.178579935934408</v>
      </c>
      <c r="T34">
        <f t="shared" si="1"/>
        <v>9.5221576861282881E-2</v>
      </c>
      <c r="V34">
        <f t="shared" si="2"/>
        <v>62.931366027118486</v>
      </c>
      <c r="W34">
        <f t="shared" si="3"/>
        <v>61.423347775898606</v>
      </c>
      <c r="Y34" s="32"/>
      <c r="Z34" s="32"/>
      <c r="AA34" s="32"/>
      <c r="AB34" s="32"/>
      <c r="AC34" s="32"/>
      <c r="AD34" s="32"/>
      <c r="AE34">
        <v>15</v>
      </c>
      <c r="AF34" s="1">
        <f t="shared" si="5"/>
        <v>38.969855554318549</v>
      </c>
      <c r="AG34" s="1">
        <f t="shared" si="5"/>
        <v>27.637069317023467</v>
      </c>
      <c r="AH34" s="1">
        <f t="shared" si="5"/>
        <v>21.498275052309296</v>
      </c>
      <c r="AI34" s="1">
        <f t="shared" si="5"/>
        <v>16.894008037361058</v>
      </c>
      <c r="AJ34" s="1">
        <f t="shared" si="5"/>
        <v>23.501535291363172</v>
      </c>
      <c r="AK34" s="1">
        <f t="shared" si="5"/>
        <v>24.055791224772289</v>
      </c>
      <c r="AL34" s="1">
        <f t="shared" si="5"/>
        <v>27.779811575570992</v>
      </c>
      <c r="AM34" s="1">
        <f t="shared" si="5"/>
        <v>28.591824426158382</v>
      </c>
      <c r="AN34" s="1">
        <f t="shared" si="5"/>
        <v>31.891576918541737</v>
      </c>
    </row>
    <row r="35" spans="2:40" x14ac:dyDescent="0.3">
      <c r="B35" s="22" t="s">
        <v>9</v>
      </c>
      <c r="C35" s="61">
        <v>10.5</v>
      </c>
      <c r="D35" s="60">
        <v>11.583333333333334</v>
      </c>
      <c r="E35" s="61">
        <v>25</v>
      </c>
      <c r="F35" s="60">
        <v>26.67</v>
      </c>
      <c r="G35" s="63">
        <v>1037</v>
      </c>
      <c r="H35" s="62">
        <v>1037</v>
      </c>
      <c r="I35" s="65">
        <v>22.87</v>
      </c>
      <c r="J35" s="64">
        <v>25.43</v>
      </c>
      <c r="K35" s="65">
        <v>24.15</v>
      </c>
      <c r="L35" s="64">
        <v>25.59</v>
      </c>
      <c r="M35" s="65">
        <v>16.760000000000002</v>
      </c>
      <c r="N35" s="64">
        <v>17.670000000000002</v>
      </c>
      <c r="O35" s="65">
        <v>219.22</v>
      </c>
      <c r="P35" s="64">
        <v>261.11</v>
      </c>
      <c r="Q35" s="70">
        <v>23.164999999999999</v>
      </c>
      <c r="S35">
        <f t="shared" si="0"/>
        <v>24.769544141327113</v>
      </c>
      <c r="T35">
        <f t="shared" si="1"/>
        <v>0.43620194125533962</v>
      </c>
      <c r="V35">
        <f t="shared" si="2"/>
        <v>62.931366027118486</v>
      </c>
      <c r="W35">
        <f t="shared" si="3"/>
        <v>61.423347775898606</v>
      </c>
      <c r="Y35" s="32"/>
      <c r="Z35" s="32"/>
      <c r="AA35" s="32"/>
      <c r="AB35" s="32"/>
      <c r="AC35" s="32"/>
      <c r="AD35" s="32"/>
      <c r="AE35">
        <v>16</v>
      </c>
      <c r="AF35" s="1">
        <f t="shared" si="5"/>
        <v>40.093239287196702</v>
      </c>
      <c r="AG35" s="1">
        <f t="shared" si="5"/>
        <v>28.884907628036583</v>
      </c>
      <c r="AH35" s="1">
        <f t="shared" si="5"/>
        <v>22.429901529894952</v>
      </c>
      <c r="AI35" s="1">
        <f t="shared" si="5"/>
        <v>17.72624059390639</v>
      </c>
      <c r="AJ35" s="1">
        <f t="shared" si="5"/>
        <v>24.635262465669619</v>
      </c>
      <c r="AK35" s="1">
        <f t="shared" si="5"/>
        <v>25.156923440732299</v>
      </c>
      <c r="AL35" s="1">
        <f t="shared" si="5"/>
        <v>28.944181936906574</v>
      </c>
      <c r="AM35" s="1">
        <f t="shared" si="5"/>
        <v>29.711250311463814</v>
      </c>
      <c r="AN35" s="1">
        <f t="shared" si="5"/>
        <v>32.988416338229676</v>
      </c>
    </row>
    <row r="36" spans="2:40" x14ac:dyDescent="0.3">
      <c r="B36" s="21" t="s">
        <v>9</v>
      </c>
      <c r="C36" s="60">
        <v>11.583333333333334</v>
      </c>
      <c r="D36" s="61">
        <v>12.583333333333334</v>
      </c>
      <c r="E36" s="60">
        <v>26.67</v>
      </c>
      <c r="F36" s="61">
        <v>29</v>
      </c>
      <c r="G36" s="62">
        <v>1037</v>
      </c>
      <c r="H36" s="63">
        <v>1037</v>
      </c>
      <c r="I36" s="64">
        <v>25.43</v>
      </c>
      <c r="J36" s="65">
        <v>24.5</v>
      </c>
      <c r="K36" s="64">
        <v>25.59</v>
      </c>
      <c r="L36" s="65">
        <v>27.6</v>
      </c>
      <c r="M36" s="64">
        <v>17.670000000000002</v>
      </c>
      <c r="N36" s="65">
        <v>17.82</v>
      </c>
      <c r="O36" s="64">
        <v>261.11</v>
      </c>
      <c r="P36" s="65">
        <v>299.95000000000005</v>
      </c>
      <c r="Q36" s="69">
        <v>23.164999999999999</v>
      </c>
      <c r="S36">
        <f t="shared" si="0"/>
        <v>27.014724276072346</v>
      </c>
      <c r="T36">
        <f t="shared" si="1"/>
        <v>6.3238381846675873</v>
      </c>
      <c r="V36">
        <f t="shared" si="2"/>
        <v>62.931366027118486</v>
      </c>
      <c r="W36">
        <f t="shared" si="3"/>
        <v>61.423347775898606</v>
      </c>
      <c r="Y36" s="32"/>
      <c r="Z36" s="32"/>
      <c r="AA36" s="32"/>
      <c r="AB36" s="32"/>
      <c r="AC36" s="32"/>
      <c r="AD36" s="32"/>
      <c r="AE36">
        <v>17</v>
      </c>
      <c r="AF36" s="1">
        <f t="shared" si="5"/>
        <v>41.120747899271706</v>
      </c>
      <c r="AG36" s="1">
        <f t="shared" si="5"/>
        <v>30.043347329803854</v>
      </c>
      <c r="AH36" s="1">
        <f t="shared" si="5"/>
        <v>23.293364350836558</v>
      </c>
      <c r="AI36" s="1">
        <f t="shared" si="5"/>
        <v>18.501719509577107</v>
      </c>
      <c r="AJ36" s="1">
        <f t="shared" si="5"/>
        <v>25.690704505335077</v>
      </c>
      <c r="AK36" s="1">
        <f t="shared" si="5"/>
        <v>26.179743156005678</v>
      </c>
      <c r="AL36" s="1">
        <f t="shared" si="5"/>
        <v>30.021971671830077</v>
      </c>
      <c r="AM36" s="1">
        <f t="shared" si="5"/>
        <v>30.744842652400212</v>
      </c>
      <c r="AN36" s="1">
        <f t="shared" si="5"/>
        <v>33.996772306961105</v>
      </c>
    </row>
    <row r="37" spans="2:40" x14ac:dyDescent="0.3">
      <c r="B37" s="22" t="s">
        <v>9</v>
      </c>
      <c r="C37" s="61">
        <v>12.583333333333334</v>
      </c>
      <c r="D37" s="60">
        <v>13.666666666666666</v>
      </c>
      <c r="E37" s="61">
        <v>29</v>
      </c>
      <c r="F37" s="60">
        <v>30.22</v>
      </c>
      <c r="G37" s="63">
        <v>1037</v>
      </c>
      <c r="H37" s="62">
        <v>1037</v>
      </c>
      <c r="I37" s="65">
        <v>24.5</v>
      </c>
      <c r="J37" s="64">
        <v>29.2</v>
      </c>
      <c r="K37" s="65">
        <v>27.6</v>
      </c>
      <c r="L37" s="64">
        <v>27.89</v>
      </c>
      <c r="M37" s="65">
        <v>17.82</v>
      </c>
      <c r="N37" s="64">
        <v>18.93</v>
      </c>
      <c r="O37" s="65">
        <v>299.95000000000005</v>
      </c>
      <c r="P37" s="64">
        <v>338.79</v>
      </c>
      <c r="Q37" s="70">
        <v>23.164999999999999</v>
      </c>
      <c r="S37">
        <f t="shared" si="0"/>
        <v>26.089124350427433</v>
      </c>
      <c r="T37">
        <f t="shared" si="1"/>
        <v>9.6775473071035378</v>
      </c>
      <c r="V37">
        <f t="shared" si="2"/>
        <v>62.931366027118486</v>
      </c>
      <c r="W37">
        <f t="shared" si="3"/>
        <v>61.423347775898606</v>
      </c>
      <c r="Y37" s="32"/>
      <c r="Z37" s="32"/>
      <c r="AA37" s="32"/>
      <c r="AB37" s="32"/>
      <c r="AC37" s="32"/>
      <c r="AD37" s="32"/>
      <c r="AE37">
        <v>18</v>
      </c>
      <c r="AF37" s="1">
        <f t="shared" si="5"/>
        <v>42.064310317773725</v>
      </c>
      <c r="AG37" s="1">
        <f t="shared" si="5"/>
        <v>31.121370089823177</v>
      </c>
      <c r="AH37" s="1">
        <f t="shared" si="5"/>
        <v>24.095708833490487</v>
      </c>
      <c r="AI37" s="1">
        <f t="shared" si="5"/>
        <v>19.225760329468212</v>
      </c>
      <c r="AJ37" s="1">
        <f t="shared" si="5"/>
        <v>26.675328825542646</v>
      </c>
      <c r="AK37" s="1">
        <f t="shared" si="5"/>
        <v>27.132039310474774</v>
      </c>
      <c r="AL37" s="1">
        <f t="shared" si="5"/>
        <v>31.02232156338755</v>
      </c>
      <c r="AM37" s="1">
        <f t="shared" si="5"/>
        <v>31.702024131933392</v>
      </c>
      <c r="AN37" s="1">
        <f t="shared" si="5"/>
        <v>34.926972698240924</v>
      </c>
    </row>
    <row r="38" spans="2:40" x14ac:dyDescent="0.3">
      <c r="B38" s="21" t="s">
        <v>9</v>
      </c>
      <c r="C38" s="60">
        <v>13.666666666666666</v>
      </c>
      <c r="D38" s="61">
        <v>14.75</v>
      </c>
      <c r="E38" s="60">
        <v>30.22</v>
      </c>
      <c r="F38" s="61">
        <v>31.22</v>
      </c>
      <c r="G38" s="62">
        <v>1037</v>
      </c>
      <c r="H38" s="63">
        <v>1026</v>
      </c>
      <c r="I38" s="64">
        <v>29.2</v>
      </c>
      <c r="J38" s="65">
        <v>30.65</v>
      </c>
      <c r="K38" s="64">
        <v>27.89</v>
      </c>
      <c r="L38" s="65">
        <v>28.62</v>
      </c>
      <c r="M38" s="64">
        <v>18.93</v>
      </c>
      <c r="N38" s="65">
        <v>19.5</v>
      </c>
      <c r="O38" s="64">
        <v>338.79</v>
      </c>
      <c r="P38" s="65">
        <v>366.52</v>
      </c>
      <c r="Q38" s="69">
        <v>23.164999999999999</v>
      </c>
      <c r="S38">
        <f t="shared" si="0"/>
        <v>30.607938708203481</v>
      </c>
      <c r="T38">
        <f t="shared" si="1"/>
        <v>1.7691522675918293E-3</v>
      </c>
      <c r="V38">
        <f t="shared" si="2"/>
        <v>62.931366027118486</v>
      </c>
      <c r="W38">
        <f t="shared" si="3"/>
        <v>61.423347775898606</v>
      </c>
      <c r="AE38">
        <v>19</v>
      </c>
      <c r="AF38" s="1">
        <f t="shared" si="5"/>
        <v>42.933962551620418</v>
      </c>
      <c r="AG38" s="1">
        <f t="shared" si="5"/>
        <v>32.126889956565556</v>
      </c>
      <c r="AH38" s="1">
        <f t="shared" si="5"/>
        <v>24.843104471906535</v>
      </c>
      <c r="AI38" s="1">
        <f t="shared" si="5"/>
        <v>19.903120022272937</v>
      </c>
      <c r="AJ38" s="1">
        <f t="shared" si="5"/>
        <v>27.595790982585193</v>
      </c>
      <c r="AK38" s="1">
        <f t="shared" si="5"/>
        <v>28.020690204777619</v>
      </c>
      <c r="AL38" s="1">
        <f t="shared" si="5"/>
        <v>31.953199223158052</v>
      </c>
      <c r="AM38" s="1">
        <f t="shared" si="5"/>
        <v>32.590938957489541</v>
      </c>
      <c r="AN38" s="1">
        <f t="shared" si="5"/>
        <v>35.787826922488833</v>
      </c>
    </row>
    <row r="39" spans="2:40" x14ac:dyDescent="0.3">
      <c r="B39" s="22" t="s">
        <v>9</v>
      </c>
      <c r="C39" s="61">
        <v>14.75</v>
      </c>
      <c r="D39" s="60">
        <v>15.583333333333334</v>
      </c>
      <c r="E39" s="61">
        <v>31.22</v>
      </c>
      <c r="F39" s="60">
        <v>30.72</v>
      </c>
      <c r="G39" s="63">
        <v>1026</v>
      </c>
      <c r="H39" s="62">
        <v>1026</v>
      </c>
      <c r="I39" s="65">
        <v>30.65</v>
      </c>
      <c r="J39" s="64">
        <v>32.4</v>
      </c>
      <c r="K39" s="65">
        <v>28.62</v>
      </c>
      <c r="L39" s="64">
        <v>29.2</v>
      </c>
      <c r="M39" s="65">
        <v>19.5</v>
      </c>
      <c r="N39" s="64">
        <v>20.05</v>
      </c>
      <c r="O39" s="65">
        <v>366.52</v>
      </c>
      <c r="P39" s="64">
        <v>387.67</v>
      </c>
      <c r="Q39" s="70">
        <v>23.164999999999999</v>
      </c>
      <c r="S39">
        <f t="shared" si="0"/>
        <v>31.646798572230015</v>
      </c>
      <c r="T39">
        <f t="shared" si="1"/>
        <v>0.56731239079474194</v>
      </c>
      <c r="V39">
        <f t="shared" si="2"/>
        <v>62.931366027118486</v>
      </c>
      <c r="W39">
        <f t="shared" si="3"/>
        <v>61.423347775898606</v>
      </c>
      <c r="AE39">
        <v>20</v>
      </c>
      <c r="AF39" s="1">
        <f t="shared" si="5"/>
        <v>43.738204007062528</v>
      </c>
      <c r="AG39" s="1">
        <f t="shared" si="5"/>
        <v>33.066880015546474</v>
      </c>
      <c r="AH39" s="1">
        <f t="shared" si="5"/>
        <v>25.540959008134973</v>
      </c>
      <c r="AI39" s="1">
        <f t="shared" si="5"/>
        <v>20.538044216199836</v>
      </c>
      <c r="AJ39" s="1">
        <f t="shared" si="5"/>
        <v>28.458011237985236</v>
      </c>
      <c r="AK39" s="1">
        <f t="shared" si="5"/>
        <v>28.851767536374755</v>
      </c>
      <c r="AL39" s="1">
        <f t="shared" si="5"/>
        <v>32.821561338723477</v>
      </c>
      <c r="AM39" s="1">
        <f t="shared" si="5"/>
        <v>33.418647097597862</v>
      </c>
      <c r="AN39" s="1">
        <f t="shared" si="5"/>
        <v>36.586885385087172</v>
      </c>
    </row>
    <row r="40" spans="2:40" x14ac:dyDescent="0.3">
      <c r="B40" s="18" t="s">
        <v>10</v>
      </c>
      <c r="C40" s="54">
        <v>4.083333333333333</v>
      </c>
      <c r="D40" s="55">
        <v>4.75</v>
      </c>
      <c r="E40" s="54">
        <v>10.74</v>
      </c>
      <c r="F40" s="55">
        <v>12.84</v>
      </c>
      <c r="G40" s="56">
        <v>1092</v>
      </c>
      <c r="H40" s="57">
        <v>1092</v>
      </c>
      <c r="I40" s="58">
        <v>4.32</v>
      </c>
      <c r="J40" s="59">
        <v>5.84</v>
      </c>
      <c r="K40" s="58">
        <v>10.91</v>
      </c>
      <c r="L40" s="59">
        <v>12.59</v>
      </c>
      <c r="M40" s="58">
        <v>7.1</v>
      </c>
      <c r="N40" s="59">
        <v>8.25</v>
      </c>
      <c r="O40" s="58">
        <v>16.309999999999999</v>
      </c>
      <c r="P40" s="59">
        <v>27.3</v>
      </c>
      <c r="Q40" s="15">
        <v>17.445</v>
      </c>
      <c r="S40">
        <f t="shared" si="0"/>
        <v>5.818687522429113</v>
      </c>
      <c r="T40">
        <f t="shared" si="1"/>
        <v>4.5422170020955439E-4</v>
      </c>
      <c r="V40">
        <f t="shared" si="2"/>
        <v>47.39208635195692</v>
      </c>
      <c r="W40">
        <f t="shared" si="3"/>
        <v>49.983347775898608</v>
      </c>
      <c r="AE40">
        <v>21</v>
      </c>
      <c r="AF40" s="1">
        <f t="shared" si="5"/>
        <v>44.484277925368318</v>
      </c>
      <c r="AG40" s="1">
        <f t="shared" si="5"/>
        <v>33.947490554152814</v>
      </c>
      <c r="AH40" s="1">
        <f t="shared" si="5"/>
        <v>26.194020953654203</v>
      </c>
      <c r="AI40" s="1">
        <f t="shared" si="5"/>
        <v>21.134318484831972</v>
      </c>
      <c r="AJ40" s="1">
        <f t="shared" si="5"/>
        <v>29.267253495098377</v>
      </c>
      <c r="AK40" s="1">
        <f t="shared" si="5"/>
        <v>29.630634987411792</v>
      </c>
      <c r="AL40" s="1">
        <f t="shared" si="5"/>
        <v>33.633496164424145</v>
      </c>
      <c r="AM40" s="1">
        <f t="shared" si="5"/>
        <v>34.191289024085037</v>
      </c>
      <c r="AN40" s="1">
        <f t="shared" si="5"/>
        <v>37.330650573981146</v>
      </c>
    </row>
    <row r="41" spans="2:40" x14ac:dyDescent="0.3">
      <c r="B41" s="20" t="s">
        <v>10</v>
      </c>
      <c r="C41" s="55">
        <v>4.75</v>
      </c>
      <c r="D41" s="54">
        <v>5.666666666666667</v>
      </c>
      <c r="E41" s="55">
        <v>12.84</v>
      </c>
      <c r="F41" s="54">
        <v>13.48</v>
      </c>
      <c r="G41" s="57">
        <v>1092</v>
      </c>
      <c r="H41" s="56">
        <v>1092</v>
      </c>
      <c r="I41" s="59">
        <v>5.84</v>
      </c>
      <c r="J41" s="58">
        <v>7.47</v>
      </c>
      <c r="K41" s="59">
        <v>12.59</v>
      </c>
      <c r="L41" s="58">
        <v>14.19</v>
      </c>
      <c r="M41" s="59">
        <v>8.25</v>
      </c>
      <c r="N41" s="58">
        <v>9.34</v>
      </c>
      <c r="O41" s="59">
        <v>27.3</v>
      </c>
      <c r="P41" s="58">
        <v>36.57</v>
      </c>
      <c r="Q41" s="68">
        <v>17.445</v>
      </c>
      <c r="S41">
        <f t="shared" si="0"/>
        <v>7.895063796216732</v>
      </c>
      <c r="T41">
        <f t="shared" si="1"/>
        <v>0.18067923085417972</v>
      </c>
      <c r="V41">
        <f t="shared" si="2"/>
        <v>47.39208635195692</v>
      </c>
      <c r="W41">
        <f t="shared" si="3"/>
        <v>49.983347775898608</v>
      </c>
      <c r="AE41">
        <v>22</v>
      </c>
      <c r="AF41" s="1">
        <f t="shared" si="5"/>
        <v>45.178393567242857</v>
      </c>
      <c r="AG41" s="1">
        <f t="shared" si="5"/>
        <v>34.774155327049549</v>
      </c>
      <c r="AH41" s="1">
        <f t="shared" si="5"/>
        <v>26.806469504881093</v>
      </c>
      <c r="AI41" s="1">
        <f t="shared" si="5"/>
        <v>21.695318709076396</v>
      </c>
      <c r="AJ41" s="1">
        <f t="shared" si="5"/>
        <v>30.028200693073604</v>
      </c>
      <c r="AK41" s="1">
        <f t="shared" si="5"/>
        <v>30.362037778905911</v>
      </c>
      <c r="AL41" s="1">
        <f t="shared" si="5"/>
        <v>34.394346478644401</v>
      </c>
      <c r="AM41" s="1">
        <f t="shared" si="5"/>
        <v>34.914224269703169</v>
      </c>
      <c r="AN41" s="1">
        <f t="shared" si="5"/>
        <v>38.024748922181857</v>
      </c>
    </row>
    <row r="42" spans="2:40" x14ac:dyDescent="0.3">
      <c r="B42" s="18" t="s">
        <v>10</v>
      </c>
      <c r="C42" s="54">
        <v>5.666666666666667</v>
      </c>
      <c r="D42" s="55">
        <v>6.833333333333333</v>
      </c>
      <c r="E42" s="54">
        <v>13.48</v>
      </c>
      <c r="F42" s="55">
        <v>14.44</v>
      </c>
      <c r="G42" s="56">
        <v>1092</v>
      </c>
      <c r="H42" s="57">
        <v>1092</v>
      </c>
      <c r="I42" s="58">
        <v>7.47</v>
      </c>
      <c r="J42" s="59">
        <v>9.2100000000000009</v>
      </c>
      <c r="K42" s="58">
        <v>14.19</v>
      </c>
      <c r="L42" s="59">
        <v>15.81</v>
      </c>
      <c r="M42" s="58">
        <v>9.34</v>
      </c>
      <c r="N42" s="59">
        <v>10.37</v>
      </c>
      <c r="O42" s="58">
        <v>36.57</v>
      </c>
      <c r="P42" s="59">
        <v>47.75</v>
      </c>
      <c r="Q42" s="15">
        <v>17.445</v>
      </c>
      <c r="S42">
        <f t="shared" si="0"/>
        <v>9.9029495480701417</v>
      </c>
      <c r="T42">
        <f t="shared" si="1"/>
        <v>0.48017907617061245</v>
      </c>
      <c r="V42">
        <f t="shared" si="2"/>
        <v>47.39208635195692</v>
      </c>
      <c r="W42">
        <f t="shared" si="3"/>
        <v>49.983347775898608</v>
      </c>
    </row>
    <row r="43" spans="2:40" x14ac:dyDescent="0.3">
      <c r="B43" s="20" t="s">
        <v>10</v>
      </c>
      <c r="C43" s="55">
        <v>6.833333333333333</v>
      </c>
      <c r="D43" s="54">
        <v>7.583333333333333</v>
      </c>
      <c r="E43" s="55">
        <v>14.44</v>
      </c>
      <c r="F43" s="54">
        <v>15.61</v>
      </c>
      <c r="G43" s="57">
        <v>1092</v>
      </c>
      <c r="H43" s="56">
        <v>1080</v>
      </c>
      <c r="I43" s="59">
        <v>9.2100000000000009</v>
      </c>
      <c r="J43" s="58">
        <v>10.73</v>
      </c>
      <c r="K43" s="59">
        <v>15.81</v>
      </c>
      <c r="L43" s="58">
        <v>16.989999999999998</v>
      </c>
      <c r="M43" s="59">
        <v>10.37</v>
      </c>
      <c r="N43" s="58">
        <v>11.25</v>
      </c>
      <c r="O43" s="59">
        <v>47.75</v>
      </c>
      <c r="P43" s="58">
        <v>62.53</v>
      </c>
      <c r="Q43" s="68">
        <v>17.445</v>
      </c>
      <c r="S43">
        <f t="shared" si="0"/>
        <v>10.641909203649126</v>
      </c>
      <c r="T43">
        <f t="shared" si="1"/>
        <v>7.7599884017312184E-3</v>
      </c>
      <c r="V43">
        <f t="shared" si="2"/>
        <v>47.39208635195692</v>
      </c>
      <c r="W43">
        <f t="shared" si="3"/>
        <v>49.983347775898608</v>
      </c>
    </row>
    <row r="44" spans="2:40" x14ac:dyDescent="0.3">
      <c r="B44" s="18" t="s">
        <v>10</v>
      </c>
      <c r="C44" s="54">
        <v>7.583333333333333</v>
      </c>
      <c r="D44" s="55">
        <v>8.6666666666666661</v>
      </c>
      <c r="E44" s="54">
        <v>15.61</v>
      </c>
      <c r="F44" s="55">
        <v>15.78</v>
      </c>
      <c r="G44" s="56">
        <v>1080</v>
      </c>
      <c r="H44" s="57">
        <v>1080</v>
      </c>
      <c r="I44" s="58">
        <v>10.73</v>
      </c>
      <c r="J44" s="59">
        <v>12.25</v>
      </c>
      <c r="K44" s="58">
        <v>16.989999999999998</v>
      </c>
      <c r="L44" s="59">
        <v>18.03</v>
      </c>
      <c r="M44" s="58">
        <v>11.25</v>
      </c>
      <c r="N44" s="59">
        <v>12.01</v>
      </c>
      <c r="O44" s="58">
        <v>62.53</v>
      </c>
      <c r="P44" s="59">
        <v>73.34</v>
      </c>
      <c r="Q44" s="15">
        <v>17.445</v>
      </c>
      <c r="S44">
        <f t="shared" si="0"/>
        <v>12.673693431854774</v>
      </c>
      <c r="T44">
        <f t="shared" si="1"/>
        <v>0.17951612419687624</v>
      </c>
      <c r="V44">
        <f t="shared" si="2"/>
        <v>47.39208635195692</v>
      </c>
      <c r="W44">
        <f t="shared" si="3"/>
        <v>49.983347775898608</v>
      </c>
      <c r="AE44" s="4"/>
      <c r="AF44" s="7"/>
      <c r="AG44" s="7"/>
      <c r="AH44" s="7"/>
      <c r="AI44" s="7"/>
      <c r="AJ44" s="7"/>
      <c r="AK44" s="7"/>
      <c r="AL44" s="7"/>
      <c r="AM44" s="7"/>
      <c r="AN44" s="7"/>
    </row>
    <row r="45" spans="2:40" x14ac:dyDescent="0.3">
      <c r="B45" s="20" t="s">
        <v>10</v>
      </c>
      <c r="C45" s="55">
        <v>8.6666666666666661</v>
      </c>
      <c r="D45" s="54">
        <v>9.5</v>
      </c>
      <c r="E45" s="55">
        <v>15.78</v>
      </c>
      <c r="F45" s="54">
        <v>16.72</v>
      </c>
      <c r="G45" s="57">
        <v>1080</v>
      </c>
      <c r="H45" s="56">
        <v>1080</v>
      </c>
      <c r="I45" s="59">
        <v>12.25</v>
      </c>
      <c r="J45" s="58">
        <v>13.24</v>
      </c>
      <c r="K45" s="59">
        <v>18.03</v>
      </c>
      <c r="L45" s="58">
        <v>18.809999999999999</v>
      </c>
      <c r="M45" s="59">
        <v>12.01</v>
      </c>
      <c r="N45" s="58">
        <v>12.49</v>
      </c>
      <c r="O45" s="59">
        <v>73.34</v>
      </c>
      <c r="P45" s="58">
        <v>86.35</v>
      </c>
      <c r="Q45" s="68">
        <v>17.445</v>
      </c>
      <c r="S45">
        <f t="shared" si="0"/>
        <v>13.626169587874003</v>
      </c>
      <c r="T45">
        <f t="shared" si="1"/>
        <v>0.14912695059877701</v>
      </c>
      <c r="V45">
        <f t="shared" si="2"/>
        <v>47.39208635195692</v>
      </c>
      <c r="W45">
        <f t="shared" si="3"/>
        <v>49.983347775898608</v>
      </c>
      <c r="AE45" s="133" t="s">
        <v>38</v>
      </c>
      <c r="AF45" s="134">
        <v>13.3</v>
      </c>
      <c r="AG45" s="135">
        <v>5.2</v>
      </c>
      <c r="AH45" s="134">
        <v>4.32</v>
      </c>
      <c r="AI45" s="135">
        <v>2.74</v>
      </c>
      <c r="AJ45" s="134">
        <v>8.2799999999999994</v>
      </c>
      <c r="AK45" s="135">
        <v>8.9291</v>
      </c>
      <c r="AL45" s="134">
        <v>11.1912</v>
      </c>
      <c r="AM45" s="135">
        <v>12.2157</v>
      </c>
      <c r="AN45" s="136">
        <v>15.083299999999999</v>
      </c>
    </row>
    <row r="46" spans="2:40" x14ac:dyDescent="0.3">
      <c r="B46" s="18" t="s">
        <v>10</v>
      </c>
      <c r="C46" s="54">
        <v>9.5</v>
      </c>
      <c r="D46" s="55">
        <v>10.5</v>
      </c>
      <c r="E46" s="54">
        <v>16.72</v>
      </c>
      <c r="F46" s="55">
        <v>18.170000000000002</v>
      </c>
      <c r="G46" s="56">
        <v>1080</v>
      </c>
      <c r="H46" s="57">
        <v>1069</v>
      </c>
      <c r="I46" s="58">
        <v>13.24</v>
      </c>
      <c r="J46" s="59">
        <v>14.18</v>
      </c>
      <c r="K46" s="58">
        <v>18.809999999999999</v>
      </c>
      <c r="L46" s="59">
        <v>19.29</v>
      </c>
      <c r="M46" s="58">
        <v>12.49</v>
      </c>
      <c r="N46" s="59">
        <v>12.99</v>
      </c>
      <c r="O46" s="58">
        <v>86.35</v>
      </c>
      <c r="P46" s="59">
        <v>99.66</v>
      </c>
      <c r="Q46" s="15">
        <v>17.445</v>
      </c>
      <c r="S46">
        <f t="shared" si="0"/>
        <v>14.768674220778596</v>
      </c>
      <c r="T46">
        <f t="shared" si="1"/>
        <v>0.34653733820928773</v>
      </c>
      <c r="V46">
        <f t="shared" si="2"/>
        <v>47.39208635195692</v>
      </c>
      <c r="W46">
        <f t="shared" si="3"/>
        <v>49.983347775898608</v>
      </c>
      <c r="AE46" s="137" t="s">
        <v>35</v>
      </c>
      <c r="AF46" s="66">
        <v>4.0999999999999996</v>
      </c>
      <c r="AG46" s="66">
        <v>4.0999999999999996</v>
      </c>
      <c r="AH46" s="66">
        <v>4.0999999999999996</v>
      </c>
      <c r="AI46" s="66">
        <v>4.0999999999999996</v>
      </c>
      <c r="AJ46" s="66">
        <v>6</v>
      </c>
      <c r="AK46" s="66">
        <v>6</v>
      </c>
      <c r="AL46" s="66">
        <v>6</v>
      </c>
      <c r="AM46" s="66">
        <v>6</v>
      </c>
      <c r="AN46" s="138">
        <v>6</v>
      </c>
    </row>
    <row r="47" spans="2:40" x14ac:dyDescent="0.3">
      <c r="B47" s="20" t="s">
        <v>10</v>
      </c>
      <c r="C47" s="55">
        <v>10.5</v>
      </c>
      <c r="D47" s="54">
        <v>11.583333333333334</v>
      </c>
      <c r="E47" s="55">
        <v>18.170000000000002</v>
      </c>
      <c r="F47" s="54">
        <v>20.61</v>
      </c>
      <c r="G47" s="57">
        <v>1069</v>
      </c>
      <c r="H47" s="56">
        <v>1058</v>
      </c>
      <c r="I47" s="59">
        <v>14.18</v>
      </c>
      <c r="J47" s="58">
        <v>16.45</v>
      </c>
      <c r="K47" s="59">
        <v>19.29</v>
      </c>
      <c r="L47" s="58">
        <v>20.99</v>
      </c>
      <c r="M47" s="59">
        <v>12.99</v>
      </c>
      <c r="N47" s="58">
        <v>14.07</v>
      </c>
      <c r="O47" s="59">
        <v>99.66</v>
      </c>
      <c r="P47" s="58">
        <v>130.1</v>
      </c>
      <c r="Q47" s="68">
        <v>17.445</v>
      </c>
      <c r="S47">
        <f t="shared" si="0"/>
        <v>15.698728120671781</v>
      </c>
      <c r="T47">
        <f t="shared" si="1"/>
        <v>0.56440943666935295</v>
      </c>
      <c r="V47">
        <f t="shared" si="2"/>
        <v>47.39208635195692</v>
      </c>
      <c r="W47">
        <f t="shared" si="3"/>
        <v>49.983347775898608</v>
      </c>
      <c r="AE47" s="139" t="s">
        <v>23</v>
      </c>
      <c r="AF47" s="140" t="s">
        <v>65</v>
      </c>
      <c r="AG47" s="140" t="s">
        <v>66</v>
      </c>
      <c r="AH47" s="140" t="s">
        <v>67</v>
      </c>
      <c r="AI47" s="140" t="s">
        <v>68</v>
      </c>
      <c r="AJ47" s="140" t="s">
        <v>69</v>
      </c>
      <c r="AK47" s="140" t="s">
        <v>70</v>
      </c>
      <c r="AL47" s="140" t="s">
        <v>71</v>
      </c>
      <c r="AM47" s="140" t="s">
        <v>72</v>
      </c>
      <c r="AN47" s="141" t="s">
        <v>73</v>
      </c>
    </row>
    <row r="48" spans="2:40" x14ac:dyDescent="0.3">
      <c r="B48" s="18" t="s">
        <v>10</v>
      </c>
      <c r="C48" s="54">
        <v>11.583333333333334</v>
      </c>
      <c r="D48" s="55">
        <v>12.583333333333334</v>
      </c>
      <c r="E48" s="54">
        <v>20.61</v>
      </c>
      <c r="F48" s="55">
        <v>23</v>
      </c>
      <c r="G48" s="56">
        <v>1058</v>
      </c>
      <c r="H48" s="57">
        <v>1058</v>
      </c>
      <c r="I48" s="58">
        <v>16.45</v>
      </c>
      <c r="J48" s="59">
        <v>15.6</v>
      </c>
      <c r="K48" s="58">
        <v>20.99</v>
      </c>
      <c r="L48" s="59">
        <v>22.85</v>
      </c>
      <c r="M48" s="58">
        <v>14.07</v>
      </c>
      <c r="N48" s="59">
        <v>14.15</v>
      </c>
      <c r="O48" s="58">
        <v>130.1</v>
      </c>
      <c r="P48" s="59">
        <v>151.71</v>
      </c>
      <c r="Q48" s="15">
        <v>17.445</v>
      </c>
      <c r="S48">
        <f t="shared" si="0"/>
        <v>17.752222224958029</v>
      </c>
      <c r="T48">
        <f t="shared" si="1"/>
        <v>4.63206050560329</v>
      </c>
      <c r="V48">
        <f t="shared" si="2"/>
        <v>47.39208635195692</v>
      </c>
      <c r="W48">
        <f t="shared" si="3"/>
        <v>49.983347775898608</v>
      </c>
      <c r="AE48">
        <v>1</v>
      </c>
      <c r="AF48" s="1">
        <f>50*(AF$45/(50))^((AF$46/$AE48)^0.9697)</f>
        <v>0.27521420485687564</v>
      </c>
      <c r="AG48" s="1">
        <f t="shared" ref="AG48:AN48" si="6">50*(AG$45/(50))^((AG$46/$AE48)^0.9697)</f>
        <v>6.8782289902498319E-3</v>
      </c>
      <c r="AH48" s="1">
        <f t="shared" si="6"/>
        <v>3.3201894168281222E-3</v>
      </c>
      <c r="AI48" s="1">
        <f t="shared" si="6"/>
        <v>5.551193727956976E-4</v>
      </c>
      <c r="AJ48" s="1">
        <f t="shared" si="6"/>
        <v>1.8236215691271945E-3</v>
      </c>
      <c r="AK48" s="1">
        <f t="shared" si="6"/>
        <v>2.8003126231146563E-3</v>
      </c>
      <c r="AL48" s="1">
        <f t="shared" si="6"/>
        <v>1.0104779589882111E-2</v>
      </c>
      <c r="AM48" s="1">
        <f t="shared" si="6"/>
        <v>1.6623239008032014E-2</v>
      </c>
      <c r="AN48" s="1">
        <f t="shared" si="6"/>
        <v>5.5099571823458704E-2</v>
      </c>
    </row>
    <row r="49" spans="2:40" x14ac:dyDescent="0.3">
      <c r="B49" s="20" t="s">
        <v>10</v>
      </c>
      <c r="C49" s="55">
        <v>12.583333333333334</v>
      </c>
      <c r="D49" s="54">
        <v>13.75</v>
      </c>
      <c r="E49" s="55">
        <v>23</v>
      </c>
      <c r="F49" s="54">
        <v>23.28</v>
      </c>
      <c r="G49" s="57">
        <v>1058</v>
      </c>
      <c r="H49" s="56">
        <v>1036</v>
      </c>
      <c r="I49" s="59">
        <v>15.6</v>
      </c>
      <c r="J49" s="58">
        <v>19.23</v>
      </c>
      <c r="K49" s="59">
        <v>22.85</v>
      </c>
      <c r="L49" s="58">
        <v>22.91</v>
      </c>
      <c r="M49" s="59">
        <v>14.15</v>
      </c>
      <c r="N49" s="58">
        <v>15.37</v>
      </c>
      <c r="O49" s="59">
        <v>151.71</v>
      </c>
      <c r="P49" s="58">
        <v>171.12</v>
      </c>
      <c r="Q49" s="68">
        <v>17.445</v>
      </c>
      <c r="S49">
        <f t="shared" si="0"/>
        <v>16.988383998671623</v>
      </c>
      <c r="T49">
        <f t="shared" si="1"/>
        <v>5.0248422974114266</v>
      </c>
      <c r="V49">
        <f t="shared" si="2"/>
        <v>47.39208635195692</v>
      </c>
      <c r="W49">
        <f t="shared" si="3"/>
        <v>49.983347775898608</v>
      </c>
      <c r="AE49">
        <v>2</v>
      </c>
      <c r="AF49" s="1">
        <f t="shared" ref="AF49:AN69" si="7">50*(AF$45/(50))^((AF$46/$AE49)^0.9697)</f>
        <v>3.5102998966131449</v>
      </c>
      <c r="AG49" s="1">
        <f t="shared" si="7"/>
        <v>0.53363494186365046</v>
      </c>
      <c r="AH49" s="1">
        <f t="shared" si="7"/>
        <v>0.36790067075553107</v>
      </c>
      <c r="AI49" s="1">
        <f t="shared" si="7"/>
        <v>0.14760430014588705</v>
      </c>
      <c r="AJ49" s="1">
        <f t="shared" si="7"/>
        <v>0.27092863457594785</v>
      </c>
      <c r="AK49" s="1">
        <f t="shared" si="7"/>
        <v>0.33726212065128564</v>
      </c>
      <c r="AL49" s="1">
        <f t="shared" si="7"/>
        <v>0.64944464731845597</v>
      </c>
      <c r="AM49" s="1">
        <f t="shared" si="7"/>
        <v>0.83739582115969025</v>
      </c>
      <c r="AN49" s="1">
        <f t="shared" si="7"/>
        <v>1.5440808159662791</v>
      </c>
    </row>
    <row r="50" spans="2:40" x14ac:dyDescent="0.3">
      <c r="B50" s="18" t="s">
        <v>10</v>
      </c>
      <c r="C50" s="54">
        <v>13.75</v>
      </c>
      <c r="D50" s="55">
        <v>14.75</v>
      </c>
      <c r="E50" s="54">
        <v>23.28</v>
      </c>
      <c r="F50" s="55">
        <v>24.28</v>
      </c>
      <c r="G50" s="56">
        <v>1036</v>
      </c>
      <c r="H50" s="57">
        <v>1036</v>
      </c>
      <c r="I50" s="58">
        <v>19.23</v>
      </c>
      <c r="J50" s="59">
        <v>19.88</v>
      </c>
      <c r="K50" s="58">
        <v>22.91</v>
      </c>
      <c r="L50" s="59">
        <v>23.36</v>
      </c>
      <c r="M50" s="58">
        <v>15.37</v>
      </c>
      <c r="N50" s="59">
        <v>15.63</v>
      </c>
      <c r="O50" s="58">
        <v>171.12</v>
      </c>
      <c r="P50" s="59">
        <v>183.71</v>
      </c>
      <c r="Q50" s="15">
        <v>17.445</v>
      </c>
      <c r="S50">
        <f t="shared" si="0"/>
        <v>20.333813199268054</v>
      </c>
      <c r="T50">
        <f t="shared" si="1"/>
        <v>0.20594641982990716</v>
      </c>
      <c r="V50">
        <f t="shared" si="2"/>
        <v>47.39208635195692</v>
      </c>
      <c r="W50">
        <f t="shared" si="3"/>
        <v>49.983347775898608</v>
      </c>
      <c r="AE50">
        <v>3</v>
      </c>
      <c r="AF50" s="1">
        <f t="shared" si="7"/>
        <v>8.3249036985564828</v>
      </c>
      <c r="AG50" s="1">
        <f t="shared" si="7"/>
        <v>2.3347337009889793</v>
      </c>
      <c r="AH50" s="1">
        <f t="shared" si="7"/>
        <v>1.8164796870451496</v>
      </c>
      <c r="AI50" s="1">
        <f t="shared" si="7"/>
        <v>0.98071065252805889</v>
      </c>
      <c r="AJ50" s="1">
        <f t="shared" si="7"/>
        <v>1.4775825305792452</v>
      </c>
      <c r="AK50" s="1">
        <f t="shared" si="7"/>
        <v>1.712947300122146</v>
      </c>
      <c r="AL50" s="1">
        <f t="shared" si="7"/>
        <v>2.6656648166074266</v>
      </c>
      <c r="AM50" s="1">
        <f t="shared" si="7"/>
        <v>3.1645187623157178</v>
      </c>
      <c r="AN50" s="1">
        <f t="shared" si="7"/>
        <v>4.7825233713614423</v>
      </c>
    </row>
    <row r="51" spans="2:40" x14ac:dyDescent="0.3">
      <c r="B51" s="20" t="s">
        <v>10</v>
      </c>
      <c r="C51" s="55">
        <v>14.75</v>
      </c>
      <c r="D51" s="54">
        <v>15.5</v>
      </c>
      <c r="E51" s="55">
        <v>24.28</v>
      </c>
      <c r="F51" s="54">
        <v>27.56</v>
      </c>
      <c r="G51" s="57">
        <v>1036</v>
      </c>
      <c r="H51" s="56">
        <v>1036</v>
      </c>
      <c r="I51" s="59">
        <v>19.88</v>
      </c>
      <c r="J51" s="58">
        <v>21.09</v>
      </c>
      <c r="K51" s="59">
        <v>23.36</v>
      </c>
      <c r="L51" s="58">
        <v>24.03</v>
      </c>
      <c r="M51" s="59">
        <v>15.63</v>
      </c>
      <c r="N51" s="58">
        <v>16.09</v>
      </c>
      <c r="O51" s="59">
        <v>183.71</v>
      </c>
      <c r="P51" s="58">
        <v>216.56</v>
      </c>
      <c r="Q51" s="68">
        <v>17.445</v>
      </c>
      <c r="S51">
        <f t="shared" si="0"/>
        <v>20.658095944031924</v>
      </c>
      <c r="T51">
        <f t="shared" si="1"/>
        <v>0.18654111356167474</v>
      </c>
      <c r="V51">
        <f t="shared" si="2"/>
        <v>47.39208635195692</v>
      </c>
      <c r="W51">
        <f t="shared" si="3"/>
        <v>49.983347775898608</v>
      </c>
      <c r="AE51">
        <v>4</v>
      </c>
      <c r="AF51" s="1">
        <f t="shared" si="7"/>
        <v>12.879961650090376</v>
      </c>
      <c r="AG51" s="1">
        <f t="shared" si="7"/>
        <v>4.9224659794593961</v>
      </c>
      <c r="AH51" s="1">
        <f t="shared" si="7"/>
        <v>4.0711008712333783</v>
      </c>
      <c r="AI51" s="1">
        <f t="shared" si="7"/>
        <v>2.5538002941261575</v>
      </c>
      <c r="AJ51" s="1">
        <f t="shared" si="7"/>
        <v>3.4822818577337142</v>
      </c>
      <c r="AK51" s="1">
        <f t="shared" si="7"/>
        <v>3.8943018127853146</v>
      </c>
      <c r="AL51" s="1">
        <f t="shared" si="7"/>
        <v>5.4417284423436785</v>
      </c>
      <c r="AM51" s="1">
        <f t="shared" si="7"/>
        <v>6.1958751659549902</v>
      </c>
      <c r="AN51" s="1">
        <f t="shared" si="7"/>
        <v>8.4682245206252151</v>
      </c>
    </row>
    <row r="52" spans="2:40" x14ac:dyDescent="0.3">
      <c r="B52" s="21" t="s">
        <v>11</v>
      </c>
      <c r="C52" s="60">
        <v>4.083333333333333</v>
      </c>
      <c r="D52" s="61">
        <v>4.75</v>
      </c>
      <c r="E52" s="60">
        <v>8.18</v>
      </c>
      <c r="F52" s="61">
        <v>9.68</v>
      </c>
      <c r="G52" s="62">
        <v>1034</v>
      </c>
      <c r="H52" s="63">
        <v>1034</v>
      </c>
      <c r="I52" s="64">
        <v>2.74</v>
      </c>
      <c r="J52" s="65">
        <v>3.92</v>
      </c>
      <c r="K52" s="64">
        <v>8.68</v>
      </c>
      <c r="L52" s="65">
        <v>10.37</v>
      </c>
      <c r="M52" s="64">
        <v>5.81</v>
      </c>
      <c r="N52" s="65">
        <v>6.95</v>
      </c>
      <c r="O52" s="64">
        <v>8.18</v>
      </c>
      <c r="P52" s="65">
        <v>13.74</v>
      </c>
      <c r="Q52" s="69">
        <v>15.234999999999999</v>
      </c>
      <c r="S52">
        <f t="shared" si="0"/>
        <v>3.8570251897066634</v>
      </c>
      <c r="T52">
        <f t="shared" si="1"/>
        <v>3.9658267314817228E-3</v>
      </c>
      <c r="V52">
        <f t="shared" si="2"/>
        <v>41.388273750189946</v>
      </c>
      <c r="W52">
        <f t="shared" si="3"/>
        <v>45.563347775898606</v>
      </c>
      <c r="AE52">
        <v>5</v>
      </c>
      <c r="AF52" s="1">
        <f t="shared" si="7"/>
        <v>16.76983001555951</v>
      </c>
      <c r="AG52" s="1">
        <f t="shared" si="7"/>
        <v>7.7281584167071209</v>
      </c>
      <c r="AH52" s="1">
        <f t="shared" si="7"/>
        <v>6.6321101643453577</v>
      </c>
      <c r="AI52" s="1">
        <f t="shared" si="7"/>
        <v>4.5554639917758095</v>
      </c>
      <c r="AJ52" s="1">
        <f t="shared" si="7"/>
        <v>5.8479701104212616</v>
      </c>
      <c r="AK52" s="1">
        <f t="shared" si="7"/>
        <v>6.3991350432661323</v>
      </c>
      <c r="AL52" s="1">
        <f t="shared" si="7"/>
        <v>8.3782962428869308</v>
      </c>
      <c r="AM52" s="1">
        <f t="shared" si="7"/>
        <v>9.3015272491658063</v>
      </c>
      <c r="AN52" s="1">
        <f t="shared" si="7"/>
        <v>11.963064907825476</v>
      </c>
    </row>
    <row r="53" spans="2:40" x14ac:dyDescent="0.3">
      <c r="B53" s="22" t="s">
        <v>11</v>
      </c>
      <c r="C53" s="61">
        <v>4.75</v>
      </c>
      <c r="D53" s="60">
        <v>5.666666666666667</v>
      </c>
      <c r="E53" s="61">
        <v>9.68</v>
      </c>
      <c r="F53" s="60">
        <v>10.58</v>
      </c>
      <c r="G53" s="63">
        <v>1034</v>
      </c>
      <c r="H53" s="62">
        <v>1034</v>
      </c>
      <c r="I53" s="65">
        <v>3.92</v>
      </c>
      <c r="J53" s="64">
        <v>5.2</v>
      </c>
      <c r="K53" s="65">
        <v>10.37</v>
      </c>
      <c r="L53" s="64">
        <v>12.09</v>
      </c>
      <c r="M53" s="65">
        <v>6.95</v>
      </c>
      <c r="N53" s="64">
        <v>8</v>
      </c>
      <c r="O53" s="65">
        <v>13.74</v>
      </c>
      <c r="P53" s="64">
        <v>20.170000000000002</v>
      </c>
      <c r="Q53" s="70">
        <v>15.234999999999999</v>
      </c>
      <c r="S53">
        <f t="shared" si="0"/>
        <v>5.532163322499918</v>
      </c>
      <c r="T53">
        <f t="shared" si="1"/>
        <v>0.11033247281418444</v>
      </c>
      <c r="V53">
        <f t="shared" si="2"/>
        <v>41.388273750189946</v>
      </c>
      <c r="W53">
        <f t="shared" si="3"/>
        <v>45.563347775898606</v>
      </c>
      <c r="AE53">
        <v>6</v>
      </c>
      <c r="AF53" s="1">
        <f t="shared" si="7"/>
        <v>20.017600903141609</v>
      </c>
      <c r="AG53" s="1">
        <f t="shared" si="7"/>
        <v>10.458794659534906</v>
      </c>
      <c r="AH53" s="1">
        <f t="shared" si="7"/>
        <v>9.2007118124845935</v>
      </c>
      <c r="AI53" s="1">
        <f t="shared" si="7"/>
        <v>6.7163886177193293</v>
      </c>
      <c r="AJ53" s="1">
        <f t="shared" si="7"/>
        <v>8.2799999999999994</v>
      </c>
      <c r="AK53" s="1">
        <f t="shared" si="7"/>
        <v>8.9291</v>
      </c>
      <c r="AL53" s="1">
        <f t="shared" si="7"/>
        <v>11.1912</v>
      </c>
      <c r="AM53" s="1">
        <f t="shared" si="7"/>
        <v>12.2157</v>
      </c>
      <c r="AN53" s="1">
        <f t="shared" si="7"/>
        <v>15.083299999999999</v>
      </c>
    </row>
    <row r="54" spans="2:40" x14ac:dyDescent="0.3">
      <c r="B54" s="21" t="s">
        <v>11</v>
      </c>
      <c r="C54" s="60">
        <v>5.666666666666667</v>
      </c>
      <c r="D54" s="61">
        <v>6.833333333333333</v>
      </c>
      <c r="E54" s="60">
        <v>10.58</v>
      </c>
      <c r="F54" s="61">
        <v>11.44</v>
      </c>
      <c r="G54" s="62">
        <v>1034</v>
      </c>
      <c r="H54" s="63">
        <v>1023</v>
      </c>
      <c r="I54" s="64">
        <v>5.2</v>
      </c>
      <c r="J54" s="65">
        <v>7.03</v>
      </c>
      <c r="K54" s="64">
        <v>12.09</v>
      </c>
      <c r="L54" s="65">
        <v>13.97</v>
      </c>
      <c r="M54" s="64">
        <v>8</v>
      </c>
      <c r="N54" s="65">
        <v>9.35</v>
      </c>
      <c r="O54" s="64">
        <v>20.170000000000002</v>
      </c>
      <c r="P54" s="65">
        <v>29.15</v>
      </c>
      <c r="Q54" s="69">
        <v>15.234999999999999</v>
      </c>
      <c r="S54">
        <f t="shared" si="0"/>
        <v>7.174925945351176</v>
      </c>
      <c r="T54">
        <f t="shared" si="1"/>
        <v>2.1003529635931981E-2</v>
      </c>
      <c r="V54">
        <f t="shared" si="2"/>
        <v>41.388273750189946</v>
      </c>
      <c r="W54">
        <f t="shared" si="3"/>
        <v>45.563347775898606</v>
      </c>
      <c r="AE54">
        <v>7</v>
      </c>
      <c r="AF54" s="1">
        <f t="shared" si="7"/>
        <v>22.730588071360337</v>
      </c>
      <c r="AG54" s="1">
        <f t="shared" si="7"/>
        <v>12.996448781422067</v>
      </c>
      <c r="AH54" s="1">
        <f t="shared" si="7"/>
        <v>11.638381571798153</v>
      </c>
      <c r="AI54" s="1">
        <f t="shared" si="7"/>
        <v>8.8753398955499989</v>
      </c>
      <c r="AJ54" s="1">
        <f t="shared" si="7"/>
        <v>10.628190523450289</v>
      </c>
      <c r="AK54" s="1">
        <f t="shared" si="7"/>
        <v>11.341897914974286</v>
      </c>
      <c r="AL54" s="1">
        <f t="shared" si="7"/>
        <v>13.776483939568379</v>
      </c>
      <c r="AM54" s="1">
        <f t="shared" si="7"/>
        <v>14.855874419465884</v>
      </c>
      <c r="AN54" s="1">
        <f t="shared" si="7"/>
        <v>17.813987715391452</v>
      </c>
    </row>
    <row r="55" spans="2:40" x14ac:dyDescent="0.3">
      <c r="B55" s="22" t="s">
        <v>11</v>
      </c>
      <c r="C55" s="61">
        <v>6.833333333333333</v>
      </c>
      <c r="D55" s="60">
        <v>7.583333333333333</v>
      </c>
      <c r="E55" s="61">
        <v>11.44</v>
      </c>
      <c r="F55" s="60">
        <v>13.04</v>
      </c>
      <c r="G55" s="63">
        <v>1023</v>
      </c>
      <c r="H55" s="62">
        <v>990</v>
      </c>
      <c r="I55" s="65">
        <v>7.03</v>
      </c>
      <c r="J55" s="64">
        <v>8.44</v>
      </c>
      <c r="K55" s="65">
        <v>13.97</v>
      </c>
      <c r="L55" s="64">
        <v>15.13</v>
      </c>
      <c r="M55" s="65">
        <v>9.35</v>
      </c>
      <c r="N55" s="64">
        <v>10.42</v>
      </c>
      <c r="O55" s="65">
        <v>29.15</v>
      </c>
      <c r="P55" s="64">
        <v>40.950000000000003</v>
      </c>
      <c r="Q55" s="70">
        <v>15.234999999999999</v>
      </c>
      <c r="S55">
        <f t="shared" si="0"/>
        <v>8.2471152091364353</v>
      </c>
      <c r="T55">
        <f t="shared" si="1"/>
        <v>3.7204542546480916E-2</v>
      </c>
      <c r="V55">
        <f t="shared" si="2"/>
        <v>41.388273750189946</v>
      </c>
      <c r="W55">
        <f t="shared" si="3"/>
        <v>45.563347775898606</v>
      </c>
      <c r="AE55">
        <v>8</v>
      </c>
      <c r="AF55" s="1">
        <f t="shared" si="7"/>
        <v>25.014457869671979</v>
      </c>
      <c r="AG55" s="1">
        <f t="shared" si="7"/>
        <v>15.307071294336547</v>
      </c>
      <c r="AH55" s="1">
        <f t="shared" si="7"/>
        <v>13.892534217803988</v>
      </c>
      <c r="AI55" s="1">
        <f t="shared" si="7"/>
        <v>10.948881832288942</v>
      </c>
      <c r="AJ55" s="1">
        <f t="shared" si="7"/>
        <v>12.827365973682589</v>
      </c>
      <c r="AK55" s="1">
        <f t="shared" si="7"/>
        <v>13.581124147358098</v>
      </c>
      <c r="AL55" s="1">
        <f t="shared" si="7"/>
        <v>16.111329610288788</v>
      </c>
      <c r="AM55" s="1">
        <f t="shared" si="7"/>
        <v>17.215214813698328</v>
      </c>
      <c r="AN55" s="1">
        <f t="shared" si="7"/>
        <v>20.192833728191069</v>
      </c>
    </row>
    <row r="56" spans="2:40" x14ac:dyDescent="0.3">
      <c r="B56" s="21" t="s">
        <v>11</v>
      </c>
      <c r="C56" s="60">
        <v>7.583333333333333</v>
      </c>
      <c r="D56" s="61">
        <v>8.6666666666666661</v>
      </c>
      <c r="E56" s="60">
        <v>13.04</v>
      </c>
      <c r="F56" s="61">
        <v>14.16</v>
      </c>
      <c r="G56" s="62">
        <v>990</v>
      </c>
      <c r="H56" s="63">
        <v>990</v>
      </c>
      <c r="I56" s="64">
        <v>8.44</v>
      </c>
      <c r="J56" s="65">
        <v>10.11</v>
      </c>
      <c r="K56" s="64">
        <v>15.13</v>
      </c>
      <c r="L56" s="65">
        <v>16.38</v>
      </c>
      <c r="M56" s="64">
        <v>10.42</v>
      </c>
      <c r="N56" s="65">
        <v>11.41</v>
      </c>
      <c r="O56" s="64">
        <v>40.950000000000003</v>
      </c>
      <c r="P56" s="65">
        <v>53.46</v>
      </c>
      <c r="Q56" s="69">
        <v>15.234999999999999</v>
      </c>
      <c r="S56">
        <f t="shared" si="0"/>
        <v>10.129220112898729</v>
      </c>
      <c r="T56">
        <f t="shared" si="1"/>
        <v>3.694127398398992E-4</v>
      </c>
      <c r="V56">
        <f t="shared" si="2"/>
        <v>41.388273750189946</v>
      </c>
      <c r="W56">
        <f t="shared" si="3"/>
        <v>45.563347775898606</v>
      </c>
      <c r="AE56">
        <v>9</v>
      </c>
      <c r="AF56" s="1">
        <f t="shared" si="7"/>
        <v>26.955979121350911</v>
      </c>
      <c r="AG56" s="1">
        <f t="shared" si="7"/>
        <v>17.393146461949733</v>
      </c>
      <c r="AH56" s="1">
        <f t="shared" si="7"/>
        <v>15.951908772345904</v>
      </c>
      <c r="AI56" s="1">
        <f t="shared" si="7"/>
        <v>12.899191858889822</v>
      </c>
      <c r="AJ56" s="1">
        <f t="shared" si="7"/>
        <v>14.856205658497599</v>
      </c>
      <c r="AK56" s="1">
        <f t="shared" si="7"/>
        <v>15.632541303462585</v>
      </c>
      <c r="AL56" s="1">
        <f t="shared" si="7"/>
        <v>18.206106392714339</v>
      </c>
      <c r="AM56" s="1">
        <f t="shared" si="7"/>
        <v>19.314866420355042</v>
      </c>
      <c r="AN56" s="1">
        <f t="shared" si="7"/>
        <v>22.26888140785568</v>
      </c>
    </row>
    <row r="57" spans="2:40" x14ac:dyDescent="0.3">
      <c r="B57" s="22" t="s">
        <v>11</v>
      </c>
      <c r="C57" s="61">
        <v>8.6666666666666661</v>
      </c>
      <c r="D57" s="60">
        <v>9.5</v>
      </c>
      <c r="E57" s="61">
        <v>14.16</v>
      </c>
      <c r="F57" s="60">
        <v>14.78</v>
      </c>
      <c r="G57" s="63">
        <v>990</v>
      </c>
      <c r="H57" s="62">
        <v>990</v>
      </c>
      <c r="I57" s="65">
        <v>10.11</v>
      </c>
      <c r="J57" s="64">
        <v>11.07</v>
      </c>
      <c r="K57" s="65">
        <v>16.38</v>
      </c>
      <c r="L57" s="64">
        <v>17.12</v>
      </c>
      <c r="M57" s="65">
        <v>11.41</v>
      </c>
      <c r="N57" s="64">
        <v>11.93</v>
      </c>
      <c r="O57" s="65">
        <v>53.46</v>
      </c>
      <c r="P57" s="64">
        <v>64.95</v>
      </c>
      <c r="Q57" s="70">
        <v>15.234999999999999</v>
      </c>
      <c r="S57">
        <f t="shared" si="0"/>
        <v>11.330728239538503</v>
      </c>
      <c r="T57">
        <f t="shared" si="1"/>
        <v>6.7979214892847056E-2</v>
      </c>
      <c r="V57">
        <f t="shared" si="2"/>
        <v>41.388273750189946</v>
      </c>
      <c r="W57">
        <f t="shared" si="3"/>
        <v>45.563347775898606</v>
      </c>
      <c r="AE57">
        <v>10</v>
      </c>
      <c r="AF57" s="1">
        <f t="shared" si="7"/>
        <v>28.622953922619416</v>
      </c>
      <c r="AG57" s="1">
        <f t="shared" si="7"/>
        <v>19.271593042529528</v>
      </c>
      <c r="AH57" s="1">
        <f t="shared" si="7"/>
        <v>17.82381082520126</v>
      </c>
      <c r="AI57" s="1">
        <f t="shared" si="7"/>
        <v>14.71329524099956</v>
      </c>
      <c r="AJ57" s="1">
        <f t="shared" si="7"/>
        <v>16.714652356004859</v>
      </c>
      <c r="AK57" s="1">
        <f t="shared" si="7"/>
        <v>17.501308617071608</v>
      </c>
      <c r="AL57" s="1">
        <f t="shared" si="7"/>
        <v>20.083053171185963</v>
      </c>
      <c r="AM57" s="1">
        <f t="shared" si="7"/>
        <v>21.184137819445471</v>
      </c>
      <c r="AN57" s="1">
        <f t="shared" si="7"/>
        <v>24.088773214176946</v>
      </c>
    </row>
    <row r="58" spans="2:40" x14ac:dyDescent="0.3">
      <c r="B58" s="21" t="s">
        <v>11</v>
      </c>
      <c r="C58" s="60">
        <v>9.5</v>
      </c>
      <c r="D58" s="61">
        <v>10.5</v>
      </c>
      <c r="E58" s="60">
        <v>14.78</v>
      </c>
      <c r="F58" s="61">
        <v>15.69</v>
      </c>
      <c r="G58" s="62">
        <v>990</v>
      </c>
      <c r="H58" s="63">
        <v>990</v>
      </c>
      <c r="I58" s="64">
        <v>11.07</v>
      </c>
      <c r="J58" s="65">
        <v>12.1</v>
      </c>
      <c r="K58" s="64">
        <v>17.12</v>
      </c>
      <c r="L58" s="65">
        <v>17.77</v>
      </c>
      <c r="M58" s="64">
        <v>11.93</v>
      </c>
      <c r="N58" s="65">
        <v>12.48</v>
      </c>
      <c r="O58" s="64">
        <v>64.95</v>
      </c>
      <c r="P58" s="65">
        <v>75.28</v>
      </c>
      <c r="Q58" s="69">
        <v>15.234999999999999</v>
      </c>
      <c r="S58">
        <f t="shared" si="0"/>
        <v>12.4362106626316</v>
      </c>
      <c r="T58">
        <f t="shared" si="1"/>
        <v>0.11303760966717996</v>
      </c>
      <c r="V58">
        <f t="shared" si="2"/>
        <v>41.388273750189946</v>
      </c>
      <c r="W58">
        <f t="shared" si="3"/>
        <v>45.563347775898606</v>
      </c>
      <c r="AE58">
        <v>11</v>
      </c>
      <c r="AF58" s="1">
        <f t="shared" si="7"/>
        <v>30.06773788909446</v>
      </c>
      <c r="AG58" s="1">
        <f t="shared" si="7"/>
        <v>20.963806077389187</v>
      </c>
      <c r="AH58" s="1">
        <f t="shared" si="7"/>
        <v>19.523032478493505</v>
      </c>
      <c r="AI58" s="1">
        <f t="shared" si="7"/>
        <v>16.391154819834259</v>
      </c>
      <c r="AJ58" s="1">
        <f t="shared" si="7"/>
        <v>18.412270854538406</v>
      </c>
      <c r="AK58" s="1">
        <f t="shared" si="7"/>
        <v>19.200710491276325</v>
      </c>
      <c r="AL58" s="1">
        <f t="shared" si="7"/>
        <v>21.767120160810123</v>
      </c>
      <c r="AM58" s="1">
        <f t="shared" si="7"/>
        <v>22.852599461057451</v>
      </c>
      <c r="AN58" s="1">
        <f t="shared" si="7"/>
        <v>25.692900429514999</v>
      </c>
    </row>
    <row r="59" spans="2:40" x14ac:dyDescent="0.3">
      <c r="B59" s="22" t="s">
        <v>11</v>
      </c>
      <c r="C59" s="61">
        <v>10.5</v>
      </c>
      <c r="D59" s="60">
        <v>11.583333333333334</v>
      </c>
      <c r="E59" s="61">
        <v>15.69</v>
      </c>
      <c r="F59" s="60">
        <v>16.329999999999998</v>
      </c>
      <c r="G59" s="63">
        <v>990</v>
      </c>
      <c r="H59" s="62">
        <v>968</v>
      </c>
      <c r="I59" s="65">
        <v>12.1</v>
      </c>
      <c r="J59" s="64">
        <v>13.88</v>
      </c>
      <c r="K59" s="65">
        <v>17.77</v>
      </c>
      <c r="L59" s="64">
        <v>18.91</v>
      </c>
      <c r="M59" s="65">
        <v>12.48</v>
      </c>
      <c r="N59" s="64">
        <v>13.51</v>
      </c>
      <c r="O59" s="65">
        <v>75.28</v>
      </c>
      <c r="P59" s="64">
        <v>90.43</v>
      </c>
      <c r="Q59" s="70">
        <v>15.234999999999999</v>
      </c>
      <c r="S59">
        <f t="shared" si="0"/>
        <v>13.467591098322899</v>
      </c>
      <c r="T59">
        <f t="shared" si="1"/>
        <v>0.17008110218251357</v>
      </c>
      <c r="V59">
        <f t="shared" si="2"/>
        <v>41.388273750189946</v>
      </c>
      <c r="W59">
        <f t="shared" si="3"/>
        <v>45.563347775898606</v>
      </c>
      <c r="AE59">
        <v>12</v>
      </c>
      <c r="AF59" s="1">
        <f t="shared" si="7"/>
        <v>31.330839973305025</v>
      </c>
      <c r="AG59" s="1">
        <f t="shared" si="7"/>
        <v>22.491319403929595</v>
      </c>
      <c r="AH59" s="1">
        <f t="shared" si="7"/>
        <v>21.066585477360071</v>
      </c>
      <c r="AI59" s="1">
        <f t="shared" si="7"/>
        <v>17.939106375773971</v>
      </c>
      <c r="AJ59" s="1">
        <f t="shared" si="7"/>
        <v>19.962395637933142</v>
      </c>
      <c r="AK59" s="1">
        <f t="shared" si="7"/>
        <v>20.746707044395169</v>
      </c>
      <c r="AL59" s="1">
        <f t="shared" si="7"/>
        <v>23.28222008191711</v>
      </c>
      <c r="AM59" s="1">
        <f t="shared" si="7"/>
        <v>24.347195791505161</v>
      </c>
      <c r="AN59" s="1">
        <f t="shared" si="7"/>
        <v>27.115011966347659</v>
      </c>
    </row>
    <row r="60" spans="2:40" x14ac:dyDescent="0.3">
      <c r="B60" s="21" t="s">
        <v>11</v>
      </c>
      <c r="C60" s="60">
        <v>11.583333333333334</v>
      </c>
      <c r="D60" s="61">
        <v>12.583333333333334</v>
      </c>
      <c r="E60" s="60">
        <v>16.329999999999998</v>
      </c>
      <c r="F60" s="61">
        <v>16.670000000000002</v>
      </c>
      <c r="G60" s="62">
        <v>968</v>
      </c>
      <c r="H60" s="63">
        <v>968</v>
      </c>
      <c r="I60" s="64">
        <v>13.88</v>
      </c>
      <c r="J60" s="65">
        <v>13.45</v>
      </c>
      <c r="K60" s="64">
        <v>18.91</v>
      </c>
      <c r="L60" s="65">
        <v>18.55</v>
      </c>
      <c r="M60" s="64">
        <v>13.51</v>
      </c>
      <c r="N60" s="65">
        <v>13.62</v>
      </c>
      <c r="O60" s="64">
        <v>90.43</v>
      </c>
      <c r="P60" s="65">
        <v>94.04</v>
      </c>
      <c r="Q60" s="69">
        <v>15.234999999999999</v>
      </c>
      <c r="S60">
        <f t="shared" si="0"/>
        <v>15.058347827114934</v>
      </c>
      <c r="T60">
        <f t="shared" si="1"/>
        <v>2.5867827329853328</v>
      </c>
      <c r="V60">
        <f t="shared" si="2"/>
        <v>41.388273750189946</v>
      </c>
      <c r="W60">
        <f t="shared" si="3"/>
        <v>45.563347775898606</v>
      </c>
      <c r="AE60">
        <v>13</v>
      </c>
      <c r="AF60" s="1">
        <f t="shared" si="7"/>
        <v>32.443840432083739</v>
      </c>
      <c r="AG60" s="1">
        <f t="shared" si="7"/>
        <v>23.874050177929</v>
      </c>
      <c r="AH60" s="1">
        <f t="shared" si="7"/>
        <v>22.471280938190962</v>
      </c>
      <c r="AI60" s="1">
        <f t="shared" si="7"/>
        <v>19.366304909115932</v>
      </c>
      <c r="AJ60" s="1">
        <f t="shared" si="7"/>
        <v>21.37925198207185</v>
      </c>
      <c r="AK60" s="1">
        <f t="shared" si="7"/>
        <v>22.155375323687327</v>
      </c>
      <c r="AL60" s="1">
        <f t="shared" si="7"/>
        <v>24.649869746288516</v>
      </c>
      <c r="AM60" s="1">
        <f t="shared" si="7"/>
        <v>25.691444855120537</v>
      </c>
      <c r="AN60" s="1">
        <f t="shared" si="7"/>
        <v>28.38292860986623</v>
      </c>
    </row>
    <row r="61" spans="2:40" x14ac:dyDescent="0.3">
      <c r="B61" s="22" t="s">
        <v>11</v>
      </c>
      <c r="C61" s="61">
        <v>12.583333333333334</v>
      </c>
      <c r="D61" s="60">
        <v>13.75</v>
      </c>
      <c r="E61" s="61">
        <v>16.670000000000002</v>
      </c>
      <c r="F61" s="60">
        <v>17.72</v>
      </c>
      <c r="G61" s="63">
        <v>968</v>
      </c>
      <c r="H61" s="62">
        <v>957</v>
      </c>
      <c r="I61" s="65">
        <v>13.45</v>
      </c>
      <c r="J61" s="64">
        <v>15.53</v>
      </c>
      <c r="K61" s="65">
        <v>18.55</v>
      </c>
      <c r="L61" s="64">
        <v>19.989999999999998</v>
      </c>
      <c r="M61" s="65">
        <v>13.62</v>
      </c>
      <c r="N61" s="64">
        <v>14.38</v>
      </c>
      <c r="O61" s="65">
        <v>94.04</v>
      </c>
      <c r="P61" s="64">
        <v>109.59</v>
      </c>
      <c r="Q61" s="70">
        <v>15.234999999999999</v>
      </c>
      <c r="S61">
        <f t="shared" si="0"/>
        <v>14.706900024578523</v>
      </c>
      <c r="T61">
        <f t="shared" si="1"/>
        <v>0.67749356953883444</v>
      </c>
      <c r="V61">
        <f t="shared" si="2"/>
        <v>41.388273750189946</v>
      </c>
      <c r="W61">
        <f t="shared" si="3"/>
        <v>45.563347775898606</v>
      </c>
      <c r="AE61">
        <v>14</v>
      </c>
      <c r="AF61" s="1">
        <f t="shared" si="7"/>
        <v>33.431598448593967</v>
      </c>
      <c r="AG61" s="1">
        <f t="shared" si="7"/>
        <v>25.129720312418634</v>
      </c>
      <c r="AH61" s="1">
        <f t="shared" si="7"/>
        <v>23.752697316079363</v>
      </c>
      <c r="AI61" s="1">
        <f t="shared" si="7"/>
        <v>20.682831579540746</v>
      </c>
      <c r="AJ61" s="1">
        <f t="shared" si="7"/>
        <v>22.676594249294759</v>
      </c>
      <c r="AK61" s="1">
        <f t="shared" si="7"/>
        <v>23.441779465835502</v>
      </c>
      <c r="AL61" s="1">
        <f t="shared" si="7"/>
        <v>25.888872406135572</v>
      </c>
      <c r="AM61" s="1">
        <f t="shared" si="7"/>
        <v>26.905477536069728</v>
      </c>
      <c r="AN61" s="1">
        <f t="shared" si="7"/>
        <v>29.519505675949148</v>
      </c>
    </row>
    <row r="62" spans="2:40" x14ac:dyDescent="0.3">
      <c r="B62" s="21" t="s">
        <v>11</v>
      </c>
      <c r="C62" s="60">
        <v>13.75</v>
      </c>
      <c r="D62" s="61">
        <v>14.75</v>
      </c>
      <c r="E62" s="60">
        <v>17.72</v>
      </c>
      <c r="F62" s="61">
        <v>18.329999999999998</v>
      </c>
      <c r="G62" s="62">
        <v>957</v>
      </c>
      <c r="H62" s="63">
        <v>957</v>
      </c>
      <c r="I62" s="64">
        <v>15.53</v>
      </c>
      <c r="J62" s="65">
        <v>15.94</v>
      </c>
      <c r="K62" s="64">
        <v>19.989999999999998</v>
      </c>
      <c r="L62" s="65">
        <v>20.36</v>
      </c>
      <c r="M62" s="64">
        <v>14.38</v>
      </c>
      <c r="N62" s="65">
        <v>14.57</v>
      </c>
      <c r="O62" s="64">
        <v>109.59</v>
      </c>
      <c r="P62" s="65">
        <v>116.07</v>
      </c>
      <c r="Q62" s="69">
        <v>15.234999999999999</v>
      </c>
      <c r="S62">
        <f t="shared" si="0"/>
        <v>16.538050747248338</v>
      </c>
      <c r="T62">
        <f t="shared" si="1"/>
        <v>0.35766469628429609</v>
      </c>
      <c r="V62">
        <f t="shared" si="2"/>
        <v>41.388273750189946</v>
      </c>
      <c r="W62">
        <f t="shared" si="3"/>
        <v>45.563347775898606</v>
      </c>
      <c r="AE62">
        <v>15</v>
      </c>
      <c r="AF62" s="1">
        <f t="shared" si="7"/>
        <v>34.313885303958095</v>
      </c>
      <c r="AG62" s="1">
        <f t="shared" si="7"/>
        <v>26.273801157988309</v>
      </c>
      <c r="AH62" s="1">
        <f t="shared" si="7"/>
        <v>24.924820152668143</v>
      </c>
      <c r="AI62" s="1">
        <f t="shared" si="7"/>
        <v>21.898711711098283</v>
      </c>
      <c r="AJ62" s="1">
        <f t="shared" si="7"/>
        <v>23.867115863247161</v>
      </c>
      <c r="AK62" s="1">
        <f t="shared" si="7"/>
        <v>24.61954308543794</v>
      </c>
      <c r="AL62" s="1">
        <f t="shared" si="7"/>
        <v>27.015433184854764</v>
      </c>
      <c r="AM62" s="1">
        <f t="shared" si="7"/>
        <v>28.006381829371453</v>
      </c>
      <c r="AN62" s="1">
        <f t="shared" si="7"/>
        <v>30.54354726681791</v>
      </c>
    </row>
    <row r="63" spans="2:40" x14ac:dyDescent="0.3">
      <c r="B63" s="22" t="s">
        <v>11</v>
      </c>
      <c r="C63" s="61">
        <v>14.75</v>
      </c>
      <c r="D63" s="60">
        <v>15.5</v>
      </c>
      <c r="E63" s="61">
        <v>18.329999999999998</v>
      </c>
      <c r="F63" s="60">
        <v>18.829999999999998</v>
      </c>
      <c r="G63" s="63">
        <v>957</v>
      </c>
      <c r="H63" s="62">
        <v>957</v>
      </c>
      <c r="I63" s="65">
        <v>15.94</v>
      </c>
      <c r="J63" s="64">
        <v>16.46</v>
      </c>
      <c r="K63" s="65">
        <v>20.36</v>
      </c>
      <c r="L63" s="64">
        <v>20.67</v>
      </c>
      <c r="M63" s="65">
        <v>14.57</v>
      </c>
      <c r="N63" s="64">
        <v>14.8</v>
      </c>
      <c r="O63" s="65">
        <v>116.07</v>
      </c>
      <c r="P63" s="64">
        <v>122.76</v>
      </c>
      <c r="Q63" s="70">
        <v>15.234999999999999</v>
      </c>
      <c r="S63">
        <f t="shared" si="0"/>
        <v>16.652615776099584</v>
      </c>
      <c r="T63">
        <f t="shared" si="1"/>
        <v>3.7100837202444614E-2</v>
      </c>
      <c r="V63">
        <f t="shared" si="2"/>
        <v>41.388273750189946</v>
      </c>
      <c r="W63">
        <f t="shared" si="3"/>
        <v>45.563347775898606</v>
      </c>
      <c r="AE63">
        <v>16</v>
      </c>
      <c r="AF63" s="1">
        <f t="shared" si="7"/>
        <v>35.106587349845178</v>
      </c>
      <c r="AG63" s="1">
        <f t="shared" si="7"/>
        <v>27.319675807028744</v>
      </c>
      <c r="AH63" s="1">
        <f t="shared" si="7"/>
        <v>25.999999450121219</v>
      </c>
      <c r="AI63" s="1">
        <f t="shared" si="7"/>
        <v>23.023431691294853</v>
      </c>
      <c r="AJ63" s="1">
        <f t="shared" si="7"/>
        <v>24.962248025056756</v>
      </c>
      <c r="AK63" s="1">
        <f t="shared" si="7"/>
        <v>25.700760549608638</v>
      </c>
      <c r="AL63" s="1">
        <f t="shared" si="7"/>
        <v>28.043433705275856</v>
      </c>
      <c r="AM63" s="1">
        <f t="shared" si="7"/>
        <v>29.008625522690519</v>
      </c>
      <c r="AN63" s="1">
        <f t="shared" si="7"/>
        <v>31.470585992619537</v>
      </c>
    </row>
    <row r="64" spans="2:40" x14ac:dyDescent="0.3">
      <c r="B64" s="18" t="s">
        <v>12</v>
      </c>
      <c r="C64" s="54">
        <v>6</v>
      </c>
      <c r="D64" s="55">
        <v>7.8</v>
      </c>
      <c r="E64" s="54">
        <v>16.4375</v>
      </c>
      <c r="F64" s="55">
        <v>18.5</v>
      </c>
      <c r="G64" s="56">
        <v>488</v>
      </c>
      <c r="H64" s="57">
        <v>481</v>
      </c>
      <c r="I64" s="58">
        <v>8.2799999999999994</v>
      </c>
      <c r="J64" s="59">
        <v>11.7525</v>
      </c>
      <c r="K64" s="58">
        <v>18.229552091509401</v>
      </c>
      <c r="L64" s="59">
        <v>21.68413161798</v>
      </c>
      <c r="M64" s="58">
        <v>14.7039361237828</v>
      </c>
      <c r="N64" s="59">
        <v>17.633877463436001</v>
      </c>
      <c r="O64" s="58">
        <v>57.0535</v>
      </c>
      <c r="P64" s="59">
        <v>91.684299999999993</v>
      </c>
      <c r="Q64" s="15">
        <v>20.8125</v>
      </c>
      <c r="S64">
        <f t="shared" si="0"/>
        <v>12.201422807395431</v>
      </c>
      <c r="T64">
        <f t="shared" si="1"/>
        <v>0.20153168699979604</v>
      </c>
      <c r="V64">
        <f t="shared" si="2"/>
        <v>56.540429762115409</v>
      </c>
      <c r="W64">
        <f t="shared" si="3"/>
        <v>56.718347775898607</v>
      </c>
      <c r="AE64">
        <v>17</v>
      </c>
      <c r="AF64" s="1">
        <f t="shared" si="7"/>
        <v>35.822595355363624</v>
      </c>
      <c r="AG64" s="1">
        <f t="shared" si="7"/>
        <v>28.278876802365279</v>
      </c>
      <c r="AH64" s="1">
        <f t="shared" si="7"/>
        <v>26.989048887875462</v>
      </c>
      <c r="AI64" s="1">
        <f t="shared" si="7"/>
        <v>24.065727747422311</v>
      </c>
      <c r="AJ64" s="1">
        <f t="shared" si="7"/>
        <v>25.972149336705169</v>
      </c>
      <c r="AK64" s="1">
        <f t="shared" si="7"/>
        <v>26.696064577182472</v>
      </c>
      <c r="AL64" s="1">
        <f t="shared" si="7"/>
        <v>28.984744360454346</v>
      </c>
      <c r="AM64" s="1">
        <f t="shared" si="7"/>
        <v>29.924465351567797</v>
      </c>
      <c r="AN64" s="1">
        <f t="shared" si="7"/>
        <v>32.313519114421474</v>
      </c>
    </row>
    <row r="65" spans="2:40" x14ac:dyDescent="0.3">
      <c r="B65" s="20" t="s">
        <v>12</v>
      </c>
      <c r="C65" s="55">
        <v>7.8</v>
      </c>
      <c r="D65" s="54">
        <v>9</v>
      </c>
      <c r="E65" s="55">
        <v>18.5</v>
      </c>
      <c r="F65" s="54">
        <v>19.076923076923102</v>
      </c>
      <c r="G65" s="57">
        <v>481</v>
      </c>
      <c r="H65" s="56">
        <v>481</v>
      </c>
      <c r="I65" s="59">
        <v>11.7525</v>
      </c>
      <c r="J65" s="58">
        <v>13.738099999999999</v>
      </c>
      <c r="K65" s="59">
        <v>21.68413161798</v>
      </c>
      <c r="L65" s="58">
        <v>22.903354718182101</v>
      </c>
      <c r="M65" s="59">
        <v>17.633877463436001</v>
      </c>
      <c r="N65" s="58">
        <v>19.063143585597199</v>
      </c>
      <c r="O65" s="59">
        <v>91.684299999999993</v>
      </c>
      <c r="P65" s="58">
        <v>110.88760000000001</v>
      </c>
      <c r="Q65" s="68">
        <v>20.8125</v>
      </c>
      <c r="S65">
        <f t="shared" si="0"/>
        <v>14.09545547285825</v>
      </c>
      <c r="T65">
        <f t="shared" si="1"/>
        <v>0.12770293398174376</v>
      </c>
      <c r="V65">
        <f t="shared" si="2"/>
        <v>56.540429762115409</v>
      </c>
      <c r="W65">
        <f t="shared" si="3"/>
        <v>56.718347775898607</v>
      </c>
      <c r="AE65">
        <v>18</v>
      </c>
      <c r="AF65" s="1">
        <f t="shared" si="7"/>
        <v>36.472466855874053</v>
      </c>
      <c r="AG65" s="1">
        <f t="shared" si="7"/>
        <v>29.161334642729308</v>
      </c>
      <c r="AH65" s="1">
        <f t="shared" si="7"/>
        <v>27.901399956595984</v>
      </c>
      <c r="AI65" s="1">
        <f t="shared" si="7"/>
        <v>25.033520953743032</v>
      </c>
      <c r="AJ65" s="1">
        <f t="shared" si="7"/>
        <v>26.905783854293652</v>
      </c>
      <c r="AK65" s="1">
        <f t="shared" si="7"/>
        <v>27.614758554461105</v>
      </c>
      <c r="AL65" s="1">
        <f t="shared" si="7"/>
        <v>29.849522837635021</v>
      </c>
      <c r="AM65" s="1">
        <f t="shared" si="7"/>
        <v>30.764309686859587</v>
      </c>
      <c r="AN65" s="1">
        <f t="shared" si="7"/>
        <v>33.083117556377232</v>
      </c>
    </row>
    <row r="66" spans="2:40" x14ac:dyDescent="0.3">
      <c r="B66" s="18" t="s">
        <v>12</v>
      </c>
      <c r="C66" s="54">
        <v>9</v>
      </c>
      <c r="D66" s="55">
        <v>9.9</v>
      </c>
      <c r="E66" s="54">
        <v>19.076923076923102</v>
      </c>
      <c r="F66" s="55">
        <v>20.75</v>
      </c>
      <c r="G66" s="56">
        <v>481</v>
      </c>
      <c r="H66" s="57">
        <v>481</v>
      </c>
      <c r="I66" s="58">
        <v>13.738099999999999</v>
      </c>
      <c r="J66" s="59">
        <v>15.285</v>
      </c>
      <c r="K66" s="58">
        <v>22.903354718182101</v>
      </c>
      <c r="L66" s="59">
        <v>24.649834996574601</v>
      </c>
      <c r="M66" s="58">
        <v>19.063143585597199</v>
      </c>
      <c r="N66" s="59">
        <v>20.109434423169802</v>
      </c>
      <c r="O66" s="58">
        <v>110.88760000000001</v>
      </c>
      <c r="P66" s="59">
        <v>133.03720000000001</v>
      </c>
      <c r="Q66" s="15">
        <v>20.8125</v>
      </c>
      <c r="S66">
        <f t="shared" si="0"/>
        <v>15.355297361984176</v>
      </c>
      <c r="T66">
        <f t="shared" si="1"/>
        <v>4.9417191019342759E-3</v>
      </c>
      <c r="V66">
        <f t="shared" si="2"/>
        <v>56.540429762115409</v>
      </c>
      <c r="W66">
        <f t="shared" si="3"/>
        <v>56.718347775898607</v>
      </c>
      <c r="AE66">
        <v>19</v>
      </c>
      <c r="AF66" s="1">
        <f t="shared" si="7"/>
        <v>37.064923919087363</v>
      </c>
      <c r="AG66" s="1">
        <f t="shared" si="7"/>
        <v>29.975609538399521</v>
      </c>
      <c r="AH66" s="1">
        <f t="shared" si="7"/>
        <v>28.745268804638552</v>
      </c>
      <c r="AI66" s="1">
        <f t="shared" si="7"/>
        <v>25.933928650713046</v>
      </c>
      <c r="AJ66" s="1">
        <f t="shared" si="7"/>
        <v>27.771034739261207</v>
      </c>
      <c r="AK66" s="1">
        <f t="shared" si="7"/>
        <v>28.464968206210756</v>
      </c>
      <c r="AL66" s="1">
        <f t="shared" si="7"/>
        <v>30.646479790448637</v>
      </c>
      <c r="AM66" s="1">
        <f t="shared" si="7"/>
        <v>31.537027197253447</v>
      </c>
      <c r="AN66" s="1">
        <f t="shared" si="7"/>
        <v>33.788430076261321</v>
      </c>
    </row>
    <row r="67" spans="2:40" x14ac:dyDescent="0.3">
      <c r="B67" s="20" t="s">
        <v>12</v>
      </c>
      <c r="C67" s="55">
        <v>9.9</v>
      </c>
      <c r="D67" s="54">
        <v>10.8</v>
      </c>
      <c r="E67" s="55">
        <v>20.75</v>
      </c>
      <c r="F67" s="54">
        <v>21.3125</v>
      </c>
      <c r="G67" s="57">
        <v>481</v>
      </c>
      <c r="H67" s="56">
        <v>481</v>
      </c>
      <c r="I67" s="59">
        <v>15.285</v>
      </c>
      <c r="J67" s="58">
        <v>16.896899999999999</v>
      </c>
      <c r="K67" s="59">
        <v>24.649834996574601</v>
      </c>
      <c r="L67" s="58">
        <v>25.139678403010102</v>
      </c>
      <c r="M67" s="59">
        <v>20.109434423169802</v>
      </c>
      <c r="N67" s="58">
        <v>21.142981095343401</v>
      </c>
      <c r="O67" s="59">
        <v>133.03720000000001</v>
      </c>
      <c r="P67" s="58">
        <v>150.97190000000001</v>
      </c>
      <c r="Q67" s="68">
        <v>20.8125</v>
      </c>
      <c r="S67">
        <f t="shared" si="0"/>
        <v>16.796236360743741</v>
      </c>
      <c r="T67">
        <f t="shared" si="1"/>
        <v>1.0133168268313977E-2</v>
      </c>
      <c r="V67">
        <f t="shared" si="2"/>
        <v>56.540429762115409</v>
      </c>
      <c r="W67">
        <f t="shared" si="3"/>
        <v>56.718347775898607</v>
      </c>
      <c r="AE67">
        <v>20</v>
      </c>
      <c r="AF67" s="1">
        <f t="shared" si="7"/>
        <v>37.607230857401866</v>
      </c>
      <c r="AG67" s="1">
        <f t="shared" si="7"/>
        <v>30.729096465029521</v>
      </c>
      <c r="AH67" s="1">
        <f t="shared" si="7"/>
        <v>29.527816221929758</v>
      </c>
      <c r="AI67" s="1">
        <f t="shared" si="7"/>
        <v>26.77331346552392</v>
      </c>
      <c r="AJ67" s="1">
        <f t="shared" si="7"/>
        <v>28.574826747890786</v>
      </c>
      <c r="AK67" s="1">
        <f t="shared" si="7"/>
        <v>29.253790933781531</v>
      </c>
      <c r="AL67" s="1">
        <f t="shared" si="7"/>
        <v>31.383107130265824</v>
      </c>
      <c r="AM67" s="1">
        <f t="shared" si="7"/>
        <v>32.250204257593829</v>
      </c>
      <c r="AN67" s="1">
        <f t="shared" si="7"/>
        <v>34.437103686321919</v>
      </c>
    </row>
    <row r="68" spans="2:40" x14ac:dyDescent="0.3">
      <c r="B68" s="18" t="s">
        <v>12</v>
      </c>
      <c r="C68" s="54">
        <v>10.8</v>
      </c>
      <c r="D68" s="55">
        <v>12</v>
      </c>
      <c r="E68" s="54">
        <v>21.3125</v>
      </c>
      <c r="F68" s="55">
        <v>22.970588235294102</v>
      </c>
      <c r="G68" s="56">
        <v>481</v>
      </c>
      <c r="H68" s="57">
        <v>481</v>
      </c>
      <c r="I68" s="58">
        <v>16.896899999999999</v>
      </c>
      <c r="J68" s="59">
        <v>18.758099999999999</v>
      </c>
      <c r="K68" s="58">
        <v>25.139678403010102</v>
      </c>
      <c r="L68" s="59">
        <v>26.799335875584099</v>
      </c>
      <c r="M68" s="58">
        <v>21.142981095343401</v>
      </c>
      <c r="N68" s="59">
        <v>22.277014765850598</v>
      </c>
      <c r="O68" s="58">
        <v>150.97190000000001</v>
      </c>
      <c r="P68" s="59">
        <v>176.2304</v>
      </c>
      <c r="Q68" s="15">
        <v>20.8125</v>
      </c>
      <c r="S68">
        <f t="shared" si="0"/>
        <v>18.760458011653853</v>
      </c>
      <c r="T68">
        <f t="shared" si="1"/>
        <v>5.5602189597111074E-6</v>
      </c>
      <c r="V68">
        <f t="shared" si="2"/>
        <v>56.540429762115409</v>
      </c>
      <c r="W68">
        <f t="shared" si="3"/>
        <v>56.718347775898607</v>
      </c>
      <c r="AE68">
        <v>21</v>
      </c>
      <c r="AF68" s="1">
        <f t="shared" si="7"/>
        <v>38.105483651045233</v>
      </c>
      <c r="AG68" s="1">
        <f t="shared" si="7"/>
        <v>31.428201713416243</v>
      </c>
      <c r="AH68" s="1">
        <f t="shared" si="7"/>
        <v>30.255292607510693</v>
      </c>
      <c r="AI68" s="1">
        <f t="shared" si="7"/>
        <v>27.557348489206639</v>
      </c>
      <c r="AJ68" s="1">
        <f t="shared" si="7"/>
        <v>29.323244552483818</v>
      </c>
      <c r="AK68" s="1">
        <f t="shared" si="7"/>
        <v>29.987433250254792</v>
      </c>
      <c r="AL68" s="1">
        <f t="shared" si="7"/>
        <v>32.06587065073299</v>
      </c>
      <c r="AM68" s="1">
        <f t="shared" si="7"/>
        <v>32.910357486848817</v>
      </c>
      <c r="AN68" s="1">
        <f t="shared" si="7"/>
        <v>35.035638133858718</v>
      </c>
    </row>
    <row r="69" spans="2:40" x14ac:dyDescent="0.3">
      <c r="B69" s="20" t="s">
        <v>12</v>
      </c>
      <c r="C69" s="55">
        <v>12</v>
      </c>
      <c r="D69" s="54">
        <v>13</v>
      </c>
      <c r="E69" s="55">
        <v>22.970588235294102</v>
      </c>
      <c r="F69" s="54">
        <v>23.59375</v>
      </c>
      <c r="G69" s="57">
        <v>481</v>
      </c>
      <c r="H69" s="56">
        <v>481</v>
      </c>
      <c r="I69" s="59">
        <v>18.758099999999999</v>
      </c>
      <c r="J69" s="58">
        <v>20.496300000000002</v>
      </c>
      <c r="K69" s="59">
        <v>26.799335875584099</v>
      </c>
      <c r="L69" s="58">
        <v>27.731716984867798</v>
      </c>
      <c r="M69" s="59">
        <v>22.277014765850598</v>
      </c>
      <c r="N69" s="58">
        <v>23.287848751624502</v>
      </c>
      <c r="O69" s="59">
        <v>176.2304</v>
      </c>
      <c r="P69" s="58">
        <v>197.90039999999999</v>
      </c>
      <c r="Q69" s="68">
        <v>20.8125</v>
      </c>
      <c r="S69">
        <f t="shared" si="0"/>
        <v>20.186828685913376</v>
      </c>
      <c r="T69">
        <f t="shared" si="1"/>
        <v>9.5772494242502768E-2</v>
      </c>
      <c r="V69">
        <f t="shared" si="2"/>
        <v>56.540429762115409</v>
      </c>
      <c r="W69">
        <f t="shared" si="3"/>
        <v>56.718347775898607</v>
      </c>
      <c r="AE69">
        <v>22</v>
      </c>
      <c r="AF69" s="1">
        <f t="shared" si="7"/>
        <v>38.564833848925936</v>
      </c>
      <c r="AG69" s="1">
        <f t="shared" si="7"/>
        <v>32.078492684427133</v>
      </c>
      <c r="AH69" s="1">
        <f t="shared" si="7"/>
        <v>30.933165443382499</v>
      </c>
      <c r="AI69" s="1">
        <f t="shared" si="7"/>
        <v>28.291086953161049</v>
      </c>
      <c r="AJ69" s="1">
        <f t="shared" si="7"/>
        <v>30.021641125427127</v>
      </c>
      <c r="AK69" s="1">
        <f t="shared" si="7"/>
        <v>30.671332880644066</v>
      </c>
      <c r="AL69" s="1">
        <f t="shared" si="7"/>
        <v>32.70037103957096</v>
      </c>
      <c r="AM69" s="1">
        <f t="shared" si="7"/>
        <v>33.523108495092387</v>
      </c>
      <c r="AN69" s="1">
        <f>50*(AN$45/(50))^((AN$46/$AE69)^0.9697)</f>
        <v>35.589588755736379</v>
      </c>
    </row>
    <row r="70" spans="2:40" x14ac:dyDescent="0.3">
      <c r="B70" s="18" t="s">
        <v>12</v>
      </c>
      <c r="C70" s="54">
        <v>13</v>
      </c>
      <c r="D70" s="55">
        <v>14</v>
      </c>
      <c r="E70" s="54">
        <v>23.59375</v>
      </c>
      <c r="F70" s="55">
        <v>24.15625</v>
      </c>
      <c r="G70" s="56">
        <v>481</v>
      </c>
      <c r="H70" s="57">
        <v>481</v>
      </c>
      <c r="I70" s="58">
        <v>20.496300000000002</v>
      </c>
      <c r="J70" s="59">
        <v>22.3812</v>
      </c>
      <c r="K70" s="58">
        <v>27.731716984867798</v>
      </c>
      <c r="L70" s="59">
        <v>29.576709187956201</v>
      </c>
      <c r="M70" s="58">
        <v>23.287848751624502</v>
      </c>
      <c r="N70" s="59">
        <v>24.333369137331498</v>
      </c>
      <c r="O70" s="58">
        <v>197.90039999999999</v>
      </c>
      <c r="P70" s="59">
        <v>223.40289999999999</v>
      </c>
      <c r="Q70" s="15">
        <v>20.8125</v>
      </c>
      <c r="S70">
        <f t="shared" si="0"/>
        <v>21.82204898885546</v>
      </c>
      <c r="T70">
        <f t="shared" si="1"/>
        <v>0.31264985326396089</v>
      </c>
      <c r="V70">
        <f t="shared" si="2"/>
        <v>56.540429762115409</v>
      </c>
      <c r="W70">
        <f t="shared" si="3"/>
        <v>56.718347775898607</v>
      </c>
    </row>
    <row r="71" spans="2:40" x14ac:dyDescent="0.3">
      <c r="B71" s="20" t="s">
        <v>12</v>
      </c>
      <c r="C71" s="55">
        <v>14</v>
      </c>
      <c r="D71" s="54">
        <v>15</v>
      </c>
      <c r="E71" s="55">
        <v>24.15625</v>
      </c>
      <c r="F71" s="54">
        <v>24.087499618530298</v>
      </c>
      <c r="G71" s="57">
        <v>481</v>
      </c>
      <c r="H71" s="56">
        <v>481</v>
      </c>
      <c r="I71" s="59">
        <v>22.3812</v>
      </c>
      <c r="J71" s="58">
        <v>22.6313</v>
      </c>
      <c r="K71" s="59">
        <v>29.576709187956201</v>
      </c>
      <c r="L71" s="58">
        <v>29.3002027996063</v>
      </c>
      <c r="M71" s="59">
        <v>24.333369137331498</v>
      </c>
      <c r="N71" s="58">
        <v>24.468701877506501</v>
      </c>
      <c r="O71" s="59">
        <v>223.40289999999999</v>
      </c>
      <c r="P71" s="58">
        <v>221.7063</v>
      </c>
      <c r="Q71" s="68">
        <v>20.8125</v>
      </c>
      <c r="S71">
        <f t="shared" si="0"/>
        <v>23.609381303526401</v>
      </c>
      <c r="T71">
        <f t="shared" si="1"/>
        <v>0.95664303630790526</v>
      </c>
      <c r="V71">
        <f t="shared" si="2"/>
        <v>56.540429762115409</v>
      </c>
      <c r="W71">
        <f t="shared" si="3"/>
        <v>56.718347775898607</v>
      </c>
    </row>
    <row r="72" spans="2:40" x14ac:dyDescent="0.3">
      <c r="B72" s="18" t="s">
        <v>12</v>
      </c>
      <c r="C72" s="54">
        <v>15</v>
      </c>
      <c r="D72" s="55">
        <v>15.8</v>
      </c>
      <c r="E72" s="54">
        <v>24.087499618530298</v>
      </c>
      <c r="F72" s="55">
        <v>25.024999856948899</v>
      </c>
      <c r="G72" s="56">
        <v>481</v>
      </c>
      <c r="H72" s="57">
        <v>481</v>
      </c>
      <c r="I72" s="58">
        <v>22.6313</v>
      </c>
      <c r="J72" s="59">
        <v>23.5381</v>
      </c>
      <c r="K72" s="58">
        <v>29.3002027996063</v>
      </c>
      <c r="L72" s="59">
        <v>30.0509020576742</v>
      </c>
      <c r="M72" s="58">
        <v>24.468701877506501</v>
      </c>
      <c r="N72" s="59">
        <v>24.955612535111399</v>
      </c>
      <c r="O72" s="58">
        <v>221.7063</v>
      </c>
      <c r="P72" s="59">
        <v>240.09020000000001</v>
      </c>
      <c r="Q72" s="15">
        <v>20.8125</v>
      </c>
      <c r="S72">
        <f t="shared" si="0"/>
        <v>23.555883802754028</v>
      </c>
      <c r="T72">
        <f t="shared" si="1"/>
        <v>3.1626364039418257E-4</v>
      </c>
      <c r="V72">
        <f t="shared" si="2"/>
        <v>56.540429762115409</v>
      </c>
      <c r="W72">
        <f t="shared" si="3"/>
        <v>56.718347775898607</v>
      </c>
    </row>
    <row r="73" spans="2:40" x14ac:dyDescent="0.3">
      <c r="B73" s="20" t="s">
        <v>12</v>
      </c>
      <c r="C73" s="55">
        <v>15.8</v>
      </c>
      <c r="D73" s="54">
        <v>16.899999999999999</v>
      </c>
      <c r="E73" s="55">
        <v>25.024999856948899</v>
      </c>
      <c r="F73" s="54">
        <v>25.3874995708466</v>
      </c>
      <c r="G73" s="57">
        <v>481</v>
      </c>
      <c r="H73" s="56">
        <v>481</v>
      </c>
      <c r="I73" s="59">
        <v>23.5381</v>
      </c>
      <c r="J73" s="58">
        <v>24.203099999999999</v>
      </c>
      <c r="K73" s="59">
        <v>30.0509020576742</v>
      </c>
      <c r="L73" s="58">
        <v>29.708139936496199</v>
      </c>
      <c r="M73" s="59">
        <v>24.955612535111399</v>
      </c>
      <c r="N73" s="58">
        <v>25.304235808119302</v>
      </c>
      <c r="O73" s="59">
        <v>240.09020000000001</v>
      </c>
      <c r="P73" s="58">
        <v>251.31739999999999</v>
      </c>
      <c r="Q73" s="68">
        <v>20.8125</v>
      </c>
      <c r="S73">
        <f t="shared" si="0"/>
        <v>24.728241867040143</v>
      </c>
      <c r="T73">
        <f t="shared" si="1"/>
        <v>0.27577398051840851</v>
      </c>
      <c r="V73">
        <f t="shared" si="2"/>
        <v>56.540429762115409</v>
      </c>
      <c r="W73">
        <f t="shared" si="3"/>
        <v>56.718347775898607</v>
      </c>
    </row>
    <row r="74" spans="2:40" x14ac:dyDescent="0.3">
      <c r="B74" s="18" t="s">
        <v>12</v>
      </c>
      <c r="C74" s="54">
        <v>16.899999999999999</v>
      </c>
      <c r="D74" s="55">
        <v>17.899999999999999</v>
      </c>
      <c r="E74" s="54">
        <v>25.3874995708466</v>
      </c>
      <c r="F74" s="55">
        <v>25.921875</v>
      </c>
      <c r="G74" s="56">
        <v>481</v>
      </c>
      <c r="H74" s="57">
        <v>481</v>
      </c>
      <c r="I74" s="58">
        <v>24.203099999999999</v>
      </c>
      <c r="J74" s="59">
        <v>24.570599999999999</v>
      </c>
      <c r="K74" s="58">
        <v>29.708139936496199</v>
      </c>
      <c r="L74" s="59">
        <v>29.124224617423099</v>
      </c>
      <c r="M74" s="58">
        <v>25.304235808119302</v>
      </c>
      <c r="N74" s="59">
        <v>25.496817313255999</v>
      </c>
      <c r="O74" s="58">
        <v>251.31739999999999</v>
      </c>
      <c r="P74" s="59">
        <v>259.01220000000001</v>
      </c>
      <c r="Q74" s="15">
        <v>20.8125</v>
      </c>
      <c r="S74">
        <f t="shared" si="0"/>
        <v>25.215221403216582</v>
      </c>
      <c r="T74">
        <f t="shared" si="1"/>
        <v>0.41553675348491609</v>
      </c>
      <c r="V74">
        <f t="shared" si="2"/>
        <v>56.540429762115409</v>
      </c>
      <c r="W74">
        <f t="shared" si="3"/>
        <v>56.718347775898607</v>
      </c>
    </row>
    <row r="75" spans="2:40" x14ac:dyDescent="0.3">
      <c r="B75" s="21" t="s">
        <v>13</v>
      </c>
      <c r="C75" s="60">
        <v>6</v>
      </c>
      <c r="D75" s="61">
        <v>7.8</v>
      </c>
      <c r="E75" s="60">
        <v>16.884615384615401</v>
      </c>
      <c r="F75" s="61">
        <v>18.692307692307701</v>
      </c>
      <c r="G75" s="62">
        <v>620</v>
      </c>
      <c r="H75" s="63">
        <v>620</v>
      </c>
      <c r="I75" s="64">
        <v>8.9291</v>
      </c>
      <c r="J75" s="65">
        <v>12.5739</v>
      </c>
      <c r="K75" s="64">
        <v>17.775625977703498</v>
      </c>
      <c r="L75" s="65">
        <v>21.046089429521999</v>
      </c>
      <c r="M75" s="64">
        <v>13.540070134119301</v>
      </c>
      <c r="N75" s="65">
        <v>16.067734710405901</v>
      </c>
      <c r="O75" s="64">
        <v>62.089100000000002</v>
      </c>
      <c r="P75" s="65">
        <v>97.697199999999995</v>
      </c>
      <c r="Q75" s="69">
        <v>20.388439046333808</v>
      </c>
      <c r="S75">
        <f t="shared" si="0"/>
        <v>12.920083307476748</v>
      </c>
      <c r="T75">
        <f t="shared" si="1"/>
        <v>0.11984288237554062</v>
      </c>
      <c r="V75">
        <f t="shared" si="2"/>
        <v>55.38840148268627</v>
      </c>
      <c r="W75">
        <f t="shared" si="3"/>
        <v>55.870225868566223</v>
      </c>
    </row>
    <row r="76" spans="2:40" x14ac:dyDescent="0.3">
      <c r="B76" s="22" t="s">
        <v>13</v>
      </c>
      <c r="C76" s="61">
        <v>7.8</v>
      </c>
      <c r="D76" s="60">
        <v>9</v>
      </c>
      <c r="E76" s="61">
        <v>18.692307692307701</v>
      </c>
      <c r="F76" s="60">
        <v>19.21875</v>
      </c>
      <c r="G76" s="63">
        <v>620</v>
      </c>
      <c r="H76" s="62">
        <v>615</v>
      </c>
      <c r="I76" s="65">
        <v>12.5739</v>
      </c>
      <c r="J76" s="64">
        <v>14.510899999999999</v>
      </c>
      <c r="K76" s="65">
        <v>21.046089429521999</v>
      </c>
      <c r="L76" s="64">
        <v>22.448353968728</v>
      </c>
      <c r="M76" s="65">
        <v>16.067734710405901</v>
      </c>
      <c r="N76" s="64">
        <v>17.330775117745599</v>
      </c>
      <c r="O76" s="65">
        <v>97.697199999999995</v>
      </c>
      <c r="P76" s="64">
        <v>116.4076</v>
      </c>
      <c r="Q76" s="70">
        <v>20.388439046333808</v>
      </c>
      <c r="S76">
        <f t="shared" si="0"/>
        <v>14.937389544851287</v>
      </c>
      <c r="T76">
        <f t="shared" si="1"/>
        <v>0.1818933318674586</v>
      </c>
      <c r="V76">
        <f t="shared" si="2"/>
        <v>55.38840148268627</v>
      </c>
      <c r="W76">
        <f t="shared" si="3"/>
        <v>55.870225868566223</v>
      </c>
    </row>
    <row r="77" spans="2:40" x14ac:dyDescent="0.3">
      <c r="B77" s="21" t="s">
        <v>13</v>
      </c>
      <c r="C77" s="60">
        <v>9</v>
      </c>
      <c r="D77" s="61">
        <v>9.9</v>
      </c>
      <c r="E77" s="60">
        <v>19.21875</v>
      </c>
      <c r="F77" s="61">
        <v>20.269230769230798</v>
      </c>
      <c r="G77" s="62">
        <v>615</v>
      </c>
      <c r="H77" s="63">
        <v>615</v>
      </c>
      <c r="I77" s="64">
        <v>14.510899999999999</v>
      </c>
      <c r="J77" s="65">
        <v>16.036200000000001</v>
      </c>
      <c r="K77" s="64">
        <v>22.448353968728</v>
      </c>
      <c r="L77" s="65">
        <v>24.112189678396899</v>
      </c>
      <c r="M77" s="64">
        <v>17.330775117745599</v>
      </c>
      <c r="N77" s="65">
        <v>18.2193539863745</v>
      </c>
      <c r="O77" s="64">
        <v>116.4076</v>
      </c>
      <c r="P77" s="65">
        <v>135.0967</v>
      </c>
      <c r="Q77" s="69">
        <v>20.388439046333808</v>
      </c>
      <c r="S77">
        <f t="shared" si="0"/>
        <v>16.130466444079612</v>
      </c>
      <c r="T77">
        <f t="shared" si="1"/>
        <v>8.8861624794145198E-3</v>
      </c>
      <c r="V77">
        <f t="shared" si="2"/>
        <v>55.38840148268627</v>
      </c>
      <c r="W77">
        <f t="shared" si="3"/>
        <v>55.870225868566223</v>
      </c>
    </row>
    <row r="78" spans="2:40" x14ac:dyDescent="0.3">
      <c r="B78" s="22" t="s">
        <v>13</v>
      </c>
      <c r="C78" s="61">
        <v>9.9</v>
      </c>
      <c r="D78" s="60">
        <v>10.8</v>
      </c>
      <c r="E78" s="61">
        <v>20.269230769230798</v>
      </c>
      <c r="F78" s="60">
        <v>21.342105263157901</v>
      </c>
      <c r="G78" s="63">
        <v>615</v>
      </c>
      <c r="H78" s="62">
        <v>615</v>
      </c>
      <c r="I78" s="65">
        <v>16.036200000000001</v>
      </c>
      <c r="J78" s="64">
        <v>17.773299999999999</v>
      </c>
      <c r="K78" s="65">
        <v>24.112189678396899</v>
      </c>
      <c r="L78" s="64">
        <v>24.2948094783013</v>
      </c>
      <c r="M78" s="65">
        <v>18.2193539863745</v>
      </c>
      <c r="N78" s="64">
        <v>19.1796037580811</v>
      </c>
      <c r="O78" s="65">
        <v>135.0967</v>
      </c>
      <c r="P78" s="64">
        <v>157.43639999999999</v>
      </c>
      <c r="Q78" s="70">
        <v>20.388439046333808</v>
      </c>
      <c r="S78">
        <f t="shared" si="0"/>
        <v>17.542008477526114</v>
      </c>
      <c r="T78">
        <f t="shared" si="1"/>
        <v>5.3495768368287733E-2</v>
      </c>
      <c r="V78">
        <f t="shared" si="2"/>
        <v>55.38840148268627</v>
      </c>
      <c r="W78">
        <f t="shared" si="3"/>
        <v>55.870225868566223</v>
      </c>
    </row>
    <row r="79" spans="2:40" x14ac:dyDescent="0.3">
      <c r="B79" s="21" t="s">
        <v>13</v>
      </c>
      <c r="C79" s="60">
        <v>10.8</v>
      </c>
      <c r="D79" s="61">
        <v>12</v>
      </c>
      <c r="E79" s="60">
        <v>21.342105263157901</v>
      </c>
      <c r="F79" s="61">
        <v>22.875</v>
      </c>
      <c r="G79" s="62">
        <v>615</v>
      </c>
      <c r="H79" s="63">
        <v>615</v>
      </c>
      <c r="I79" s="64">
        <v>17.773299999999999</v>
      </c>
      <c r="J79" s="65">
        <v>19.691500000000001</v>
      </c>
      <c r="K79" s="64">
        <v>24.2948094783013</v>
      </c>
      <c r="L79" s="65">
        <v>25.854564325471902</v>
      </c>
      <c r="M79" s="64">
        <v>19.1796037580811</v>
      </c>
      <c r="N79" s="65">
        <v>20.1901854583855</v>
      </c>
      <c r="O79" s="64">
        <v>157.43639999999999</v>
      </c>
      <c r="P79" s="65">
        <v>188.2371</v>
      </c>
      <c r="Q79" s="69">
        <v>20.388439046333808</v>
      </c>
      <c r="S79">
        <f t="shared" si="0"/>
        <v>19.621936424971626</v>
      </c>
      <c r="T79">
        <f t="shared" si="1"/>
        <v>4.8390909707284446E-3</v>
      </c>
      <c r="V79">
        <f t="shared" si="2"/>
        <v>55.38840148268627</v>
      </c>
      <c r="W79">
        <f t="shared" si="3"/>
        <v>55.870225868566223</v>
      </c>
    </row>
    <row r="80" spans="2:40" x14ac:dyDescent="0.3">
      <c r="B80" s="22" t="s">
        <v>13</v>
      </c>
      <c r="C80" s="61">
        <v>12</v>
      </c>
      <c r="D80" s="60">
        <v>13</v>
      </c>
      <c r="E80" s="61">
        <v>22.875</v>
      </c>
      <c r="F80" s="60">
        <v>22.824999999999999</v>
      </c>
      <c r="G80" s="63">
        <v>615</v>
      </c>
      <c r="H80" s="62">
        <v>610</v>
      </c>
      <c r="I80" s="65">
        <v>19.691500000000001</v>
      </c>
      <c r="J80" s="64">
        <v>21.9648</v>
      </c>
      <c r="K80" s="65">
        <v>25.854564325471902</v>
      </c>
      <c r="L80" s="64">
        <v>27.794264118851501</v>
      </c>
      <c r="M80" s="65">
        <v>20.1901854583855</v>
      </c>
      <c r="N80" s="64">
        <v>21.409563048927801</v>
      </c>
      <c r="O80" s="65">
        <v>188.2371</v>
      </c>
      <c r="P80" s="64">
        <v>208.37039999999999</v>
      </c>
      <c r="Q80" s="70">
        <v>20.388439046333808</v>
      </c>
      <c r="S80">
        <f t="shared" si="0"/>
        <v>21.10205922516284</v>
      </c>
      <c r="T80">
        <f t="shared" si="1"/>
        <v>0.74432164456662364</v>
      </c>
      <c r="V80">
        <f t="shared" si="2"/>
        <v>55.38840148268627</v>
      </c>
      <c r="W80">
        <f t="shared" si="3"/>
        <v>55.870225868566223</v>
      </c>
    </row>
    <row r="81" spans="2:23" x14ac:dyDescent="0.3">
      <c r="B81" s="21" t="s">
        <v>13</v>
      </c>
      <c r="C81" s="60">
        <v>13</v>
      </c>
      <c r="D81" s="61">
        <v>14</v>
      </c>
      <c r="E81" s="60">
        <v>22.824999999999999</v>
      </c>
      <c r="F81" s="61">
        <v>24.3</v>
      </c>
      <c r="G81" s="62">
        <v>610</v>
      </c>
      <c r="H81" s="63">
        <v>605</v>
      </c>
      <c r="I81" s="64">
        <v>21.9648</v>
      </c>
      <c r="J81" s="65">
        <v>23.6493</v>
      </c>
      <c r="K81" s="64">
        <v>27.794264118851501</v>
      </c>
      <c r="L81" s="65">
        <v>28.698033197911101</v>
      </c>
      <c r="M81" s="64">
        <v>21.409563048927801</v>
      </c>
      <c r="N81" s="65">
        <v>22.3063587929386</v>
      </c>
      <c r="O81" s="64">
        <v>208.37039999999999</v>
      </c>
      <c r="P81" s="65">
        <v>237.2706</v>
      </c>
      <c r="Q81" s="69">
        <v>20.388439046333808</v>
      </c>
      <c r="S81">
        <f t="shared" ref="S81:S118" si="8">($Y$19+$Y$20*Q81)*(I81/($Y$19+$Y$20*Q81))^((C81/D81)^$Y$21)</f>
        <v>23.264509446568095</v>
      </c>
      <c r="T81">
        <f t="shared" ref="T81:T118" si="9">(J81-S81)^2</f>
        <v>0.14806377001043203</v>
      </c>
      <c r="V81">
        <f t="shared" ref="V81:V118" si="10">$AB$19*Q81</f>
        <v>55.38840148268627</v>
      </c>
      <c r="W81">
        <f t="shared" ref="W81:W118" si="11">$AB$25+$AB$26*Q81</f>
        <v>55.870225868566223</v>
      </c>
    </row>
    <row r="82" spans="2:23" x14ac:dyDescent="0.3">
      <c r="B82" s="22" t="s">
        <v>13</v>
      </c>
      <c r="C82" s="61">
        <v>14</v>
      </c>
      <c r="D82" s="60">
        <v>15</v>
      </c>
      <c r="E82" s="61">
        <v>24.3</v>
      </c>
      <c r="F82" s="60">
        <v>24.985714140392499</v>
      </c>
      <c r="G82" s="63">
        <v>605</v>
      </c>
      <c r="H82" s="62">
        <v>595</v>
      </c>
      <c r="I82" s="65">
        <v>23.6493</v>
      </c>
      <c r="J82" s="64">
        <v>23.768799999999999</v>
      </c>
      <c r="K82" s="65">
        <v>28.698033197911101</v>
      </c>
      <c r="L82" s="64">
        <v>28.5450438350708</v>
      </c>
      <c r="M82" s="65">
        <v>22.3063587929386</v>
      </c>
      <c r="N82" s="64">
        <v>22.548031593690599</v>
      </c>
      <c r="O82" s="65">
        <v>237.2706</v>
      </c>
      <c r="P82" s="64">
        <v>245.57249999999999</v>
      </c>
      <c r="Q82" s="70">
        <v>20.388439046333808</v>
      </c>
      <c r="S82">
        <f t="shared" si="8"/>
        <v>24.846688600325983</v>
      </c>
      <c r="T82">
        <f t="shared" si="9"/>
        <v>1.1618438347127094</v>
      </c>
      <c r="V82">
        <f t="shared" si="10"/>
        <v>55.38840148268627</v>
      </c>
      <c r="W82">
        <f t="shared" si="11"/>
        <v>55.870225868566223</v>
      </c>
    </row>
    <row r="83" spans="2:23" x14ac:dyDescent="0.3">
      <c r="B83" s="21" t="s">
        <v>13</v>
      </c>
      <c r="C83" s="60">
        <v>15</v>
      </c>
      <c r="D83" s="61">
        <v>15.8</v>
      </c>
      <c r="E83" s="60">
        <v>24.985714140392499</v>
      </c>
      <c r="F83" s="61">
        <v>25.439999961853101</v>
      </c>
      <c r="G83" s="62">
        <v>595</v>
      </c>
      <c r="H83" s="63">
        <v>590</v>
      </c>
      <c r="I83" s="64">
        <v>23.768799999999999</v>
      </c>
      <c r="J83" s="65">
        <v>24.261399999999998</v>
      </c>
      <c r="K83" s="64">
        <v>28.5450438350708</v>
      </c>
      <c r="L83" s="65">
        <v>29.352393458447299</v>
      </c>
      <c r="M83" s="64">
        <v>22.548031593690599</v>
      </c>
      <c r="N83" s="65">
        <v>22.877086649454199</v>
      </c>
      <c r="O83" s="64">
        <v>245.57249999999999</v>
      </c>
      <c r="P83" s="65">
        <v>250.70099999999999</v>
      </c>
      <c r="Q83" s="69">
        <v>20.388439046333808</v>
      </c>
      <c r="S83">
        <f t="shared" si="8"/>
        <v>24.670831724862694</v>
      </c>
      <c r="T83">
        <f t="shared" si="9"/>
        <v>0.16763433732404218</v>
      </c>
      <c r="V83">
        <f t="shared" si="10"/>
        <v>55.38840148268627</v>
      </c>
      <c r="W83">
        <f t="shared" si="11"/>
        <v>55.870225868566223</v>
      </c>
    </row>
    <row r="84" spans="2:23" x14ac:dyDescent="0.3">
      <c r="B84" s="22" t="s">
        <v>13</v>
      </c>
      <c r="C84" s="61">
        <v>15.8</v>
      </c>
      <c r="D84" s="60">
        <v>16.899999999999999</v>
      </c>
      <c r="E84" s="61">
        <v>25.439999961853101</v>
      </c>
      <c r="F84" s="60">
        <v>25.859999847412102</v>
      </c>
      <c r="G84" s="63">
        <v>590</v>
      </c>
      <c r="H84" s="62">
        <v>590</v>
      </c>
      <c r="I84" s="65">
        <v>24.261399999999998</v>
      </c>
      <c r="J84" s="64">
        <v>24.9955</v>
      </c>
      <c r="K84" s="65">
        <v>29.352393458447299</v>
      </c>
      <c r="L84" s="64">
        <v>30.252512257315601</v>
      </c>
      <c r="M84" s="65">
        <v>22.877086649454199</v>
      </c>
      <c r="N84" s="64">
        <v>23.218869988291001</v>
      </c>
      <c r="O84" s="65">
        <v>250.70099999999999</v>
      </c>
      <c r="P84" s="64">
        <v>262.5283</v>
      </c>
      <c r="Q84" s="70">
        <v>20.388439046333808</v>
      </c>
      <c r="S84">
        <f t="shared" si="8"/>
        <v>25.42339311979504</v>
      </c>
      <c r="T84">
        <f t="shared" si="9"/>
        <v>0.18309252196793299</v>
      </c>
      <c r="V84">
        <f t="shared" si="10"/>
        <v>55.38840148268627</v>
      </c>
      <c r="W84">
        <f t="shared" si="11"/>
        <v>55.870225868566223</v>
      </c>
    </row>
    <row r="85" spans="2:23" x14ac:dyDescent="0.3">
      <c r="B85" s="21" t="s">
        <v>13</v>
      </c>
      <c r="C85" s="60">
        <v>16.899999999999999</v>
      </c>
      <c r="D85" s="61">
        <v>17.899999999999999</v>
      </c>
      <c r="E85" s="60">
        <v>25.859999847412102</v>
      </c>
      <c r="F85" s="61">
        <v>26.449999809265101</v>
      </c>
      <c r="G85" s="62">
        <v>590</v>
      </c>
      <c r="H85" s="63">
        <v>590</v>
      </c>
      <c r="I85" s="64">
        <v>24.9955</v>
      </c>
      <c r="J85" s="65">
        <v>25.422599999999999</v>
      </c>
      <c r="K85" s="64">
        <v>30.252512257315601</v>
      </c>
      <c r="L85" s="65">
        <v>29.9247597390763</v>
      </c>
      <c r="M85" s="64">
        <v>23.218869988291001</v>
      </c>
      <c r="N85" s="65">
        <v>23.415949179679199</v>
      </c>
      <c r="O85" s="64">
        <v>262.5283</v>
      </c>
      <c r="P85" s="65">
        <v>269.79820000000001</v>
      </c>
      <c r="Q85" s="69">
        <v>20.388439046333808</v>
      </c>
      <c r="S85">
        <f t="shared" si="8"/>
        <v>25.981596302914021</v>
      </c>
      <c r="T85">
        <f t="shared" si="9"/>
        <v>0.31247686667154445</v>
      </c>
      <c r="V85">
        <f t="shared" si="10"/>
        <v>55.38840148268627</v>
      </c>
      <c r="W85">
        <f t="shared" si="11"/>
        <v>55.870225868566223</v>
      </c>
    </row>
    <row r="86" spans="2:23" x14ac:dyDescent="0.3">
      <c r="B86" s="18" t="s">
        <v>14</v>
      </c>
      <c r="C86" s="54">
        <v>6</v>
      </c>
      <c r="D86" s="55">
        <v>7.8</v>
      </c>
      <c r="E86" s="54">
        <v>16.9166666666666</v>
      </c>
      <c r="F86" s="55">
        <v>19.6944444444444</v>
      </c>
      <c r="G86" s="56">
        <v>782</v>
      </c>
      <c r="H86" s="57">
        <v>769</v>
      </c>
      <c r="I86" s="58">
        <v>11.1912</v>
      </c>
      <c r="J86" s="59">
        <v>15.2181</v>
      </c>
      <c r="K86" s="58">
        <v>17.278727923077799</v>
      </c>
      <c r="L86" s="59">
        <v>20.1731703948488</v>
      </c>
      <c r="M86" s="58">
        <v>13.4927018442233</v>
      </c>
      <c r="N86" s="59">
        <v>15.87767048746</v>
      </c>
      <c r="O86" s="58">
        <v>78.890199999999993</v>
      </c>
      <c r="P86" s="59">
        <v>124.2306</v>
      </c>
      <c r="Q86" s="15">
        <v>21.97707231040572</v>
      </c>
      <c r="S86">
        <f t="shared" si="8"/>
        <v>15.646409487681929</v>
      </c>
      <c r="T86">
        <f t="shared" si="9"/>
        <v>0.18344901723835658</v>
      </c>
      <c r="V86">
        <f t="shared" si="10"/>
        <v>59.704173614098551</v>
      </c>
      <c r="W86">
        <f t="shared" si="11"/>
        <v>59.047492396710048</v>
      </c>
    </row>
    <row r="87" spans="2:23" x14ac:dyDescent="0.3">
      <c r="B87" s="20" t="s">
        <v>14</v>
      </c>
      <c r="C87" s="55">
        <v>7.8</v>
      </c>
      <c r="D87" s="54">
        <v>9</v>
      </c>
      <c r="E87" s="55">
        <v>19.6944444444444</v>
      </c>
      <c r="F87" s="54">
        <v>20.409090909090999</v>
      </c>
      <c r="G87" s="57">
        <v>769</v>
      </c>
      <c r="H87" s="56">
        <v>769</v>
      </c>
      <c r="I87" s="59">
        <v>15.2181</v>
      </c>
      <c r="J87" s="58">
        <v>17.269400000000001</v>
      </c>
      <c r="K87" s="59">
        <v>20.1731703948488</v>
      </c>
      <c r="L87" s="58">
        <v>21.376758392424101</v>
      </c>
      <c r="M87" s="59">
        <v>15.87767048746</v>
      </c>
      <c r="N87" s="58">
        <v>16.915447124007802</v>
      </c>
      <c r="O87" s="59">
        <v>124.2306</v>
      </c>
      <c r="P87" s="58">
        <v>146.1046</v>
      </c>
      <c r="Q87" s="68">
        <v>21.97707231040572</v>
      </c>
      <c r="S87">
        <f t="shared" si="8"/>
        <v>17.797797221677808</v>
      </c>
      <c r="T87">
        <f t="shared" si="9"/>
        <v>0.27920362387682529</v>
      </c>
      <c r="V87">
        <f t="shared" si="10"/>
        <v>59.704173614098551</v>
      </c>
      <c r="W87">
        <f t="shared" si="11"/>
        <v>59.047492396710048</v>
      </c>
    </row>
    <row r="88" spans="2:23" x14ac:dyDescent="0.3">
      <c r="B88" s="18" t="s">
        <v>14</v>
      </c>
      <c r="C88" s="54">
        <v>9</v>
      </c>
      <c r="D88" s="55">
        <v>9.9</v>
      </c>
      <c r="E88" s="54">
        <v>20.409090909090999</v>
      </c>
      <c r="F88" s="55">
        <v>21.8611111111112</v>
      </c>
      <c r="G88" s="56">
        <v>769</v>
      </c>
      <c r="H88" s="57">
        <v>764</v>
      </c>
      <c r="I88" s="58">
        <v>17.269400000000001</v>
      </c>
      <c r="J88" s="59">
        <v>18.817599999999999</v>
      </c>
      <c r="K88" s="58">
        <v>21.376758392424101</v>
      </c>
      <c r="L88" s="59">
        <v>22.789955995928299</v>
      </c>
      <c r="M88" s="58">
        <v>16.915447124007802</v>
      </c>
      <c r="N88" s="59">
        <v>17.709712712012301</v>
      </c>
      <c r="O88" s="58">
        <v>146.1046</v>
      </c>
      <c r="P88" s="59">
        <v>169.4057</v>
      </c>
      <c r="Q88" s="15">
        <v>21.97707231040572</v>
      </c>
      <c r="S88">
        <f t="shared" si="8"/>
        <v>19.018792084184181</v>
      </c>
      <c r="T88">
        <f t="shared" si="9"/>
        <v>4.0478254738375019E-2</v>
      </c>
      <c r="V88">
        <f t="shared" si="10"/>
        <v>59.704173614098551</v>
      </c>
      <c r="W88">
        <f t="shared" si="11"/>
        <v>59.047492396710048</v>
      </c>
    </row>
    <row r="89" spans="2:23" x14ac:dyDescent="0.3">
      <c r="B89" s="20" t="s">
        <v>14</v>
      </c>
      <c r="C89" s="55">
        <v>9.9</v>
      </c>
      <c r="D89" s="54">
        <v>10.8</v>
      </c>
      <c r="E89" s="55">
        <v>21.8611111111112</v>
      </c>
      <c r="F89" s="54">
        <v>22.904761904761902</v>
      </c>
      <c r="G89" s="57">
        <v>764</v>
      </c>
      <c r="H89" s="56">
        <v>764</v>
      </c>
      <c r="I89" s="59">
        <v>18.817599999999999</v>
      </c>
      <c r="J89" s="58">
        <v>20.5671</v>
      </c>
      <c r="K89" s="59">
        <v>22.789955995928299</v>
      </c>
      <c r="L89" s="58">
        <v>23.060732396866999</v>
      </c>
      <c r="M89" s="59">
        <v>17.709712712012301</v>
      </c>
      <c r="N89" s="58">
        <v>18.514270477109001</v>
      </c>
      <c r="O89" s="59">
        <v>169.4057</v>
      </c>
      <c r="P89" s="58">
        <v>194.08189999999999</v>
      </c>
      <c r="Q89" s="68">
        <v>21.97707231040572</v>
      </c>
      <c r="S89">
        <f t="shared" si="8"/>
        <v>20.43029441511106</v>
      </c>
      <c r="T89">
        <f t="shared" si="9"/>
        <v>1.8715768056804912E-2</v>
      </c>
      <c r="V89">
        <f t="shared" si="10"/>
        <v>59.704173614098551</v>
      </c>
      <c r="W89">
        <f t="shared" si="11"/>
        <v>59.047492396710048</v>
      </c>
    </row>
    <row r="90" spans="2:23" x14ac:dyDescent="0.3">
      <c r="B90" s="18" t="s">
        <v>14</v>
      </c>
      <c r="C90" s="54">
        <v>10.8</v>
      </c>
      <c r="D90" s="55">
        <v>12</v>
      </c>
      <c r="E90" s="54">
        <v>22.904761904761902</v>
      </c>
      <c r="F90" s="55">
        <v>24.863636363636399</v>
      </c>
      <c r="G90" s="56">
        <v>764</v>
      </c>
      <c r="H90" s="57">
        <v>764</v>
      </c>
      <c r="I90" s="58">
        <v>20.5671</v>
      </c>
      <c r="J90" s="59">
        <v>22.723099999999999</v>
      </c>
      <c r="K90" s="58">
        <v>23.060732396866999</v>
      </c>
      <c r="L90" s="59">
        <v>25.0961717790405</v>
      </c>
      <c r="M90" s="58">
        <v>18.514270477109001</v>
      </c>
      <c r="N90" s="59">
        <v>19.4592137648477</v>
      </c>
      <c r="O90" s="58">
        <v>194.08189999999999</v>
      </c>
      <c r="P90" s="59">
        <v>227.71709999999999</v>
      </c>
      <c r="Q90" s="15">
        <v>21.97707231040572</v>
      </c>
      <c r="S90">
        <f t="shared" si="8"/>
        <v>22.529123057298801</v>
      </c>
      <c r="T90">
        <f t="shared" si="9"/>
        <v>3.7627054299703908E-2</v>
      </c>
      <c r="V90">
        <f t="shared" si="10"/>
        <v>59.704173614098551</v>
      </c>
      <c r="W90">
        <f t="shared" si="11"/>
        <v>59.047492396710048</v>
      </c>
    </row>
    <row r="91" spans="2:23" x14ac:dyDescent="0.3">
      <c r="B91" s="20" t="s">
        <v>14</v>
      </c>
      <c r="C91" s="55">
        <v>12</v>
      </c>
      <c r="D91" s="54">
        <v>13</v>
      </c>
      <c r="E91" s="55">
        <v>24.863636363636399</v>
      </c>
      <c r="F91" s="54">
        <v>25.386363636363601</v>
      </c>
      <c r="G91" s="57">
        <v>764</v>
      </c>
      <c r="H91" s="56">
        <v>764</v>
      </c>
      <c r="I91" s="59">
        <v>22.723099999999999</v>
      </c>
      <c r="J91" s="58">
        <v>24.549499999999998</v>
      </c>
      <c r="K91" s="59">
        <v>25.0961717790405</v>
      </c>
      <c r="L91" s="58">
        <v>26.198837540090999</v>
      </c>
      <c r="M91" s="59">
        <v>19.4592137648477</v>
      </c>
      <c r="N91" s="58">
        <v>20.2285145506786</v>
      </c>
      <c r="O91" s="59">
        <v>227.71709999999999</v>
      </c>
      <c r="P91" s="58">
        <v>254.16460000000001</v>
      </c>
      <c r="Q91" s="68">
        <v>21.97707231040572</v>
      </c>
      <c r="S91">
        <f t="shared" si="8"/>
        <v>24.209260482318594</v>
      </c>
      <c r="T91">
        <f t="shared" si="9"/>
        <v>0.11576292939207437</v>
      </c>
      <c r="V91">
        <f t="shared" si="10"/>
        <v>59.704173614098551</v>
      </c>
      <c r="W91">
        <f t="shared" si="11"/>
        <v>59.047492396710048</v>
      </c>
    </row>
    <row r="92" spans="2:23" x14ac:dyDescent="0.3">
      <c r="B92" s="18" t="s">
        <v>14</v>
      </c>
      <c r="C92" s="54">
        <v>13</v>
      </c>
      <c r="D92" s="55">
        <v>14</v>
      </c>
      <c r="E92" s="54">
        <v>25.386363636363601</v>
      </c>
      <c r="F92" s="55">
        <v>25.704545454545499</v>
      </c>
      <c r="G92" s="56">
        <v>764</v>
      </c>
      <c r="H92" s="57">
        <v>759</v>
      </c>
      <c r="I92" s="58">
        <v>24.549499999999998</v>
      </c>
      <c r="J92" s="59">
        <v>26.5639</v>
      </c>
      <c r="K92" s="58">
        <v>26.198837540090999</v>
      </c>
      <c r="L92" s="59">
        <v>27.2323816659217</v>
      </c>
      <c r="M92" s="58">
        <v>20.2285145506786</v>
      </c>
      <c r="N92" s="59">
        <v>21.105698722563499</v>
      </c>
      <c r="O92" s="58">
        <v>254.16460000000001</v>
      </c>
      <c r="P92" s="59">
        <v>280.42399999999998</v>
      </c>
      <c r="Q92" s="15">
        <v>21.97707231040572</v>
      </c>
      <c r="S92">
        <f t="shared" si="8"/>
        <v>25.912738957183681</v>
      </c>
      <c r="T92">
        <f t="shared" si="9"/>
        <v>0.42401070368163662</v>
      </c>
      <c r="V92">
        <f t="shared" si="10"/>
        <v>59.704173614098551</v>
      </c>
      <c r="W92">
        <f t="shared" si="11"/>
        <v>59.047492396710048</v>
      </c>
    </row>
    <row r="93" spans="2:23" x14ac:dyDescent="0.3">
      <c r="B93" s="20" t="s">
        <v>14</v>
      </c>
      <c r="C93" s="55">
        <v>14</v>
      </c>
      <c r="D93" s="54">
        <v>15</v>
      </c>
      <c r="E93" s="55">
        <v>25.704545454545499</v>
      </c>
      <c r="F93" s="54">
        <v>25.936363393610101</v>
      </c>
      <c r="G93" s="57">
        <v>759</v>
      </c>
      <c r="H93" s="56">
        <v>750</v>
      </c>
      <c r="I93" s="59">
        <v>26.5639</v>
      </c>
      <c r="J93" s="58">
        <v>26.8569</v>
      </c>
      <c r="K93" s="59">
        <v>27.2323816659217</v>
      </c>
      <c r="L93" s="58">
        <v>27.454752049888999</v>
      </c>
      <c r="M93" s="59">
        <v>21.105698722563499</v>
      </c>
      <c r="N93" s="58">
        <v>21.3518355161955</v>
      </c>
      <c r="O93" s="59">
        <v>280.42399999999998</v>
      </c>
      <c r="P93" s="58">
        <v>283.79379999999998</v>
      </c>
      <c r="Q93" s="68">
        <v>21.97707231040572</v>
      </c>
      <c r="S93">
        <f t="shared" si="8"/>
        <v>27.811366340422797</v>
      </c>
      <c r="T93">
        <f t="shared" si="9"/>
        <v>0.91100599500008761</v>
      </c>
      <c r="V93">
        <f t="shared" si="10"/>
        <v>59.704173614098551</v>
      </c>
      <c r="W93">
        <f t="shared" si="11"/>
        <v>59.047492396710048</v>
      </c>
    </row>
    <row r="94" spans="2:23" x14ac:dyDescent="0.3">
      <c r="B94" s="18" t="s">
        <v>14</v>
      </c>
      <c r="C94" s="54">
        <v>15</v>
      </c>
      <c r="D94" s="55">
        <v>15.8</v>
      </c>
      <c r="E94" s="54">
        <v>25.936363393610101</v>
      </c>
      <c r="F94" s="55">
        <v>26.7681815407492</v>
      </c>
      <c r="G94" s="56">
        <v>750</v>
      </c>
      <c r="H94" s="57">
        <v>750</v>
      </c>
      <c r="I94" s="58">
        <v>26.8569</v>
      </c>
      <c r="J94" s="59">
        <v>27.3856</v>
      </c>
      <c r="K94" s="58">
        <v>27.454752049888999</v>
      </c>
      <c r="L94" s="59">
        <v>27.395387942745501</v>
      </c>
      <c r="M94" s="58">
        <v>21.3518355161955</v>
      </c>
      <c r="N94" s="59">
        <v>21.560434000754501</v>
      </c>
      <c r="O94" s="58">
        <v>283.79379999999998</v>
      </c>
      <c r="P94" s="59">
        <v>296.09460000000001</v>
      </c>
      <c r="Q94" s="15">
        <v>21.97707231040572</v>
      </c>
      <c r="S94">
        <f t="shared" si="8"/>
        <v>27.795041774020834</v>
      </c>
      <c r="T94">
        <f t="shared" si="9"/>
        <v>0.16764256631332791</v>
      </c>
      <c r="V94">
        <f t="shared" si="10"/>
        <v>59.704173614098551</v>
      </c>
      <c r="W94">
        <f t="shared" si="11"/>
        <v>59.047492396710048</v>
      </c>
    </row>
    <row r="95" spans="2:23" x14ac:dyDescent="0.3">
      <c r="B95" s="20" t="s">
        <v>14</v>
      </c>
      <c r="C95" s="55">
        <v>15.8</v>
      </c>
      <c r="D95" s="54">
        <v>16.899999999999999</v>
      </c>
      <c r="E95" s="55">
        <v>26.7681815407492</v>
      </c>
      <c r="F95" s="54">
        <v>27.583333015441902</v>
      </c>
      <c r="G95" s="57">
        <v>750</v>
      </c>
      <c r="H95" s="56">
        <v>745</v>
      </c>
      <c r="I95" s="59">
        <v>27.3856</v>
      </c>
      <c r="J95" s="58">
        <v>28.536100000000001</v>
      </c>
      <c r="K95" s="59">
        <v>27.395387942745501</v>
      </c>
      <c r="L95" s="58">
        <v>27.6136836570595</v>
      </c>
      <c r="M95" s="59">
        <v>21.560434000754501</v>
      </c>
      <c r="N95" s="58">
        <v>22.0774867353439</v>
      </c>
      <c r="O95" s="59">
        <v>296.09460000000001</v>
      </c>
      <c r="P95" s="58">
        <v>316.17090000000002</v>
      </c>
      <c r="Q95" s="68">
        <v>21.97707231040572</v>
      </c>
      <c r="S95">
        <f t="shared" si="8"/>
        <v>28.591484246673659</v>
      </c>
      <c r="T95">
        <f t="shared" si="9"/>
        <v>3.0674147796085531E-3</v>
      </c>
      <c r="V95">
        <f t="shared" si="10"/>
        <v>59.704173614098551</v>
      </c>
      <c r="W95">
        <f t="shared" si="11"/>
        <v>59.047492396710048</v>
      </c>
    </row>
    <row r="96" spans="2:23" x14ac:dyDescent="0.3">
      <c r="B96" s="18" t="s">
        <v>14</v>
      </c>
      <c r="C96" s="54">
        <v>16.899999999999999</v>
      </c>
      <c r="D96" s="55">
        <v>17.899999999999999</v>
      </c>
      <c r="E96" s="54">
        <v>27.583333015441902</v>
      </c>
      <c r="F96" s="55">
        <v>27.693181818181898</v>
      </c>
      <c r="G96" s="56">
        <v>745</v>
      </c>
      <c r="H96" s="57">
        <v>745</v>
      </c>
      <c r="I96" s="58">
        <v>28.536100000000001</v>
      </c>
      <c r="J96" s="59">
        <v>28.9741</v>
      </c>
      <c r="K96" s="58">
        <v>27.6136836570595</v>
      </c>
      <c r="L96" s="59">
        <v>28.658978386779701</v>
      </c>
      <c r="M96" s="58">
        <v>22.0774867353439</v>
      </c>
      <c r="N96" s="59">
        <v>22.246717547902101</v>
      </c>
      <c r="O96" s="58">
        <v>316.17090000000002</v>
      </c>
      <c r="P96" s="59">
        <v>321.52969999999999</v>
      </c>
      <c r="Q96" s="15">
        <v>21.97707231040572</v>
      </c>
      <c r="S96">
        <f t="shared" si="8"/>
        <v>29.551976590132085</v>
      </c>
      <c r="T96">
        <f t="shared" si="9"/>
        <v>0.33394135342268605</v>
      </c>
      <c r="V96">
        <f t="shared" si="10"/>
        <v>59.704173614098551</v>
      </c>
      <c r="W96">
        <f t="shared" si="11"/>
        <v>59.047492396710048</v>
      </c>
    </row>
    <row r="97" spans="2:23" x14ac:dyDescent="0.3">
      <c r="B97" s="21" t="s">
        <v>15</v>
      </c>
      <c r="C97" s="60">
        <v>6</v>
      </c>
      <c r="D97" s="61">
        <v>7.8</v>
      </c>
      <c r="E97" s="60">
        <v>16.613636363636399</v>
      </c>
      <c r="F97" s="61">
        <v>19.113636363636399</v>
      </c>
      <c r="G97" s="62">
        <v>1042</v>
      </c>
      <c r="H97" s="63">
        <v>1042</v>
      </c>
      <c r="I97" s="64">
        <v>12.2157</v>
      </c>
      <c r="J97" s="65">
        <v>16.6556</v>
      </c>
      <c r="K97" s="64">
        <v>15.8814821276614</v>
      </c>
      <c r="L97" s="65">
        <v>18.506233561201899</v>
      </c>
      <c r="M97" s="64">
        <v>12.2166839522777</v>
      </c>
      <c r="N97" s="65">
        <v>14.268883755776301</v>
      </c>
      <c r="O97" s="64">
        <v>84.105999999999995</v>
      </c>
      <c r="P97" s="65">
        <v>131.79079999999999</v>
      </c>
      <c r="Q97" s="69">
        <v>21.527777777777757</v>
      </c>
      <c r="S97">
        <f t="shared" si="8"/>
        <v>16.728217213019587</v>
      </c>
      <c r="T97">
        <f t="shared" si="9"/>
        <v>5.2732596267320775E-3</v>
      </c>
      <c r="V97">
        <f t="shared" si="10"/>
        <v>58.483594348534403</v>
      </c>
      <c r="W97">
        <f t="shared" si="11"/>
        <v>58.148903331454122</v>
      </c>
    </row>
    <row r="98" spans="2:23" x14ac:dyDescent="0.3">
      <c r="B98" s="22" t="s">
        <v>15</v>
      </c>
      <c r="C98" s="61">
        <v>7.8</v>
      </c>
      <c r="D98" s="60">
        <v>9</v>
      </c>
      <c r="E98" s="61">
        <v>19.113636363636399</v>
      </c>
      <c r="F98" s="60">
        <v>20.068181818181898</v>
      </c>
      <c r="G98" s="63">
        <v>1042</v>
      </c>
      <c r="H98" s="62">
        <v>1037</v>
      </c>
      <c r="I98" s="65">
        <v>16.6556</v>
      </c>
      <c r="J98" s="64">
        <v>18.8093</v>
      </c>
      <c r="K98" s="65">
        <v>18.506233561201899</v>
      </c>
      <c r="L98" s="64">
        <v>19.685588200782</v>
      </c>
      <c r="M98" s="65">
        <v>14.268883755776301</v>
      </c>
      <c r="N98" s="64">
        <v>15.1949779853074</v>
      </c>
      <c r="O98" s="65">
        <v>131.79079999999999</v>
      </c>
      <c r="P98" s="64">
        <v>156.17330000000001</v>
      </c>
      <c r="Q98" s="70">
        <v>21.527777777777757</v>
      </c>
      <c r="S98">
        <f t="shared" si="8"/>
        <v>19.242864100130344</v>
      </c>
      <c r="T98">
        <f t="shared" si="9"/>
        <v>0.18797782892183465</v>
      </c>
      <c r="V98">
        <f t="shared" si="10"/>
        <v>58.483594348534403</v>
      </c>
      <c r="W98">
        <f t="shared" si="11"/>
        <v>58.148903331454122</v>
      </c>
    </row>
    <row r="99" spans="2:23" x14ac:dyDescent="0.3">
      <c r="B99" s="21" t="s">
        <v>15</v>
      </c>
      <c r="C99" s="60">
        <v>9</v>
      </c>
      <c r="D99" s="61">
        <v>9.9</v>
      </c>
      <c r="E99" s="60">
        <v>20.068181818181898</v>
      </c>
      <c r="F99" s="61">
        <v>21.386363636363601</v>
      </c>
      <c r="G99" s="62">
        <v>1037</v>
      </c>
      <c r="H99" s="63">
        <v>1032</v>
      </c>
      <c r="I99" s="64">
        <v>18.8093</v>
      </c>
      <c r="J99" s="65">
        <v>20.522200000000002</v>
      </c>
      <c r="K99" s="64">
        <v>19.685588200782</v>
      </c>
      <c r="L99" s="65">
        <v>20.581567130612601</v>
      </c>
      <c r="M99" s="64">
        <v>15.1949779853074</v>
      </c>
      <c r="N99" s="65">
        <v>15.9095801797941</v>
      </c>
      <c r="O99" s="64">
        <v>156.17330000000001</v>
      </c>
      <c r="P99" s="65">
        <v>180.60310000000001</v>
      </c>
      <c r="Q99" s="69">
        <v>21.527777777777757</v>
      </c>
      <c r="S99">
        <f t="shared" si="8"/>
        <v>20.551528457863796</v>
      </c>
      <c r="T99">
        <f t="shared" si="9"/>
        <v>8.6015844066836679E-4</v>
      </c>
      <c r="V99">
        <f t="shared" si="10"/>
        <v>58.483594348534403</v>
      </c>
      <c r="W99">
        <f t="shared" si="11"/>
        <v>58.148903331454122</v>
      </c>
    </row>
    <row r="100" spans="2:23" x14ac:dyDescent="0.3">
      <c r="B100" s="22" t="s">
        <v>15</v>
      </c>
      <c r="C100" s="61">
        <v>9.9</v>
      </c>
      <c r="D100" s="60">
        <v>10.8</v>
      </c>
      <c r="E100" s="61">
        <v>21.386363636363601</v>
      </c>
      <c r="F100" s="60">
        <v>22.659090909090999</v>
      </c>
      <c r="G100" s="63">
        <v>1032</v>
      </c>
      <c r="H100" s="62">
        <v>1009</v>
      </c>
      <c r="I100" s="65">
        <v>20.522200000000002</v>
      </c>
      <c r="J100" s="64">
        <v>22.426400000000001</v>
      </c>
      <c r="K100" s="65">
        <v>20.581567130612601</v>
      </c>
      <c r="L100" s="64">
        <v>21.7553025216611</v>
      </c>
      <c r="M100" s="65">
        <v>15.9095801797941</v>
      </c>
      <c r="N100" s="64">
        <v>16.819798128937901</v>
      </c>
      <c r="O100" s="65">
        <v>180.60310000000001</v>
      </c>
      <c r="P100" s="64">
        <v>207.90520000000001</v>
      </c>
      <c r="Q100" s="70">
        <v>21.527777777777757</v>
      </c>
      <c r="S100">
        <f t="shared" si="8"/>
        <v>22.11808556795572</v>
      </c>
      <c r="T100">
        <f t="shared" si="9"/>
        <v>9.5057789006787297E-2</v>
      </c>
      <c r="V100">
        <f t="shared" si="10"/>
        <v>58.483594348534403</v>
      </c>
      <c r="W100">
        <f t="shared" si="11"/>
        <v>58.148903331454122</v>
      </c>
    </row>
    <row r="101" spans="2:23" x14ac:dyDescent="0.3">
      <c r="B101" s="21" t="s">
        <v>15</v>
      </c>
      <c r="C101" s="60">
        <v>10.8</v>
      </c>
      <c r="D101" s="61">
        <v>12</v>
      </c>
      <c r="E101" s="60">
        <v>22.659090909090999</v>
      </c>
      <c r="F101" s="61">
        <v>23.7045454545454</v>
      </c>
      <c r="G101" s="62">
        <v>1009</v>
      </c>
      <c r="H101" s="63">
        <v>1009</v>
      </c>
      <c r="I101" s="64">
        <v>22.426400000000001</v>
      </c>
      <c r="J101" s="65">
        <v>24.870799999999999</v>
      </c>
      <c r="K101" s="64">
        <v>21.7553025216611</v>
      </c>
      <c r="L101" s="65">
        <v>23.156640447086801</v>
      </c>
      <c r="M101" s="64">
        <v>16.819798128937901</v>
      </c>
      <c r="N101" s="65">
        <v>17.713661313947501</v>
      </c>
      <c r="O101" s="64">
        <v>207.90520000000001</v>
      </c>
      <c r="P101" s="65">
        <v>242.7124</v>
      </c>
      <c r="Q101" s="69">
        <v>21.527777777777757</v>
      </c>
      <c r="S101">
        <f t="shared" si="8"/>
        <v>24.350514059342192</v>
      </c>
      <c r="T101">
        <f t="shared" si="9"/>
        <v>0.27069746004617917</v>
      </c>
      <c r="V101">
        <f t="shared" si="10"/>
        <v>58.483594348534403</v>
      </c>
      <c r="W101">
        <f t="shared" si="11"/>
        <v>58.148903331454122</v>
      </c>
    </row>
    <row r="102" spans="2:23" x14ac:dyDescent="0.3">
      <c r="B102" s="22" t="s">
        <v>15</v>
      </c>
      <c r="C102" s="61">
        <v>12</v>
      </c>
      <c r="D102" s="60">
        <v>13</v>
      </c>
      <c r="E102" s="61">
        <v>23.7045454545454</v>
      </c>
      <c r="F102" s="60">
        <v>24.909090909090999</v>
      </c>
      <c r="G102" s="63">
        <v>1009</v>
      </c>
      <c r="H102" s="62">
        <v>1005</v>
      </c>
      <c r="I102" s="65">
        <v>24.870799999999999</v>
      </c>
      <c r="J102" s="64">
        <v>26.7912</v>
      </c>
      <c r="K102" s="65">
        <v>23.156640447086801</v>
      </c>
      <c r="L102" s="64">
        <v>24.155262478649099</v>
      </c>
      <c r="M102" s="65">
        <v>17.713661313947501</v>
      </c>
      <c r="N102" s="64">
        <v>18.426095111654899</v>
      </c>
      <c r="O102" s="65">
        <v>242.7124</v>
      </c>
      <c r="P102" s="64">
        <v>271.70929999999998</v>
      </c>
      <c r="Q102" s="70">
        <v>21.527777777777757</v>
      </c>
      <c r="S102">
        <f t="shared" si="8"/>
        <v>26.312361348073466</v>
      </c>
      <c r="T102">
        <f t="shared" si="9"/>
        <v>0.22928645457882013</v>
      </c>
      <c r="V102">
        <f t="shared" si="10"/>
        <v>58.483594348534403</v>
      </c>
      <c r="W102">
        <f t="shared" si="11"/>
        <v>58.148903331454122</v>
      </c>
    </row>
    <row r="103" spans="2:23" x14ac:dyDescent="0.3">
      <c r="B103" s="21" t="s">
        <v>15</v>
      </c>
      <c r="C103" s="60">
        <v>13</v>
      </c>
      <c r="D103" s="61">
        <v>14</v>
      </c>
      <c r="E103" s="60">
        <v>24.909090909090999</v>
      </c>
      <c r="F103" s="61">
        <v>25.818181818181898</v>
      </c>
      <c r="G103" s="62">
        <v>1005</v>
      </c>
      <c r="H103" s="63">
        <v>995</v>
      </c>
      <c r="I103" s="64">
        <v>26.7912</v>
      </c>
      <c r="J103" s="65">
        <v>28.262</v>
      </c>
      <c r="K103" s="64">
        <v>24.155262478649099</v>
      </c>
      <c r="L103" s="65">
        <v>25.230359025647498</v>
      </c>
      <c r="M103" s="64">
        <v>18.426095111654899</v>
      </c>
      <c r="N103" s="65">
        <v>19.013003186082699</v>
      </c>
      <c r="O103" s="64">
        <v>271.70929999999998</v>
      </c>
      <c r="P103" s="65">
        <v>299.36410000000001</v>
      </c>
      <c r="Q103" s="69">
        <v>21.527777777777757</v>
      </c>
      <c r="S103">
        <f t="shared" si="8"/>
        <v>28.100620717285949</v>
      </c>
      <c r="T103">
        <f t="shared" si="9"/>
        <v>2.6043272889301743E-2</v>
      </c>
      <c r="V103">
        <f t="shared" si="10"/>
        <v>58.483594348534403</v>
      </c>
      <c r="W103">
        <f t="shared" si="11"/>
        <v>58.148903331454122</v>
      </c>
    </row>
    <row r="104" spans="2:23" x14ac:dyDescent="0.3">
      <c r="B104" s="22" t="s">
        <v>15</v>
      </c>
      <c r="C104" s="61">
        <v>14</v>
      </c>
      <c r="D104" s="60">
        <v>15</v>
      </c>
      <c r="E104" s="61">
        <v>25.818181818181898</v>
      </c>
      <c r="F104" s="60">
        <v>26.659090822393299</v>
      </c>
      <c r="G104" s="63">
        <v>995</v>
      </c>
      <c r="H104" s="62">
        <v>981</v>
      </c>
      <c r="I104" s="65">
        <v>28.262</v>
      </c>
      <c r="J104" s="64">
        <v>29.351900000000001</v>
      </c>
      <c r="K104" s="65">
        <v>25.230359025647498</v>
      </c>
      <c r="L104" s="64">
        <v>25.874908913145099</v>
      </c>
      <c r="M104" s="65">
        <v>19.013003186082699</v>
      </c>
      <c r="N104" s="64">
        <v>19.511639003750599</v>
      </c>
      <c r="O104" s="65">
        <v>299.36410000000001</v>
      </c>
      <c r="P104" s="64">
        <v>320.27260000000001</v>
      </c>
      <c r="Q104" s="70">
        <v>21.527777777777757</v>
      </c>
      <c r="S104">
        <f t="shared" si="8"/>
        <v>29.458096235608821</v>
      </c>
      <c r="T104">
        <f t="shared" si="9"/>
        <v>1.1277640457484049E-2</v>
      </c>
      <c r="V104">
        <f t="shared" si="10"/>
        <v>58.483594348534403</v>
      </c>
      <c r="W104">
        <f t="shared" si="11"/>
        <v>58.148903331454122</v>
      </c>
    </row>
    <row r="105" spans="2:23" x14ac:dyDescent="0.3">
      <c r="B105" s="21" t="s">
        <v>15</v>
      </c>
      <c r="C105" s="60">
        <v>15</v>
      </c>
      <c r="D105" s="61">
        <v>15.8</v>
      </c>
      <c r="E105" s="60">
        <v>26.659090822393299</v>
      </c>
      <c r="F105" s="61">
        <v>27.295454198663801</v>
      </c>
      <c r="G105" s="62">
        <v>981</v>
      </c>
      <c r="H105" s="63">
        <v>981</v>
      </c>
      <c r="I105" s="64">
        <v>29.351900000000001</v>
      </c>
      <c r="J105" s="65">
        <v>29.838000000000001</v>
      </c>
      <c r="K105" s="64">
        <v>25.874908913145099</v>
      </c>
      <c r="L105" s="65">
        <v>26.323097188360101</v>
      </c>
      <c r="M105" s="64">
        <v>19.511639003750599</v>
      </c>
      <c r="N105" s="65">
        <v>19.674560363680001</v>
      </c>
      <c r="O105" s="64">
        <v>320.27260000000001</v>
      </c>
      <c r="P105" s="65">
        <v>327.41050000000001</v>
      </c>
      <c r="Q105" s="69">
        <v>21.527777777777757</v>
      </c>
      <c r="S105">
        <f t="shared" si="8"/>
        <v>30.239596980927672</v>
      </c>
      <c r="T105">
        <f t="shared" si="9"/>
        <v>0.16128013509022027</v>
      </c>
      <c r="V105">
        <f t="shared" si="10"/>
        <v>58.483594348534403</v>
      </c>
      <c r="W105">
        <f t="shared" si="11"/>
        <v>58.148903331454122</v>
      </c>
    </row>
    <row r="106" spans="2:23" x14ac:dyDescent="0.3">
      <c r="B106" s="22" t="s">
        <v>15</v>
      </c>
      <c r="C106" s="61">
        <v>15.8</v>
      </c>
      <c r="D106" s="60">
        <v>16.899999999999999</v>
      </c>
      <c r="E106" s="61">
        <v>27.295454198663801</v>
      </c>
      <c r="F106" s="60">
        <v>27.8454541293058</v>
      </c>
      <c r="G106" s="63">
        <v>981</v>
      </c>
      <c r="H106" s="62">
        <v>981</v>
      </c>
      <c r="I106" s="65">
        <v>29.838000000000001</v>
      </c>
      <c r="J106" s="64">
        <v>31.200900000000001</v>
      </c>
      <c r="K106" s="65">
        <v>26.323097188360101</v>
      </c>
      <c r="L106" s="64">
        <v>27.118837889222998</v>
      </c>
      <c r="M106" s="65">
        <v>19.674560363680001</v>
      </c>
      <c r="N106" s="64">
        <v>20.1173025325228</v>
      </c>
      <c r="O106" s="65">
        <v>327.41050000000001</v>
      </c>
      <c r="P106" s="64">
        <v>348.36200000000002</v>
      </c>
      <c r="Q106" s="70">
        <v>21.527777777777757</v>
      </c>
      <c r="S106">
        <f t="shared" si="8"/>
        <v>30.975733504753013</v>
      </c>
      <c r="T106">
        <f t="shared" si="9"/>
        <v>5.0699950581811898E-2</v>
      </c>
      <c r="V106">
        <f t="shared" si="10"/>
        <v>58.483594348534403</v>
      </c>
      <c r="W106">
        <f t="shared" si="11"/>
        <v>58.148903331454122</v>
      </c>
    </row>
    <row r="107" spans="2:23" x14ac:dyDescent="0.3">
      <c r="B107" s="21" t="s">
        <v>15</v>
      </c>
      <c r="C107" s="60">
        <v>16.899999999999999</v>
      </c>
      <c r="D107" s="61">
        <v>17.899999999999999</v>
      </c>
      <c r="E107" s="60">
        <v>27.8454541293058</v>
      </c>
      <c r="F107" s="61">
        <v>28.227272380481999</v>
      </c>
      <c r="G107" s="62">
        <v>981</v>
      </c>
      <c r="H107" s="63">
        <v>981</v>
      </c>
      <c r="I107" s="64">
        <v>31.200900000000001</v>
      </c>
      <c r="J107" s="65">
        <v>31.3505</v>
      </c>
      <c r="K107" s="64">
        <v>27.118837889222998</v>
      </c>
      <c r="L107" s="65">
        <v>27.3068233709749</v>
      </c>
      <c r="M107" s="64">
        <v>20.1173025325228</v>
      </c>
      <c r="N107" s="65">
        <v>20.166440409743601</v>
      </c>
      <c r="O107" s="64">
        <v>348.36200000000002</v>
      </c>
      <c r="P107" s="65">
        <v>350.79140000000001</v>
      </c>
      <c r="Q107" s="69">
        <v>21.527777777777757</v>
      </c>
      <c r="S107">
        <f t="shared" si="8"/>
        <v>32.149446933818332</v>
      </c>
      <c r="T107">
        <f t="shared" si="9"/>
        <v>0.63831620305771408</v>
      </c>
      <c r="V107">
        <f t="shared" si="10"/>
        <v>58.483594348534403</v>
      </c>
      <c r="W107">
        <f t="shared" si="11"/>
        <v>58.148903331454122</v>
      </c>
    </row>
    <row r="108" spans="2:23" x14ac:dyDescent="0.3">
      <c r="B108" s="18" t="s">
        <v>16</v>
      </c>
      <c r="C108" s="54">
        <v>6</v>
      </c>
      <c r="D108" s="55">
        <v>7.8</v>
      </c>
      <c r="E108" s="54">
        <v>17.0625</v>
      </c>
      <c r="F108" s="55">
        <v>19.90625</v>
      </c>
      <c r="G108" s="56">
        <v>1528</v>
      </c>
      <c r="H108" s="57">
        <v>1528</v>
      </c>
      <c r="I108" s="58">
        <v>15.083299999999999</v>
      </c>
      <c r="J108" s="59">
        <v>20.095300000000002</v>
      </c>
      <c r="K108" s="58">
        <v>15.2351720112779</v>
      </c>
      <c r="L108" s="59">
        <v>17.2756423622365</v>
      </c>
      <c r="M108" s="58">
        <v>11.2118351700591</v>
      </c>
      <c r="N108" s="59">
        <v>12.939143983688099</v>
      </c>
      <c r="O108" s="58">
        <v>106.4237</v>
      </c>
      <c r="P108" s="59">
        <v>164.93020000000001</v>
      </c>
      <c r="Q108" s="15">
        <v>22.043749994701809</v>
      </c>
      <c r="S108">
        <f t="shared" si="8"/>
        <v>19.866222750403352</v>
      </c>
      <c r="T108">
        <f t="shared" si="9"/>
        <v>5.2476386282765575E-2</v>
      </c>
      <c r="V108">
        <f t="shared" si="10"/>
        <v>59.88531403094629</v>
      </c>
      <c r="W108">
        <f t="shared" si="11"/>
        <v>59.180847765302225</v>
      </c>
    </row>
    <row r="109" spans="2:23" x14ac:dyDescent="0.3">
      <c r="B109" s="20" t="s">
        <v>16</v>
      </c>
      <c r="C109" s="55">
        <v>7.8</v>
      </c>
      <c r="D109" s="54">
        <v>9</v>
      </c>
      <c r="E109" s="55">
        <v>19.90625</v>
      </c>
      <c r="F109" s="54">
        <v>20.375</v>
      </c>
      <c r="G109" s="57">
        <v>1528</v>
      </c>
      <c r="H109" s="56">
        <v>1503</v>
      </c>
      <c r="I109" s="59">
        <v>20.095300000000002</v>
      </c>
      <c r="J109" s="58">
        <v>22.4785</v>
      </c>
      <c r="K109" s="59">
        <v>17.2756423622365</v>
      </c>
      <c r="L109" s="58">
        <v>18.4935884937276</v>
      </c>
      <c r="M109" s="59">
        <v>12.939143983688099</v>
      </c>
      <c r="N109" s="58">
        <v>13.8003219584342</v>
      </c>
      <c r="O109" s="59">
        <v>164.93020000000001</v>
      </c>
      <c r="P109" s="58">
        <v>190.38</v>
      </c>
      <c r="Q109" s="68">
        <v>22.043749994701809</v>
      </c>
      <c r="S109">
        <f t="shared" si="8"/>
        <v>22.765110903754604</v>
      </c>
      <c r="T109">
        <f t="shared" si="9"/>
        <v>8.214581015103041E-2</v>
      </c>
      <c r="V109">
        <f t="shared" si="10"/>
        <v>59.88531403094629</v>
      </c>
      <c r="W109">
        <f t="shared" si="11"/>
        <v>59.180847765302225</v>
      </c>
    </row>
    <row r="110" spans="2:23" x14ac:dyDescent="0.3">
      <c r="B110" s="18" t="s">
        <v>16</v>
      </c>
      <c r="C110" s="54">
        <v>9</v>
      </c>
      <c r="D110" s="55">
        <v>9.9</v>
      </c>
      <c r="E110" s="54">
        <v>20.375</v>
      </c>
      <c r="F110" s="55">
        <v>21.90625</v>
      </c>
      <c r="G110" s="56">
        <v>1503</v>
      </c>
      <c r="H110" s="57">
        <v>1503</v>
      </c>
      <c r="I110" s="58">
        <v>22.4785</v>
      </c>
      <c r="J110" s="59">
        <v>24.3902</v>
      </c>
      <c r="K110" s="58">
        <v>18.4935884937276</v>
      </c>
      <c r="L110" s="59">
        <v>19.5485296192183</v>
      </c>
      <c r="M110" s="58">
        <v>13.8003219584342</v>
      </c>
      <c r="N110" s="59">
        <v>14.3755558874903</v>
      </c>
      <c r="O110" s="58">
        <v>190.38</v>
      </c>
      <c r="P110" s="59">
        <v>220.14070000000001</v>
      </c>
      <c r="Q110" s="15">
        <v>22.043749994701809</v>
      </c>
      <c r="S110">
        <f t="shared" si="8"/>
        <v>24.252918797314504</v>
      </c>
      <c r="T110">
        <f t="shared" si="9"/>
        <v>1.8846128610776398E-2</v>
      </c>
      <c r="V110">
        <f t="shared" si="10"/>
        <v>59.88531403094629</v>
      </c>
      <c r="W110">
        <f t="shared" si="11"/>
        <v>59.180847765302225</v>
      </c>
    </row>
    <row r="111" spans="2:23" x14ac:dyDescent="0.3">
      <c r="B111" s="20" t="s">
        <v>16</v>
      </c>
      <c r="C111" s="55">
        <v>9.9</v>
      </c>
      <c r="D111" s="54">
        <v>10.8</v>
      </c>
      <c r="E111" s="55">
        <v>21.90625</v>
      </c>
      <c r="F111" s="54">
        <v>23.143749952316298</v>
      </c>
      <c r="G111" s="57">
        <v>1503</v>
      </c>
      <c r="H111" s="56">
        <v>1490</v>
      </c>
      <c r="I111" s="59">
        <v>24.3902</v>
      </c>
      <c r="J111" s="58">
        <v>26.759499999999999</v>
      </c>
      <c r="K111" s="59">
        <v>19.5485296192183</v>
      </c>
      <c r="L111" s="58">
        <v>20.5715787107411</v>
      </c>
      <c r="M111" s="59">
        <v>14.3755558874903</v>
      </c>
      <c r="N111" s="58">
        <v>15.120183068696001</v>
      </c>
      <c r="O111" s="59">
        <v>220.14070000000001</v>
      </c>
      <c r="P111" s="58">
        <v>254.35149999999999</v>
      </c>
      <c r="Q111" s="68">
        <v>22.043749994701809</v>
      </c>
      <c r="S111">
        <f t="shared" si="8"/>
        <v>25.995375236515834</v>
      </c>
      <c r="T111">
        <f t="shared" si="9"/>
        <v>0.58388665416973184</v>
      </c>
      <c r="V111">
        <f t="shared" si="10"/>
        <v>59.88531403094629</v>
      </c>
      <c r="W111">
        <f t="shared" si="11"/>
        <v>59.180847765302225</v>
      </c>
    </row>
    <row r="112" spans="2:23" x14ac:dyDescent="0.3">
      <c r="B112" s="18" t="s">
        <v>16</v>
      </c>
      <c r="C112" s="54">
        <v>10.8</v>
      </c>
      <c r="D112" s="55">
        <v>12</v>
      </c>
      <c r="E112" s="54">
        <v>23.143749952316298</v>
      </c>
      <c r="F112" s="55">
        <v>24.78125</v>
      </c>
      <c r="G112" s="56">
        <v>1490</v>
      </c>
      <c r="H112" s="57">
        <v>1490</v>
      </c>
      <c r="I112" s="58">
        <v>26.759499999999999</v>
      </c>
      <c r="J112" s="59">
        <v>29.416699999999999</v>
      </c>
      <c r="K112" s="58">
        <v>20.5715787107411</v>
      </c>
      <c r="L112" s="59">
        <v>22.131919796247001</v>
      </c>
      <c r="M112" s="58">
        <v>15.120183068696001</v>
      </c>
      <c r="N112" s="59">
        <v>15.8542296781042</v>
      </c>
      <c r="O112" s="58">
        <v>254.35149999999999</v>
      </c>
      <c r="P112" s="59">
        <v>292.8612</v>
      </c>
      <c r="Q112" s="15">
        <v>22.043749994701809</v>
      </c>
      <c r="S112">
        <f t="shared" si="8"/>
        <v>28.658834463547187</v>
      </c>
      <c r="T112">
        <f t="shared" si="9"/>
        <v>0.57436017134290807</v>
      </c>
      <c r="V112">
        <f t="shared" si="10"/>
        <v>59.88531403094629</v>
      </c>
      <c r="W112">
        <f t="shared" si="11"/>
        <v>59.180847765302225</v>
      </c>
    </row>
    <row r="113" spans="2:23" x14ac:dyDescent="0.3">
      <c r="B113" s="20" t="s">
        <v>16</v>
      </c>
      <c r="C113" s="55">
        <v>12</v>
      </c>
      <c r="D113" s="54">
        <v>13</v>
      </c>
      <c r="E113" s="55">
        <v>24.78125</v>
      </c>
      <c r="F113" s="54">
        <v>25.59375</v>
      </c>
      <c r="G113" s="57">
        <v>1490</v>
      </c>
      <c r="H113" s="56">
        <v>1458</v>
      </c>
      <c r="I113" s="59">
        <v>29.416699999999999</v>
      </c>
      <c r="J113" s="58">
        <v>31.065000000000001</v>
      </c>
      <c r="K113" s="59">
        <v>22.131919796247001</v>
      </c>
      <c r="L113" s="58">
        <v>22.805841451567701</v>
      </c>
      <c r="M113" s="59">
        <v>15.8542296781042</v>
      </c>
      <c r="N113" s="58">
        <v>16.468268070276</v>
      </c>
      <c r="O113" s="59">
        <v>292.8612</v>
      </c>
      <c r="P113" s="58">
        <v>323.12369999999999</v>
      </c>
      <c r="Q113" s="68">
        <v>22.043749994701809</v>
      </c>
      <c r="S113">
        <f t="shared" si="8"/>
        <v>30.813021920570087</v>
      </c>
      <c r="T113">
        <f t="shared" si="9"/>
        <v>6.3492952513188275E-2</v>
      </c>
      <c r="V113">
        <f t="shared" si="10"/>
        <v>59.88531403094629</v>
      </c>
      <c r="W113">
        <f t="shared" si="11"/>
        <v>59.180847765302225</v>
      </c>
    </row>
    <row r="114" spans="2:23" x14ac:dyDescent="0.3">
      <c r="B114" s="18" t="s">
        <v>16</v>
      </c>
      <c r="C114" s="54">
        <v>13</v>
      </c>
      <c r="D114" s="55">
        <v>14</v>
      </c>
      <c r="E114" s="54">
        <v>25.59375</v>
      </c>
      <c r="F114" s="55">
        <v>26.875</v>
      </c>
      <c r="G114" s="56">
        <v>1458</v>
      </c>
      <c r="H114" s="57">
        <v>1458</v>
      </c>
      <c r="I114" s="58">
        <v>31.065000000000001</v>
      </c>
      <c r="J114" s="59">
        <v>33.005099999999999</v>
      </c>
      <c r="K114" s="58">
        <v>22.805841451567701</v>
      </c>
      <c r="L114" s="59">
        <v>23.899424488428799</v>
      </c>
      <c r="M114" s="58">
        <v>16.468268070276</v>
      </c>
      <c r="N114" s="59">
        <v>16.975789984809001</v>
      </c>
      <c r="O114" s="58">
        <v>323.12369999999999</v>
      </c>
      <c r="P114" s="59">
        <v>361.28300000000002</v>
      </c>
      <c r="Q114" s="15">
        <v>22.043749994701809</v>
      </c>
      <c r="S114">
        <f t="shared" si="8"/>
        <v>32.322683077625179</v>
      </c>
      <c r="T114">
        <f t="shared" si="9"/>
        <v>0.46569285594352111</v>
      </c>
      <c r="V114">
        <f t="shared" si="10"/>
        <v>59.88531403094629</v>
      </c>
      <c r="W114">
        <f t="shared" si="11"/>
        <v>59.180847765302225</v>
      </c>
    </row>
    <row r="115" spans="2:23" x14ac:dyDescent="0.3">
      <c r="B115" s="20" t="s">
        <v>16</v>
      </c>
      <c r="C115" s="55">
        <v>14</v>
      </c>
      <c r="D115" s="54">
        <v>15</v>
      </c>
      <c r="E115" s="55">
        <v>26.875</v>
      </c>
      <c r="F115" s="54">
        <v>27.21875</v>
      </c>
      <c r="G115" s="57">
        <v>1458</v>
      </c>
      <c r="H115" s="56">
        <v>1395</v>
      </c>
      <c r="I115" s="59">
        <v>33.005099999999999</v>
      </c>
      <c r="J115" s="58">
        <v>33.631300000000003</v>
      </c>
      <c r="K115" s="59">
        <v>23.899424488428799</v>
      </c>
      <c r="L115" s="58">
        <v>24.5591252620187</v>
      </c>
      <c r="M115" s="59">
        <v>16.975789984809001</v>
      </c>
      <c r="N115" s="58">
        <v>17.516939127158</v>
      </c>
      <c r="O115" s="59">
        <v>361.28300000000002</v>
      </c>
      <c r="P115" s="58">
        <v>370.46269999999998</v>
      </c>
      <c r="Q115" s="68">
        <v>22.043749994701809</v>
      </c>
      <c r="S115">
        <f t="shared" si="8"/>
        <v>34.131137999647336</v>
      </c>
      <c r="T115">
        <f t="shared" si="9"/>
        <v>0.24983802589144749</v>
      </c>
      <c r="V115">
        <f t="shared" si="10"/>
        <v>59.88531403094629</v>
      </c>
      <c r="W115">
        <f t="shared" si="11"/>
        <v>59.180847765302225</v>
      </c>
    </row>
    <row r="116" spans="2:23" x14ac:dyDescent="0.3">
      <c r="B116" s="18" t="s">
        <v>16</v>
      </c>
      <c r="C116" s="54">
        <v>15</v>
      </c>
      <c r="D116" s="55">
        <v>15.8</v>
      </c>
      <c r="E116" s="54">
        <v>27.21875</v>
      </c>
      <c r="F116" s="55">
        <v>27.9375</v>
      </c>
      <c r="G116" s="56">
        <v>1395</v>
      </c>
      <c r="H116" s="57">
        <v>1395</v>
      </c>
      <c r="I116" s="58">
        <v>33.631300000000003</v>
      </c>
      <c r="J116" s="59">
        <v>34.447600000000001</v>
      </c>
      <c r="K116" s="58">
        <v>24.5591252620187</v>
      </c>
      <c r="L116" s="59">
        <v>24.666984993474301</v>
      </c>
      <c r="M116" s="58">
        <v>17.516939127158</v>
      </c>
      <c r="N116" s="59">
        <v>17.7300639955658</v>
      </c>
      <c r="O116" s="58">
        <v>370.46269999999998</v>
      </c>
      <c r="P116" s="59">
        <v>386.63220000000001</v>
      </c>
      <c r="Q116" s="15">
        <v>22.043749994701809</v>
      </c>
      <c r="S116">
        <f t="shared" si="8"/>
        <v>34.46992645011666</v>
      </c>
      <c r="T116">
        <f t="shared" si="9"/>
        <v>4.9847037481162856E-4</v>
      </c>
      <c r="V116">
        <f t="shared" si="10"/>
        <v>59.88531403094629</v>
      </c>
      <c r="W116">
        <f t="shared" si="11"/>
        <v>59.180847765302225</v>
      </c>
    </row>
    <row r="117" spans="2:23" x14ac:dyDescent="0.3">
      <c r="B117" s="20" t="s">
        <v>16</v>
      </c>
      <c r="C117" s="55">
        <v>15.8</v>
      </c>
      <c r="D117" s="54">
        <v>16.899999999999999</v>
      </c>
      <c r="E117" s="55">
        <v>27.9375</v>
      </c>
      <c r="F117" s="54">
        <v>28.429411495433001</v>
      </c>
      <c r="G117" s="57">
        <v>1395</v>
      </c>
      <c r="H117" s="56">
        <v>1408</v>
      </c>
      <c r="I117" s="59">
        <v>34.447600000000001</v>
      </c>
      <c r="J117" s="58">
        <v>35.097200000000001</v>
      </c>
      <c r="K117" s="59">
        <v>24.666984993474301</v>
      </c>
      <c r="L117" s="58">
        <v>24.6890007469331</v>
      </c>
      <c r="M117" s="59">
        <v>17.7300639955658</v>
      </c>
      <c r="N117" s="58">
        <v>17.814580587256199</v>
      </c>
      <c r="O117" s="59">
        <v>386.63220000000001</v>
      </c>
      <c r="P117" s="58">
        <v>399.07330000000002</v>
      </c>
      <c r="Q117" s="68">
        <v>22.043749994701809</v>
      </c>
      <c r="S117">
        <f t="shared" si="8"/>
        <v>35.509145420547704</v>
      </c>
      <c r="T117">
        <f t="shared" si="9"/>
        <v>0.16969902951022361</v>
      </c>
      <c r="V117">
        <f t="shared" si="10"/>
        <v>59.88531403094629</v>
      </c>
      <c r="W117">
        <f t="shared" si="11"/>
        <v>59.180847765302225</v>
      </c>
    </row>
    <row r="118" spans="2:23" x14ac:dyDescent="0.3">
      <c r="B118" s="18" t="s">
        <v>16</v>
      </c>
      <c r="C118" s="54">
        <v>16.899999999999999</v>
      </c>
      <c r="D118" s="55">
        <v>17.899999999999999</v>
      </c>
      <c r="E118" s="54">
        <v>28.429411495433001</v>
      </c>
      <c r="F118" s="55">
        <v>28.8437497615814</v>
      </c>
      <c r="G118" s="56">
        <v>1408</v>
      </c>
      <c r="H118" s="57">
        <v>1395</v>
      </c>
      <c r="I118" s="58">
        <v>35.097200000000001</v>
      </c>
      <c r="J118" s="59">
        <v>35.916699999999999</v>
      </c>
      <c r="K118" s="58">
        <v>24.6890007469331</v>
      </c>
      <c r="L118" s="59">
        <v>25.243356189078501</v>
      </c>
      <c r="M118" s="58">
        <v>17.814580587256199</v>
      </c>
      <c r="N118" s="59">
        <v>18.103740735928898</v>
      </c>
      <c r="O118" s="58">
        <v>399.07330000000002</v>
      </c>
      <c r="P118" s="59">
        <v>411.8587</v>
      </c>
      <c r="Q118" s="15">
        <v>22.043749994701809</v>
      </c>
      <c r="S118">
        <f t="shared" si="8"/>
        <v>35.99050446397932</v>
      </c>
      <c r="T118">
        <f t="shared" si="9"/>
        <v>5.4470989032749809E-3</v>
      </c>
      <c r="V118">
        <f t="shared" si="10"/>
        <v>59.88531403094629</v>
      </c>
      <c r="W118">
        <f t="shared" si="11"/>
        <v>59.180847765302225</v>
      </c>
    </row>
  </sheetData>
  <autoFilter ref="B15:Q118"/>
  <mergeCells count="4">
    <mergeCell ref="T2:AA4"/>
    <mergeCell ref="Y31:AC31"/>
    <mergeCell ref="T5:AA7"/>
    <mergeCell ref="T8:AA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9"/>
  <sheetViews>
    <sheetView topLeftCell="A7" zoomScale="60" zoomScaleNormal="60" workbookViewId="0">
      <selection activeCell="AA25" sqref="AA25"/>
    </sheetView>
  </sheetViews>
  <sheetFormatPr defaultRowHeight="14.4" x14ac:dyDescent="0.3"/>
  <cols>
    <col min="1" max="1" width="1" style="23" customWidth="1"/>
    <col min="2" max="2" width="4.6640625" customWidth="1"/>
    <col min="3" max="3" width="5.44140625" style="3" customWidth="1"/>
    <col min="4" max="4" width="6" style="3" customWidth="1"/>
    <col min="5" max="8" width="7.33203125" style="3" customWidth="1"/>
    <col min="9" max="10" width="6.109375" style="3" customWidth="1"/>
    <col min="11" max="16" width="7.33203125" style="3" customWidth="1"/>
    <col min="17" max="17" width="6.6640625" style="3" customWidth="1"/>
    <col min="18" max="18" width="1.5546875" style="23" customWidth="1"/>
    <col min="30" max="30" width="4.77734375" customWidth="1"/>
  </cols>
  <sheetData>
    <row r="1" spans="1:31" ht="14.4" customHeight="1" x14ac:dyDescent="0.3"/>
    <row r="2" spans="1:31" ht="14.4" customHeight="1" x14ac:dyDescent="0.3">
      <c r="C2" s="71"/>
      <c r="D2" s="71"/>
      <c r="E2" s="71"/>
      <c r="F2" s="71"/>
      <c r="G2" s="71"/>
      <c r="H2" s="71"/>
      <c r="I2" s="71"/>
      <c r="J2" s="71"/>
      <c r="K2" s="71"/>
      <c r="L2" s="71"/>
      <c r="M2" s="71"/>
      <c r="N2" s="71"/>
      <c r="O2" s="71"/>
      <c r="P2" s="71"/>
      <c r="Q2" s="71"/>
      <c r="T2" s="162" t="s">
        <v>79</v>
      </c>
      <c r="U2" s="162"/>
      <c r="V2" s="162"/>
      <c r="W2" s="162"/>
      <c r="X2" s="162"/>
      <c r="Y2" s="162"/>
      <c r="Z2" s="162"/>
      <c r="AA2" s="162"/>
    </row>
    <row r="3" spans="1:31" x14ac:dyDescent="0.3">
      <c r="C3" s="71"/>
      <c r="D3" s="71"/>
      <c r="E3" s="71"/>
      <c r="F3" s="71"/>
      <c r="G3" s="71"/>
      <c r="H3" s="71"/>
      <c r="I3" s="71"/>
      <c r="J3" s="71"/>
      <c r="K3" s="71"/>
      <c r="L3" s="71"/>
      <c r="M3" s="71"/>
      <c r="N3" s="71"/>
      <c r="O3" s="71"/>
      <c r="P3" s="71"/>
      <c r="Q3" s="71"/>
      <c r="T3" s="162"/>
      <c r="U3" s="162"/>
      <c r="V3" s="162"/>
      <c r="W3" s="162"/>
      <c r="X3" s="162"/>
      <c r="Y3" s="162"/>
      <c r="Z3" s="162"/>
      <c r="AA3" s="162"/>
    </row>
    <row r="4" spans="1:31" ht="14.4" customHeight="1" x14ac:dyDescent="0.3">
      <c r="T4" s="162"/>
      <c r="U4" s="162"/>
      <c r="V4" s="162"/>
      <c r="W4" s="162"/>
      <c r="X4" s="162"/>
      <c r="Y4" s="162"/>
      <c r="Z4" s="162"/>
      <c r="AA4" s="162"/>
    </row>
    <row r="5" spans="1:31" ht="14.4" customHeight="1" x14ac:dyDescent="0.3">
      <c r="C5" s="72"/>
      <c r="I5" s="73"/>
      <c r="J5" s="73"/>
      <c r="K5" s="73"/>
      <c r="L5" s="73"/>
      <c r="M5" s="73"/>
      <c r="N5" s="73"/>
      <c r="O5" s="73"/>
      <c r="P5" s="73"/>
      <c r="T5" s="162" t="s">
        <v>82</v>
      </c>
      <c r="U5" s="162"/>
      <c r="V5" s="162"/>
      <c r="W5" s="162"/>
      <c r="X5" s="162"/>
      <c r="Y5" s="162"/>
      <c r="Z5" s="162"/>
      <c r="AA5" s="162"/>
    </row>
    <row r="6" spans="1:31" x14ac:dyDescent="0.3">
      <c r="I6" s="73"/>
      <c r="J6" s="73"/>
      <c r="K6" s="73"/>
      <c r="L6" s="73"/>
      <c r="M6" s="73"/>
      <c r="N6" s="73"/>
      <c r="O6" s="73"/>
      <c r="P6" s="73"/>
      <c r="T6" s="162"/>
      <c r="U6" s="162"/>
      <c r="V6" s="162"/>
      <c r="W6" s="162"/>
      <c r="X6" s="162"/>
      <c r="Y6" s="162"/>
      <c r="Z6" s="162"/>
      <c r="AA6" s="162"/>
    </row>
    <row r="7" spans="1:31" ht="14.4" customHeight="1" x14ac:dyDescent="0.3">
      <c r="I7" s="73"/>
      <c r="J7" s="73"/>
      <c r="K7" s="73"/>
      <c r="L7" s="73"/>
      <c r="M7" s="73"/>
      <c r="N7" s="73"/>
      <c r="O7" s="73"/>
      <c r="P7" s="73"/>
      <c r="T7" s="162"/>
      <c r="U7" s="162"/>
      <c r="V7" s="162"/>
      <c r="W7" s="162"/>
      <c r="X7" s="162"/>
      <c r="Y7" s="162"/>
      <c r="Z7" s="162"/>
      <c r="AA7" s="162"/>
    </row>
    <row r="8" spans="1:31" ht="14.4" customHeight="1" x14ac:dyDescent="0.3">
      <c r="I8" s="73"/>
      <c r="J8" s="73"/>
      <c r="K8" s="73"/>
      <c r="L8" s="73"/>
      <c r="M8" s="73"/>
      <c r="N8" s="73"/>
      <c r="O8" s="73"/>
      <c r="P8" s="73"/>
      <c r="T8" s="164" t="s">
        <v>85</v>
      </c>
      <c r="U8" s="164"/>
      <c r="V8" s="164"/>
      <c r="W8" s="164"/>
      <c r="X8" s="164"/>
      <c r="Y8" s="164"/>
      <c r="Z8" s="164"/>
      <c r="AA8" s="164"/>
      <c r="AB8" s="2"/>
      <c r="AC8" s="2"/>
    </row>
    <row r="9" spans="1:31" s="2" customFormat="1" ht="14.4" customHeight="1" x14ac:dyDescent="0.3">
      <c r="A9" s="24"/>
      <c r="C9" s="66"/>
      <c r="D9" s="66"/>
      <c r="E9" s="66"/>
      <c r="F9" s="66"/>
      <c r="G9" s="66"/>
      <c r="H9" s="66"/>
      <c r="I9" s="74"/>
      <c r="J9" s="74"/>
      <c r="K9" s="74"/>
      <c r="L9" s="74"/>
      <c r="M9" s="74"/>
      <c r="N9" s="74"/>
      <c r="O9" s="74"/>
      <c r="P9" s="74"/>
      <c r="Q9" s="66"/>
      <c r="R9" s="24"/>
      <c r="T9" s="164"/>
      <c r="U9" s="164"/>
      <c r="V9" s="164"/>
      <c r="W9" s="164"/>
      <c r="X9" s="164"/>
      <c r="Y9" s="164"/>
      <c r="Z9" s="164"/>
      <c r="AA9" s="164"/>
    </row>
    <row r="10" spans="1:31" s="2" customFormat="1" ht="14.4" customHeight="1" x14ac:dyDescent="0.3">
      <c r="A10" s="24"/>
      <c r="C10" s="66"/>
      <c r="D10" s="66"/>
      <c r="E10" s="66"/>
      <c r="F10" s="66"/>
      <c r="G10" s="66"/>
      <c r="H10" s="66"/>
      <c r="I10" s="74"/>
      <c r="J10" s="74"/>
      <c r="K10" s="74"/>
      <c r="L10" s="74"/>
      <c r="M10" s="74"/>
      <c r="N10" s="74"/>
      <c r="O10" s="74"/>
      <c r="P10" s="74"/>
      <c r="Q10" s="66"/>
      <c r="R10" s="24"/>
      <c r="T10" s="164"/>
      <c r="U10" s="164"/>
      <c r="V10" s="164"/>
      <c r="W10" s="164"/>
      <c r="X10" s="164"/>
      <c r="Y10" s="164"/>
      <c r="Z10" s="164"/>
      <c r="AA10" s="164"/>
    </row>
    <row r="11" spans="1:31" s="2" customFormat="1" ht="14.4" customHeight="1" x14ac:dyDescent="0.3">
      <c r="A11" s="24"/>
      <c r="C11" s="66"/>
      <c r="D11" s="66"/>
      <c r="E11" s="66"/>
      <c r="F11" s="66"/>
      <c r="G11" s="66"/>
      <c r="H11" s="66"/>
      <c r="I11" s="74"/>
      <c r="J11" s="74"/>
      <c r="K11" s="74"/>
      <c r="L11" s="74"/>
      <c r="M11" s="74"/>
      <c r="N11" s="74"/>
      <c r="O11" s="74"/>
      <c r="P11" s="74"/>
      <c r="Q11" s="66"/>
      <c r="R11" s="24"/>
      <c r="T11" s="164"/>
      <c r="U11" s="164"/>
      <c r="V11" s="164"/>
      <c r="W11" s="164"/>
      <c r="X11" s="164"/>
      <c r="Y11" s="164"/>
      <c r="Z11" s="164"/>
      <c r="AA11" s="164"/>
    </row>
    <row r="12" spans="1:31" s="2" customFormat="1" ht="14.4" customHeight="1" x14ac:dyDescent="0.3">
      <c r="A12" s="24"/>
      <c r="C12" s="66"/>
      <c r="D12" s="66"/>
      <c r="E12" s="66"/>
      <c r="F12" s="66"/>
      <c r="G12" s="66"/>
      <c r="H12" s="66"/>
      <c r="I12" s="74"/>
      <c r="J12" s="74"/>
      <c r="K12" s="74"/>
      <c r="L12" s="74"/>
      <c r="M12" s="74"/>
      <c r="N12" s="74"/>
      <c r="O12" s="74"/>
      <c r="P12" s="74"/>
      <c r="Q12" s="66"/>
      <c r="R12" s="24"/>
      <c r="T12" s="164"/>
      <c r="U12" s="164"/>
      <c r="V12" s="164"/>
      <c r="W12" s="164"/>
      <c r="X12" s="164"/>
      <c r="Y12" s="164"/>
      <c r="Z12" s="164"/>
      <c r="AA12" s="164"/>
    </row>
    <row r="13" spans="1:31" s="16" customFormat="1" ht="5.4" customHeight="1" thickBot="1" x14ac:dyDescent="0.35">
      <c r="A13" s="25"/>
      <c r="C13" s="67"/>
      <c r="D13" s="67"/>
      <c r="E13" s="67"/>
      <c r="F13" s="67"/>
      <c r="G13" s="67"/>
      <c r="H13" s="67"/>
      <c r="I13" s="67"/>
      <c r="J13" s="67"/>
      <c r="K13" s="67"/>
      <c r="L13" s="67"/>
      <c r="M13" s="67"/>
      <c r="N13" s="67"/>
      <c r="O13" s="67"/>
      <c r="P13" s="67"/>
      <c r="Q13" s="67"/>
      <c r="R13" s="25"/>
    </row>
    <row r="14" spans="1:31" s="2" customFormat="1" ht="15" customHeight="1" x14ac:dyDescent="0.3">
      <c r="A14" s="24"/>
      <c r="C14" s="66"/>
      <c r="D14" s="66"/>
      <c r="E14" s="66"/>
      <c r="F14" s="66"/>
      <c r="G14" s="66"/>
      <c r="H14" s="66"/>
      <c r="I14" s="66"/>
      <c r="J14" s="66"/>
      <c r="K14" s="66"/>
      <c r="L14" s="66"/>
      <c r="M14" s="66"/>
      <c r="N14" s="66"/>
      <c r="O14" s="66"/>
      <c r="P14" s="66"/>
      <c r="Q14" s="66"/>
      <c r="R14" s="24"/>
      <c r="V14" s="89" t="s">
        <v>20</v>
      </c>
      <c r="W14" s="89" t="s">
        <v>20</v>
      </c>
    </row>
    <row r="15" spans="1:31" x14ac:dyDescent="0.3">
      <c r="B15" s="33"/>
      <c r="S15" s="33"/>
      <c r="T15" s="33"/>
      <c r="U15" s="33"/>
      <c r="V15" s="7">
        <f>MAX(V17:V119)</f>
        <v>0.75653807844629961</v>
      </c>
      <c r="W15" s="7">
        <f>MAX(W17:W119)</f>
        <v>0.75653807844629961</v>
      </c>
      <c r="AE15" t="s">
        <v>83</v>
      </c>
    </row>
    <row r="16" spans="1:31" x14ac:dyDescent="0.3">
      <c r="B16" s="18" t="s">
        <v>0</v>
      </c>
      <c r="C16" s="26" t="s">
        <v>35</v>
      </c>
      <c r="D16" s="27" t="s">
        <v>23</v>
      </c>
      <c r="E16" s="26" t="s">
        <v>36</v>
      </c>
      <c r="F16" s="27" t="s">
        <v>24</v>
      </c>
      <c r="G16" s="28" t="s">
        <v>37</v>
      </c>
      <c r="H16" s="29" t="s">
        <v>25</v>
      </c>
      <c r="I16" s="30" t="s">
        <v>38</v>
      </c>
      <c r="J16" s="31" t="s">
        <v>26</v>
      </c>
      <c r="K16" s="30" t="s">
        <v>39</v>
      </c>
      <c r="L16" s="31" t="s">
        <v>27</v>
      </c>
      <c r="M16" s="30" t="s">
        <v>40</v>
      </c>
      <c r="N16" s="31" t="s">
        <v>28</v>
      </c>
      <c r="O16" s="30" t="s">
        <v>41</v>
      </c>
      <c r="P16" s="31" t="s">
        <v>29</v>
      </c>
      <c r="Q16" s="19" t="s">
        <v>19</v>
      </c>
      <c r="S16" t="s">
        <v>42</v>
      </c>
      <c r="T16" s="3" t="s">
        <v>31</v>
      </c>
      <c r="U16" s="14" t="s">
        <v>21</v>
      </c>
      <c r="V16" s="6" t="s">
        <v>80</v>
      </c>
      <c r="W16" s="6" t="s">
        <v>81</v>
      </c>
      <c r="AA16" s="13" t="s">
        <v>20</v>
      </c>
    </row>
    <row r="17" spans="2:40" x14ac:dyDescent="0.3">
      <c r="B17" s="18" t="s">
        <v>8</v>
      </c>
      <c r="C17" s="54">
        <v>4.083333333333333</v>
      </c>
      <c r="D17" s="55">
        <v>4.75</v>
      </c>
      <c r="E17" s="54">
        <v>15.12</v>
      </c>
      <c r="F17" s="55">
        <v>17.760000000000002</v>
      </c>
      <c r="G17" s="56">
        <v>1125</v>
      </c>
      <c r="H17" s="57">
        <v>1125</v>
      </c>
      <c r="I17" s="58">
        <v>13.3</v>
      </c>
      <c r="J17" s="59">
        <v>17.11</v>
      </c>
      <c r="K17" s="58">
        <v>17.899999999999999</v>
      </c>
      <c r="L17" s="59">
        <v>20.239999999999998</v>
      </c>
      <c r="M17" s="58">
        <v>12.27</v>
      </c>
      <c r="N17" s="59">
        <v>13.92</v>
      </c>
      <c r="O17" s="58">
        <v>77.72</v>
      </c>
      <c r="P17" s="59">
        <v>117.06</v>
      </c>
      <c r="Q17" s="15">
        <v>24.36</v>
      </c>
      <c r="S17">
        <f>$Y$20*(I17/$Y$20)^(C17^($Y$21+$Y$22*G17/1000)/D17^($Y$21+$Y$22*H17/1000))</f>
        <v>15.891232749756947</v>
      </c>
      <c r="T17">
        <f>(J17-S17)^2</f>
        <v>1.4853936102650118</v>
      </c>
      <c r="U17" s="14">
        <f>SUM(T17:T119)</f>
        <v>52.758123039187566</v>
      </c>
      <c r="V17">
        <f>$AB$20+$AB$21*G17/1000</f>
        <v>0.72549037480396861</v>
      </c>
      <c r="W17">
        <f>$AB$20+$AB$21*H17/1000</f>
        <v>0.72549037480396861</v>
      </c>
      <c r="AA17" t="s">
        <v>53</v>
      </c>
      <c r="AE17" s="133" t="s">
        <v>37</v>
      </c>
      <c r="AF17" s="146">
        <v>1125</v>
      </c>
      <c r="AG17" s="147">
        <v>1081</v>
      </c>
      <c r="AH17" s="146">
        <v>1092</v>
      </c>
      <c r="AI17" s="147">
        <v>1034</v>
      </c>
      <c r="AJ17" s="146">
        <v>488</v>
      </c>
      <c r="AK17" s="147">
        <v>620</v>
      </c>
      <c r="AL17" s="146">
        <v>782</v>
      </c>
      <c r="AM17" s="147">
        <v>1042</v>
      </c>
      <c r="AN17" s="148">
        <v>1528</v>
      </c>
    </row>
    <row r="18" spans="2:40" x14ac:dyDescent="0.3">
      <c r="B18" s="20" t="s">
        <v>8</v>
      </c>
      <c r="C18" s="55">
        <v>4.75</v>
      </c>
      <c r="D18" s="54">
        <v>5.666666666666667</v>
      </c>
      <c r="E18" s="55">
        <v>17.760000000000002</v>
      </c>
      <c r="F18" s="54">
        <v>19.78</v>
      </c>
      <c r="G18" s="57">
        <v>1125</v>
      </c>
      <c r="H18" s="56">
        <v>1114</v>
      </c>
      <c r="I18" s="59">
        <v>17.11</v>
      </c>
      <c r="J18" s="58">
        <v>21.1</v>
      </c>
      <c r="K18" s="59">
        <v>20.239999999999998</v>
      </c>
      <c r="L18" s="58">
        <v>22.65</v>
      </c>
      <c r="M18" s="59">
        <v>13.92</v>
      </c>
      <c r="N18" s="58">
        <v>15.53</v>
      </c>
      <c r="O18" s="59">
        <v>117.06</v>
      </c>
      <c r="P18" s="58">
        <v>158.49</v>
      </c>
      <c r="Q18" s="68">
        <v>24.36</v>
      </c>
      <c r="S18">
        <f t="shared" ref="S18:S81" si="0">$Y$20*(I18/$Y$20)^(C18^($Y$21+$Y$22*G18/1000)/D18^($Y$21+$Y$22*H18/1000))</f>
        <v>20.355342501718383</v>
      </c>
      <c r="T18">
        <f t="shared" ref="T18:T81" si="1">(J18-S18)^2</f>
        <v>0.55451478974703905</v>
      </c>
      <c r="V18">
        <f t="shared" ref="V18:V81" si="2">$AB$20+$AB$21*G18/1000</f>
        <v>0.72549037480396861</v>
      </c>
      <c r="W18">
        <f t="shared" ref="W18:W81" si="3">$AB$20+$AB$21*H18/1000</f>
        <v>0.72464291887328469</v>
      </c>
      <c r="AA18" s="82" t="s">
        <v>21</v>
      </c>
      <c r="AB18" s="91">
        <v>52.758099999999999</v>
      </c>
      <c r="AE18" s="137" t="s">
        <v>25</v>
      </c>
      <c r="AF18" s="149">
        <v>1125</v>
      </c>
      <c r="AG18" s="150">
        <v>1081</v>
      </c>
      <c r="AH18" s="149">
        <v>1092</v>
      </c>
      <c r="AI18" s="150">
        <v>1034</v>
      </c>
      <c r="AJ18" s="149">
        <v>481</v>
      </c>
      <c r="AK18" s="150">
        <v>620</v>
      </c>
      <c r="AL18" s="149">
        <v>769</v>
      </c>
      <c r="AM18" s="150">
        <v>1042</v>
      </c>
      <c r="AN18" s="151">
        <v>1528</v>
      </c>
    </row>
    <row r="19" spans="2:40" x14ac:dyDescent="0.3">
      <c r="B19" s="18" t="s">
        <v>8</v>
      </c>
      <c r="C19" s="54">
        <v>5.666666666666667</v>
      </c>
      <c r="D19" s="55">
        <v>6.833333333333333</v>
      </c>
      <c r="E19" s="54">
        <v>19.78</v>
      </c>
      <c r="F19" s="55">
        <v>20.56</v>
      </c>
      <c r="G19" s="56">
        <v>1114</v>
      </c>
      <c r="H19" s="57">
        <v>1114</v>
      </c>
      <c r="I19" s="58">
        <v>21.1</v>
      </c>
      <c r="J19" s="59">
        <v>25.08</v>
      </c>
      <c r="K19" s="58">
        <v>22.65</v>
      </c>
      <c r="L19" s="59">
        <v>25.03</v>
      </c>
      <c r="M19" s="58">
        <v>15.53</v>
      </c>
      <c r="N19" s="59">
        <v>16.93</v>
      </c>
      <c r="O19" s="58">
        <v>158.49</v>
      </c>
      <c r="P19" s="59">
        <v>196.73</v>
      </c>
      <c r="Q19" s="15">
        <v>24.36</v>
      </c>
      <c r="S19">
        <f t="shared" si="0"/>
        <v>24.730625764757164</v>
      </c>
      <c r="T19">
        <f t="shared" si="1"/>
        <v>0.12206235625151524</v>
      </c>
      <c r="V19">
        <f t="shared" si="2"/>
        <v>0.72464291887328469</v>
      </c>
      <c r="W19">
        <f t="shared" si="3"/>
        <v>0.72464291887328469</v>
      </c>
      <c r="AA19" s="92" t="s">
        <v>33</v>
      </c>
      <c r="AB19" s="80">
        <v>73.757780791852866</v>
      </c>
      <c r="AE19" s="137" t="s">
        <v>38</v>
      </c>
      <c r="AF19" s="19">
        <v>13.3</v>
      </c>
      <c r="AG19" s="144">
        <v>5.2</v>
      </c>
      <c r="AH19" s="19">
        <v>4.32</v>
      </c>
      <c r="AI19" s="144">
        <v>2.74</v>
      </c>
      <c r="AJ19" s="19">
        <v>8.2799999999999994</v>
      </c>
      <c r="AK19" s="144">
        <v>8.9291</v>
      </c>
      <c r="AL19" s="19">
        <v>11.1912</v>
      </c>
      <c r="AM19" s="144">
        <v>12.2157</v>
      </c>
      <c r="AN19" s="145">
        <v>15.083299999999999</v>
      </c>
    </row>
    <row r="20" spans="2:40" x14ac:dyDescent="0.3">
      <c r="B20" s="20" t="s">
        <v>8</v>
      </c>
      <c r="C20" s="55">
        <v>6.833333333333333</v>
      </c>
      <c r="D20" s="54">
        <v>7.583333333333333</v>
      </c>
      <c r="E20" s="55">
        <v>20.56</v>
      </c>
      <c r="F20" s="54">
        <v>22.94</v>
      </c>
      <c r="G20" s="57">
        <v>1114</v>
      </c>
      <c r="H20" s="56">
        <v>1114</v>
      </c>
      <c r="I20" s="59">
        <v>25.08</v>
      </c>
      <c r="J20" s="58">
        <v>27.06</v>
      </c>
      <c r="K20" s="59">
        <v>25.03</v>
      </c>
      <c r="L20" s="58">
        <v>25.96</v>
      </c>
      <c r="M20" s="59">
        <v>16.93</v>
      </c>
      <c r="N20" s="58">
        <v>17.59</v>
      </c>
      <c r="O20" s="59">
        <v>196.73</v>
      </c>
      <c r="P20" s="58">
        <v>233.37</v>
      </c>
      <c r="Q20" s="68">
        <v>24.36</v>
      </c>
      <c r="S20">
        <f t="shared" si="0"/>
        <v>27.125648213872005</v>
      </c>
      <c r="T20">
        <f t="shared" si="1"/>
        <v>4.3096879845846165E-3</v>
      </c>
      <c r="V20">
        <f t="shared" si="2"/>
        <v>0.72464291887328469</v>
      </c>
      <c r="W20">
        <f t="shared" si="3"/>
        <v>0.72464291887328469</v>
      </c>
      <c r="X20" s="39" t="s">
        <v>33</v>
      </c>
      <c r="Y20" s="40">
        <v>73.757780791852866</v>
      </c>
      <c r="AA20" s="92" t="s">
        <v>77</v>
      </c>
      <c r="AB20" s="80">
        <v>0.63881874552947149</v>
      </c>
      <c r="AE20" s="137" t="s">
        <v>35</v>
      </c>
      <c r="AF20" s="66">
        <v>4.0999999999999996</v>
      </c>
      <c r="AG20" s="66">
        <v>4.0999999999999996</v>
      </c>
      <c r="AH20" s="66">
        <v>4.0999999999999996</v>
      </c>
      <c r="AI20" s="66">
        <v>4.0999999999999996</v>
      </c>
      <c r="AJ20" s="66">
        <v>6</v>
      </c>
      <c r="AK20" s="66">
        <v>6</v>
      </c>
      <c r="AL20" s="66">
        <v>6</v>
      </c>
      <c r="AM20" s="66">
        <v>6</v>
      </c>
      <c r="AN20" s="138">
        <v>6</v>
      </c>
    </row>
    <row r="21" spans="2:40" x14ac:dyDescent="0.3">
      <c r="B21" s="18" t="s">
        <v>8</v>
      </c>
      <c r="C21" s="54">
        <v>7.583333333333333</v>
      </c>
      <c r="D21" s="55">
        <v>8.6666666666666661</v>
      </c>
      <c r="E21" s="54">
        <v>22.94</v>
      </c>
      <c r="F21" s="55">
        <v>23.22</v>
      </c>
      <c r="G21" s="56">
        <v>1114</v>
      </c>
      <c r="H21" s="57">
        <v>1114</v>
      </c>
      <c r="I21" s="58">
        <v>27.06</v>
      </c>
      <c r="J21" s="59">
        <v>29.34</v>
      </c>
      <c r="K21" s="58">
        <v>25.96</v>
      </c>
      <c r="L21" s="59">
        <v>26.9</v>
      </c>
      <c r="M21" s="58">
        <v>17.59</v>
      </c>
      <c r="N21" s="59">
        <v>18.309999999999999</v>
      </c>
      <c r="O21" s="58">
        <v>233.37</v>
      </c>
      <c r="P21" s="59">
        <v>260.81</v>
      </c>
      <c r="Q21" s="15">
        <v>24.36</v>
      </c>
      <c r="S21">
        <f t="shared" si="0"/>
        <v>29.68188387294304</v>
      </c>
      <c r="T21">
        <f t="shared" si="1"/>
        <v>0.11688458257853257</v>
      </c>
      <c r="V21">
        <f t="shared" si="2"/>
        <v>0.72464291887328469</v>
      </c>
      <c r="W21">
        <f t="shared" si="3"/>
        <v>0.72464291887328469</v>
      </c>
      <c r="X21" s="78" t="s">
        <v>77</v>
      </c>
      <c r="Y21" s="79">
        <v>0.63881874552947149</v>
      </c>
      <c r="AA21" s="92" t="s">
        <v>78</v>
      </c>
      <c r="AB21" s="80">
        <v>7.7041448243997473E-2</v>
      </c>
      <c r="AE21" s="139" t="s">
        <v>23</v>
      </c>
      <c r="AF21" s="140" t="s">
        <v>65</v>
      </c>
      <c r="AG21" s="140" t="s">
        <v>66</v>
      </c>
      <c r="AH21" s="140" t="s">
        <v>67</v>
      </c>
      <c r="AI21" s="140" t="s">
        <v>68</v>
      </c>
      <c r="AJ21" s="140" t="s">
        <v>69</v>
      </c>
      <c r="AK21" s="140" t="s">
        <v>70</v>
      </c>
      <c r="AL21" s="140" t="s">
        <v>71</v>
      </c>
      <c r="AM21" s="140" t="s">
        <v>72</v>
      </c>
      <c r="AN21" s="141" t="s">
        <v>73</v>
      </c>
    </row>
    <row r="22" spans="2:40" x14ac:dyDescent="0.3">
      <c r="B22" s="20" t="s">
        <v>8</v>
      </c>
      <c r="C22" s="55">
        <v>8.6666666666666661</v>
      </c>
      <c r="D22" s="54">
        <v>9.5</v>
      </c>
      <c r="E22" s="55">
        <v>23.22</v>
      </c>
      <c r="F22" s="54">
        <v>24.28</v>
      </c>
      <c r="G22" s="57">
        <v>1114</v>
      </c>
      <c r="H22" s="56">
        <v>1114</v>
      </c>
      <c r="I22" s="59">
        <v>29.34</v>
      </c>
      <c r="J22" s="58">
        <v>31.04</v>
      </c>
      <c r="K22" s="59">
        <v>26.9</v>
      </c>
      <c r="L22" s="58">
        <v>27.81</v>
      </c>
      <c r="M22" s="59">
        <v>18.309999999999999</v>
      </c>
      <c r="N22" s="58">
        <v>18.84</v>
      </c>
      <c r="O22" s="59">
        <v>260.81</v>
      </c>
      <c r="P22" s="58">
        <v>297.91000000000003</v>
      </c>
      <c r="Q22" s="68">
        <v>24.36</v>
      </c>
      <c r="S22">
        <f t="shared" si="0"/>
        <v>31.133481449748594</v>
      </c>
      <c r="T22">
        <f t="shared" si="1"/>
        <v>8.7387814470990012E-3</v>
      </c>
      <c r="V22">
        <f t="shared" si="2"/>
        <v>0.72464291887328469</v>
      </c>
      <c r="W22">
        <f t="shared" si="3"/>
        <v>0.72464291887328469</v>
      </c>
      <c r="X22" s="78" t="s">
        <v>78</v>
      </c>
      <c r="Y22" s="40">
        <v>7.7041448243997473E-2</v>
      </c>
      <c r="AA22" s="9"/>
      <c r="AE22">
        <v>1</v>
      </c>
      <c r="AF22">
        <f>$AB$19*(AF$19/$AB$19)^(AF$20^($AB$20+$AB$21*AF$17/1000)/$AE22^($AB$20+$AB$21*AF$18/1000))</f>
        <v>0.62677654064193389</v>
      </c>
      <c r="AG22">
        <f t="shared" ref="AG22:AN37" si="4">$Y$20*(AG$19/$Y$20)^(AG$20^($Y$21+$Y$22*AG$17/1000)/$AE22^($Y$21+$Y$22*AG$18/1000))</f>
        <v>4.755790950140016E-2</v>
      </c>
      <c r="AH22">
        <f t="shared" si="4"/>
        <v>2.8189873665991249E-2</v>
      </c>
      <c r="AI22">
        <f t="shared" si="4"/>
        <v>8.4455720269617091E-3</v>
      </c>
      <c r="AJ22">
        <f t="shared" si="4"/>
        <v>4.7473739171831106E-2</v>
      </c>
      <c r="AK22">
        <f t="shared" si="4"/>
        <v>5.3694596180296664E-2</v>
      </c>
      <c r="AL22">
        <f t="shared" si="4"/>
        <v>0.10049399098363958</v>
      </c>
      <c r="AM22">
        <f t="shared" si="4"/>
        <v>0.10849389648627643</v>
      </c>
      <c r="AN22">
        <f t="shared" si="4"/>
        <v>0.15634497984498116</v>
      </c>
    </row>
    <row r="23" spans="2:40" ht="14.4" customHeight="1" x14ac:dyDescent="0.3">
      <c r="B23" s="18" t="s">
        <v>8</v>
      </c>
      <c r="C23" s="54">
        <v>9.5</v>
      </c>
      <c r="D23" s="55">
        <v>10.5</v>
      </c>
      <c r="E23" s="54">
        <v>24.28</v>
      </c>
      <c r="F23" s="55">
        <v>24.44</v>
      </c>
      <c r="G23" s="56">
        <v>1114</v>
      </c>
      <c r="H23" s="57">
        <v>1114</v>
      </c>
      <c r="I23" s="58">
        <v>31.04</v>
      </c>
      <c r="J23" s="59">
        <v>32.31</v>
      </c>
      <c r="K23" s="58">
        <v>27.81</v>
      </c>
      <c r="L23" s="59">
        <v>28.31</v>
      </c>
      <c r="M23" s="58">
        <v>18.84</v>
      </c>
      <c r="N23" s="59">
        <v>19.22</v>
      </c>
      <c r="O23" s="58">
        <v>297.91000000000003</v>
      </c>
      <c r="P23" s="59">
        <v>324.82</v>
      </c>
      <c r="Q23" s="15">
        <v>24.36</v>
      </c>
      <c r="S23">
        <f t="shared" si="0"/>
        <v>32.977496857901571</v>
      </c>
      <c r="T23">
        <f t="shared" si="1"/>
        <v>0.44555205530846648</v>
      </c>
      <c r="V23">
        <f t="shared" si="2"/>
        <v>0.72464291887328469</v>
      </c>
      <c r="W23">
        <f t="shared" si="3"/>
        <v>0.72464291887328469</v>
      </c>
      <c r="X23" s="9"/>
      <c r="Y23" s="9"/>
      <c r="Z23" s="42"/>
      <c r="AA23" s="88"/>
      <c r="AB23" s="8"/>
      <c r="AC23" s="8"/>
      <c r="AE23">
        <v>2</v>
      </c>
      <c r="AF23">
        <f t="shared" ref="AF23:AF43" si="5">$Y$20*(AF$19/$Y$20)^(AF$20^($Y$21+$Y$22*AF$17/1000)/$AE23^($Y$21+$Y$22*AF$18/1000))</f>
        <v>4.1254294562291118</v>
      </c>
      <c r="AG23">
        <f t="shared" si="4"/>
        <v>0.85828197869436473</v>
      </c>
      <c r="AH23">
        <f t="shared" si="4"/>
        <v>0.62684112333453013</v>
      </c>
      <c r="AI23">
        <f t="shared" si="4"/>
        <v>0.29689672998268363</v>
      </c>
      <c r="AJ23">
        <f t="shared" si="4"/>
        <v>0.74160498770051586</v>
      </c>
      <c r="AK23">
        <f t="shared" si="4"/>
        <v>0.82827064593063016</v>
      </c>
      <c r="AL23">
        <f t="shared" si="4"/>
        <v>1.2630285378154751</v>
      </c>
      <c r="AM23">
        <f t="shared" si="4"/>
        <v>1.403413392372576</v>
      </c>
      <c r="AN23">
        <f t="shared" si="4"/>
        <v>1.9283708578156991</v>
      </c>
    </row>
    <row r="24" spans="2:40" x14ac:dyDescent="0.3">
      <c r="B24" s="20" t="s">
        <v>8</v>
      </c>
      <c r="C24" s="55">
        <v>10.5</v>
      </c>
      <c r="D24" s="54">
        <v>11.583333333333334</v>
      </c>
      <c r="E24" s="55">
        <v>24.44</v>
      </c>
      <c r="F24" s="54">
        <v>29.61</v>
      </c>
      <c r="G24" s="57">
        <v>1114</v>
      </c>
      <c r="H24" s="56">
        <v>1114</v>
      </c>
      <c r="I24" s="59">
        <v>32.31</v>
      </c>
      <c r="J24" s="58">
        <v>34.770000000000003</v>
      </c>
      <c r="K24" s="59">
        <v>28.31</v>
      </c>
      <c r="L24" s="58">
        <v>29.42</v>
      </c>
      <c r="M24" s="59">
        <v>19.22</v>
      </c>
      <c r="N24" s="58">
        <v>19.940000000000001</v>
      </c>
      <c r="O24" s="59">
        <v>324.82</v>
      </c>
      <c r="P24" s="58">
        <v>399.26</v>
      </c>
      <c r="Q24" s="68">
        <v>24.36</v>
      </c>
      <c r="S24">
        <f t="shared" si="0"/>
        <v>34.194585467960323</v>
      </c>
      <c r="T24">
        <f t="shared" si="1"/>
        <v>0.33110188368244414</v>
      </c>
      <c r="V24">
        <f t="shared" si="2"/>
        <v>0.72464291887328469</v>
      </c>
      <c r="W24">
        <f t="shared" si="3"/>
        <v>0.72464291887328469</v>
      </c>
      <c r="X24" s="9"/>
      <c r="Y24" s="9"/>
      <c r="Z24" s="42"/>
      <c r="AA24" s="93"/>
      <c r="AB24" s="8"/>
      <c r="AC24" s="8"/>
      <c r="AE24">
        <v>3</v>
      </c>
      <c r="AF24">
        <f t="shared" si="5"/>
        <v>8.6023984216455158</v>
      </c>
      <c r="AG24">
        <f t="shared" si="4"/>
        <v>2.6580329180419913</v>
      </c>
      <c r="AH24">
        <f t="shared" si="4"/>
        <v>2.105028243176474</v>
      </c>
      <c r="AI24">
        <f t="shared" si="4"/>
        <v>1.1965379619204131</v>
      </c>
      <c r="AJ24">
        <f t="shared" si="4"/>
        <v>2.2336162635006107</v>
      </c>
      <c r="AK24">
        <f t="shared" si="4"/>
        <v>2.4656127858343999</v>
      </c>
      <c r="AL24">
        <f t="shared" si="4"/>
        <v>3.4422968906502431</v>
      </c>
      <c r="AM24">
        <f t="shared" si="4"/>
        <v>3.8224912647600973</v>
      </c>
      <c r="AN24">
        <f t="shared" si="4"/>
        <v>5.0496717394780912</v>
      </c>
    </row>
    <row r="25" spans="2:40" x14ac:dyDescent="0.3">
      <c r="B25" s="18" t="s">
        <v>8</v>
      </c>
      <c r="C25" s="54">
        <v>11.583333333333334</v>
      </c>
      <c r="D25" s="55">
        <v>12.583333333333334</v>
      </c>
      <c r="E25" s="54">
        <v>29.61</v>
      </c>
      <c r="F25" s="55">
        <v>29.67</v>
      </c>
      <c r="G25" s="56">
        <v>1114</v>
      </c>
      <c r="H25" s="57">
        <v>1114</v>
      </c>
      <c r="I25" s="58">
        <v>34.770000000000003</v>
      </c>
      <c r="J25" s="59">
        <v>36.85</v>
      </c>
      <c r="K25" s="58">
        <v>29.42</v>
      </c>
      <c r="L25" s="59">
        <v>29.08</v>
      </c>
      <c r="M25" s="58">
        <v>19.940000000000001</v>
      </c>
      <c r="N25" s="59">
        <v>19.89</v>
      </c>
      <c r="O25" s="58">
        <v>399.26</v>
      </c>
      <c r="P25" s="59">
        <v>437.25</v>
      </c>
      <c r="Q25" s="15">
        <v>24.36</v>
      </c>
      <c r="S25">
        <f t="shared" si="0"/>
        <v>36.326706640214553</v>
      </c>
      <c r="T25">
        <f t="shared" si="1"/>
        <v>0.27383594039554265</v>
      </c>
      <c r="V25">
        <f t="shared" si="2"/>
        <v>0.72464291887328469</v>
      </c>
      <c r="W25">
        <f t="shared" si="3"/>
        <v>0.72464291887328469</v>
      </c>
      <c r="X25" s="9"/>
      <c r="Y25" s="9"/>
      <c r="Z25" s="42"/>
      <c r="AA25" s="94"/>
      <c r="AB25" s="95"/>
      <c r="AC25" s="8"/>
      <c r="AE25">
        <v>4</v>
      </c>
      <c r="AF25">
        <f t="shared" si="5"/>
        <v>12.894488825163606</v>
      </c>
      <c r="AG25">
        <f t="shared" si="4"/>
        <v>4.9577183203468573</v>
      </c>
      <c r="AH25">
        <f t="shared" si="4"/>
        <v>4.104756646864737</v>
      </c>
      <c r="AI25">
        <f t="shared" si="4"/>
        <v>2.583172020137686</v>
      </c>
      <c r="AJ25">
        <f t="shared" si="4"/>
        <v>4.1436566519335356</v>
      </c>
      <c r="AK25">
        <f t="shared" si="4"/>
        <v>4.5337154513621014</v>
      </c>
      <c r="AL25">
        <f t="shared" si="4"/>
        <v>6.0117922292870229</v>
      </c>
      <c r="AM25">
        <f t="shared" si="4"/>
        <v>6.6461125967673418</v>
      </c>
      <c r="AN25">
        <f t="shared" si="4"/>
        <v>8.5316480904868754</v>
      </c>
    </row>
    <row r="26" spans="2:40" x14ac:dyDescent="0.3">
      <c r="B26" s="20" t="s">
        <v>8</v>
      </c>
      <c r="C26" s="55">
        <v>12.583333333333334</v>
      </c>
      <c r="D26" s="54">
        <v>13.75</v>
      </c>
      <c r="E26" s="55">
        <v>29.67</v>
      </c>
      <c r="F26" s="54">
        <v>32.94</v>
      </c>
      <c r="G26" s="57">
        <v>1114</v>
      </c>
      <c r="H26" s="56">
        <v>1102</v>
      </c>
      <c r="I26" s="59">
        <v>36.85</v>
      </c>
      <c r="J26" s="58">
        <v>38.42</v>
      </c>
      <c r="K26" s="59">
        <v>29.08</v>
      </c>
      <c r="L26" s="58">
        <v>31.87</v>
      </c>
      <c r="M26" s="59">
        <v>19.89</v>
      </c>
      <c r="N26" s="58">
        <v>21.06</v>
      </c>
      <c r="O26" s="59">
        <v>437.25</v>
      </c>
      <c r="P26" s="58">
        <v>487.86</v>
      </c>
      <c r="Q26" s="68">
        <v>24.36</v>
      </c>
      <c r="S26">
        <f t="shared" si="0"/>
        <v>38.415476307262033</v>
      </c>
      <c r="T26">
        <f t="shared" si="1"/>
        <v>2.0463795987553855E-5</v>
      </c>
      <c r="V26">
        <f t="shared" si="2"/>
        <v>0.72464291887328469</v>
      </c>
      <c r="W26">
        <f t="shared" si="3"/>
        <v>0.72371842149435672</v>
      </c>
      <c r="X26" s="9"/>
      <c r="Y26" s="9"/>
      <c r="Z26" s="42"/>
      <c r="AA26" s="96"/>
      <c r="AB26" s="97"/>
      <c r="AC26" s="8"/>
      <c r="AE26">
        <v>5</v>
      </c>
      <c r="AF26">
        <f t="shared" si="5"/>
        <v>16.734343979307493</v>
      </c>
      <c r="AG26">
        <f t="shared" si="4"/>
        <v>7.4093070025122501</v>
      </c>
      <c r="AH26">
        <f t="shared" si="4"/>
        <v>6.3122982201372633</v>
      </c>
      <c r="AI26">
        <f t="shared" si="4"/>
        <v>4.2440728879286214</v>
      </c>
      <c r="AJ26">
        <f t="shared" si="4"/>
        <v>6.2006486312665352</v>
      </c>
      <c r="AK26">
        <f t="shared" si="4"/>
        <v>6.737897025541475</v>
      </c>
      <c r="AL26">
        <f t="shared" si="4"/>
        <v>8.6308963891357955</v>
      </c>
      <c r="AM26">
        <f t="shared" si="4"/>
        <v>9.4956349578241621</v>
      </c>
      <c r="AN26">
        <f t="shared" si="4"/>
        <v>11.927460373409637</v>
      </c>
    </row>
    <row r="27" spans="2:40" x14ac:dyDescent="0.3">
      <c r="B27" s="18" t="s">
        <v>8</v>
      </c>
      <c r="C27" s="54">
        <v>13.75</v>
      </c>
      <c r="D27" s="55">
        <v>14.75</v>
      </c>
      <c r="E27" s="54">
        <v>32.94</v>
      </c>
      <c r="F27" s="55">
        <v>33.78</v>
      </c>
      <c r="G27" s="56">
        <v>1102</v>
      </c>
      <c r="H27" s="57">
        <v>1102</v>
      </c>
      <c r="I27" s="58">
        <v>38.42</v>
      </c>
      <c r="J27" s="59">
        <v>39.46</v>
      </c>
      <c r="K27" s="58">
        <v>31.87</v>
      </c>
      <c r="L27" s="59">
        <v>32.42</v>
      </c>
      <c r="M27" s="58">
        <v>21.06</v>
      </c>
      <c r="N27" s="59">
        <v>21.35</v>
      </c>
      <c r="O27" s="58">
        <v>487.86</v>
      </c>
      <c r="P27" s="59">
        <v>513.29999999999995</v>
      </c>
      <c r="Q27" s="15">
        <v>24.36</v>
      </c>
      <c r="S27">
        <f t="shared" si="0"/>
        <v>39.681611149549461</v>
      </c>
      <c r="T27">
        <f t="shared" si="1"/>
        <v>4.9111501604633193E-2</v>
      </c>
      <c r="V27">
        <f t="shared" si="2"/>
        <v>0.72371842149435672</v>
      </c>
      <c r="W27">
        <f t="shared" si="3"/>
        <v>0.72371842149435672</v>
      </c>
      <c r="X27" s="9"/>
      <c r="Y27" s="9"/>
      <c r="Z27" s="42"/>
      <c r="AA27" s="96"/>
      <c r="AB27" s="97"/>
      <c r="AC27" s="8"/>
      <c r="AE27">
        <v>6</v>
      </c>
      <c r="AF27">
        <f t="shared" si="5"/>
        <v>20.110531689404493</v>
      </c>
      <c r="AG27">
        <f t="shared" si="4"/>
        <v>9.8376367680378269</v>
      </c>
      <c r="AH27">
        <f t="shared" si="4"/>
        <v>8.5512512271843857</v>
      </c>
      <c r="AI27">
        <f t="shared" si="4"/>
        <v>6.0260077415250448</v>
      </c>
      <c r="AJ27">
        <f t="shared" si="4"/>
        <v>8.2625127742283961</v>
      </c>
      <c r="AK27">
        <f t="shared" si="4"/>
        <v>8.9291</v>
      </c>
      <c r="AL27">
        <f t="shared" si="4"/>
        <v>11.153360817829693</v>
      </c>
      <c r="AM27">
        <f t="shared" si="4"/>
        <v>12.215699999999998</v>
      </c>
      <c r="AN27">
        <f t="shared" si="4"/>
        <v>15.083299999999999</v>
      </c>
    </row>
    <row r="28" spans="2:40" x14ac:dyDescent="0.3">
      <c r="B28" s="20" t="s">
        <v>8</v>
      </c>
      <c r="C28" s="55">
        <v>14.75</v>
      </c>
      <c r="D28" s="54">
        <v>15.583333333333334</v>
      </c>
      <c r="E28" s="55">
        <v>33.78</v>
      </c>
      <c r="F28" s="54">
        <v>34.11</v>
      </c>
      <c r="G28" s="57">
        <v>1102</v>
      </c>
      <c r="H28" s="56">
        <v>1080</v>
      </c>
      <c r="I28" s="59">
        <v>39.46</v>
      </c>
      <c r="J28" s="58">
        <v>41.18</v>
      </c>
      <c r="K28" s="59">
        <v>32.42</v>
      </c>
      <c r="L28" s="58">
        <v>33.15</v>
      </c>
      <c r="M28" s="59">
        <v>21.35</v>
      </c>
      <c r="N28" s="58">
        <v>22.04</v>
      </c>
      <c r="O28" s="59">
        <v>513.29999999999995</v>
      </c>
      <c r="P28" s="58">
        <v>527.64</v>
      </c>
      <c r="Q28" s="68">
        <v>24.36</v>
      </c>
      <c r="S28">
        <f t="shared" si="0"/>
        <v>40.321058046626035</v>
      </c>
      <c r="T28">
        <f t="shared" si="1"/>
        <v>0.73778127926588166</v>
      </c>
      <c r="V28">
        <f t="shared" si="2"/>
        <v>0.72371842149435672</v>
      </c>
      <c r="W28">
        <f t="shared" si="3"/>
        <v>0.72202350963298878</v>
      </c>
      <c r="X28" s="9"/>
      <c r="Y28" s="9"/>
      <c r="Z28" s="42"/>
      <c r="AA28" s="96"/>
      <c r="AB28" s="97"/>
      <c r="AC28" s="8"/>
      <c r="AE28">
        <v>7</v>
      </c>
      <c r="AF28">
        <f t="shared" si="5"/>
        <v>23.074907155949244</v>
      </c>
      <c r="AG28">
        <f t="shared" si="4"/>
        <v>12.163404469939438</v>
      </c>
      <c r="AH28">
        <f t="shared" si="4"/>
        <v>10.732837271505353</v>
      </c>
      <c r="AI28">
        <f t="shared" si="4"/>
        <v>7.8356246923904731</v>
      </c>
      <c r="AJ28">
        <f t="shared" si="4"/>
        <v>10.260694875738913</v>
      </c>
      <c r="AK28">
        <f t="shared" si="4"/>
        <v>11.038275508102105</v>
      </c>
      <c r="AL28">
        <f t="shared" si="4"/>
        <v>13.523926569715924</v>
      </c>
      <c r="AM28">
        <f t="shared" si="4"/>
        <v>14.752109908689851</v>
      </c>
      <c r="AN28">
        <f t="shared" si="4"/>
        <v>17.962799748406031</v>
      </c>
    </row>
    <row r="29" spans="2:40" x14ac:dyDescent="0.3">
      <c r="B29" s="21" t="s">
        <v>9</v>
      </c>
      <c r="C29" s="60">
        <v>4.083333333333333</v>
      </c>
      <c r="D29" s="61">
        <v>4.75</v>
      </c>
      <c r="E29" s="60">
        <v>13.2</v>
      </c>
      <c r="F29" s="61">
        <v>15.49</v>
      </c>
      <c r="G29" s="62">
        <v>1081</v>
      </c>
      <c r="H29" s="63">
        <v>1081</v>
      </c>
      <c r="I29" s="64">
        <v>5.2</v>
      </c>
      <c r="J29" s="65">
        <v>7.45</v>
      </c>
      <c r="K29" s="64">
        <v>13.12</v>
      </c>
      <c r="L29" s="65">
        <v>15.17</v>
      </c>
      <c r="M29" s="64">
        <v>7.8</v>
      </c>
      <c r="N29" s="65">
        <v>9.3699999999999992</v>
      </c>
      <c r="O29" s="64">
        <v>23.68</v>
      </c>
      <c r="P29" s="65">
        <v>39.68</v>
      </c>
      <c r="Q29" s="69">
        <v>23.164999999999999</v>
      </c>
      <c r="S29">
        <f t="shared" si="0"/>
        <v>6.8416422363689744</v>
      </c>
      <c r="T29">
        <f t="shared" si="1"/>
        <v>0.37009916857014302</v>
      </c>
      <c r="V29">
        <f t="shared" si="2"/>
        <v>0.72210055108123272</v>
      </c>
      <c r="W29">
        <f t="shared" si="3"/>
        <v>0.72210055108123272</v>
      </c>
      <c r="X29" s="9"/>
      <c r="Y29" s="9"/>
      <c r="Z29" s="42"/>
      <c r="AA29" s="42"/>
      <c r="AB29" s="8"/>
      <c r="AC29" s="8"/>
      <c r="AE29">
        <v>8</v>
      </c>
      <c r="AF29">
        <f t="shared" si="5"/>
        <v>25.6883707277035</v>
      </c>
      <c r="AG29">
        <f t="shared" si="4"/>
        <v>14.355092153894816</v>
      </c>
      <c r="AH29">
        <f t="shared" si="4"/>
        <v>12.815819989919623</v>
      </c>
      <c r="AI29">
        <f t="shared" si="4"/>
        <v>9.6194866900885305</v>
      </c>
      <c r="AJ29">
        <f t="shared" si="4"/>
        <v>12.164721788731592</v>
      </c>
      <c r="AK29">
        <f t="shared" si="4"/>
        <v>13.036646817955621</v>
      </c>
      <c r="AL29">
        <f t="shared" si="4"/>
        <v>15.727881943172418</v>
      </c>
      <c r="AM29">
        <f t="shared" si="4"/>
        <v>17.09414754963603</v>
      </c>
      <c r="AN29">
        <f t="shared" si="4"/>
        <v>20.573904618735007</v>
      </c>
    </row>
    <row r="30" spans="2:40" x14ac:dyDescent="0.3">
      <c r="B30" s="22" t="s">
        <v>9</v>
      </c>
      <c r="C30" s="61">
        <v>4.75</v>
      </c>
      <c r="D30" s="60">
        <v>5.666666666666667</v>
      </c>
      <c r="E30" s="61">
        <v>15.49</v>
      </c>
      <c r="F30" s="60">
        <v>16.82</v>
      </c>
      <c r="G30" s="63">
        <v>1081</v>
      </c>
      <c r="H30" s="62">
        <v>1070</v>
      </c>
      <c r="I30" s="65">
        <v>7.45</v>
      </c>
      <c r="J30" s="64">
        <v>10.41</v>
      </c>
      <c r="K30" s="65">
        <v>15.17</v>
      </c>
      <c r="L30" s="64">
        <v>17.05</v>
      </c>
      <c r="M30" s="65">
        <v>9.3699999999999992</v>
      </c>
      <c r="N30" s="64">
        <v>11.13</v>
      </c>
      <c r="O30" s="65">
        <v>39.68</v>
      </c>
      <c r="P30" s="64">
        <v>61.41</v>
      </c>
      <c r="Q30" s="70">
        <v>23.164999999999999</v>
      </c>
      <c r="S30">
        <f t="shared" si="0"/>
        <v>9.7719700039221422</v>
      </c>
      <c r="T30">
        <f t="shared" si="1"/>
        <v>0.40708227589511142</v>
      </c>
      <c r="V30">
        <f t="shared" si="2"/>
        <v>0.72210055108123272</v>
      </c>
      <c r="W30">
        <f t="shared" si="3"/>
        <v>0.72125309515054881</v>
      </c>
      <c r="AE30">
        <v>9</v>
      </c>
      <c r="AF30">
        <f t="shared" si="5"/>
        <v>28.006138205655148</v>
      </c>
      <c r="AG30">
        <f t="shared" si="4"/>
        <v>16.404425580674584</v>
      </c>
      <c r="AH30">
        <f t="shared" si="4"/>
        <v>14.783847908505001</v>
      </c>
      <c r="AI30">
        <f t="shared" si="4"/>
        <v>11.348422164002777</v>
      </c>
      <c r="AJ30">
        <f t="shared" si="4"/>
        <v>13.963529856121813</v>
      </c>
      <c r="AK30">
        <f t="shared" si="4"/>
        <v>14.915388376455303</v>
      </c>
      <c r="AL30">
        <f t="shared" si="4"/>
        <v>17.768208127739218</v>
      </c>
      <c r="AM30">
        <f t="shared" si="4"/>
        <v>19.249185350481248</v>
      </c>
      <c r="AN30">
        <f t="shared" si="4"/>
        <v>22.939743047264635</v>
      </c>
    </row>
    <row r="31" spans="2:40" x14ac:dyDescent="0.3">
      <c r="B31" s="21" t="s">
        <v>9</v>
      </c>
      <c r="C31" s="60">
        <v>5.666666666666667</v>
      </c>
      <c r="D31" s="61">
        <v>6.833333333333333</v>
      </c>
      <c r="E31" s="60">
        <v>16.82</v>
      </c>
      <c r="F31" s="61">
        <v>17.89</v>
      </c>
      <c r="G31" s="62">
        <v>1070</v>
      </c>
      <c r="H31" s="63">
        <v>1048</v>
      </c>
      <c r="I31" s="64">
        <v>10.41</v>
      </c>
      <c r="J31" s="65">
        <v>14.03</v>
      </c>
      <c r="K31" s="64">
        <v>17.05</v>
      </c>
      <c r="L31" s="65">
        <v>19.27</v>
      </c>
      <c r="M31" s="64">
        <v>11.13</v>
      </c>
      <c r="N31" s="65">
        <v>13.05</v>
      </c>
      <c r="O31" s="64">
        <v>61.41</v>
      </c>
      <c r="P31" s="65">
        <v>90.83</v>
      </c>
      <c r="Q31" s="69">
        <v>23.164999999999999</v>
      </c>
      <c r="S31">
        <f t="shared" si="0"/>
        <v>13.256635956250605</v>
      </c>
      <c r="T31">
        <f t="shared" si="1"/>
        <v>0.59809194416441502</v>
      </c>
      <c r="V31">
        <f t="shared" si="2"/>
        <v>0.72125309515054881</v>
      </c>
      <c r="W31">
        <f t="shared" si="3"/>
        <v>0.71955818328918086</v>
      </c>
      <c r="X31" s="9"/>
      <c r="Y31" s="9"/>
      <c r="Z31" s="9"/>
      <c r="AA31" s="9"/>
      <c r="AE31">
        <v>10</v>
      </c>
      <c r="AF31">
        <f t="shared" si="5"/>
        <v>30.074728129374531</v>
      </c>
      <c r="AG31">
        <f t="shared" si="4"/>
        <v>18.31419246579885</v>
      </c>
      <c r="AH31">
        <f t="shared" si="4"/>
        <v>16.633412060543776</v>
      </c>
      <c r="AI31">
        <f t="shared" si="4"/>
        <v>13.007626286452698</v>
      </c>
      <c r="AJ31">
        <f t="shared" si="4"/>
        <v>15.655870154012762</v>
      </c>
      <c r="AK31">
        <f t="shared" si="4"/>
        <v>16.675429602755099</v>
      </c>
      <c r="AL31">
        <f t="shared" si="4"/>
        <v>19.655174167173428</v>
      </c>
      <c r="AM31">
        <f t="shared" si="4"/>
        <v>21.231466903619772</v>
      </c>
      <c r="AN31">
        <f t="shared" si="4"/>
        <v>25.087030751386536</v>
      </c>
    </row>
    <row r="32" spans="2:40" x14ac:dyDescent="0.3">
      <c r="B32" s="22" t="s">
        <v>9</v>
      </c>
      <c r="C32" s="61">
        <v>6.833333333333333</v>
      </c>
      <c r="D32" s="60">
        <v>7.583333333333333</v>
      </c>
      <c r="E32" s="61">
        <v>17.89</v>
      </c>
      <c r="F32" s="60">
        <v>19.170000000000002</v>
      </c>
      <c r="G32" s="63">
        <v>1048</v>
      </c>
      <c r="H32" s="62">
        <v>1048</v>
      </c>
      <c r="I32" s="65">
        <v>14.03</v>
      </c>
      <c r="J32" s="64">
        <v>16.260000000000002</v>
      </c>
      <c r="K32" s="65">
        <v>19.27</v>
      </c>
      <c r="L32" s="64">
        <v>20.62</v>
      </c>
      <c r="M32" s="65">
        <v>13.05</v>
      </c>
      <c r="N32" s="64">
        <v>14.05</v>
      </c>
      <c r="O32" s="65">
        <v>90.83</v>
      </c>
      <c r="P32" s="64">
        <v>115.38</v>
      </c>
      <c r="Q32" s="70">
        <v>23.164999999999999</v>
      </c>
      <c r="S32">
        <f t="shared" si="0"/>
        <v>15.815869916380294</v>
      </c>
      <c r="T32">
        <f t="shared" si="1"/>
        <v>0.19725153117604879</v>
      </c>
      <c r="V32">
        <f t="shared" si="2"/>
        <v>0.71955818328918086</v>
      </c>
      <c r="W32">
        <f t="shared" si="3"/>
        <v>0.71955818328918086</v>
      </c>
      <c r="Y32" s="161" t="s">
        <v>84</v>
      </c>
      <c r="Z32" s="161"/>
      <c r="AA32" s="161"/>
      <c r="AB32" s="161"/>
      <c r="AC32" s="161"/>
      <c r="AE32">
        <v>11</v>
      </c>
      <c r="AF32">
        <f t="shared" si="5"/>
        <v>31.932384874878</v>
      </c>
      <c r="AG32">
        <f t="shared" si="4"/>
        <v>20.092168618716997</v>
      </c>
      <c r="AH32">
        <f t="shared" si="4"/>
        <v>18.367482812617542</v>
      </c>
      <c r="AI32">
        <f t="shared" si="4"/>
        <v>14.59072127978593</v>
      </c>
      <c r="AJ32">
        <f t="shared" si="4"/>
        <v>17.245337929279653</v>
      </c>
      <c r="AK32">
        <f t="shared" si="4"/>
        <v>18.322290997520305</v>
      </c>
      <c r="AL32">
        <f t="shared" si="4"/>
        <v>21.401547457235186</v>
      </c>
      <c r="AM32">
        <f t="shared" si="4"/>
        <v>23.057122594185437</v>
      </c>
      <c r="AN32">
        <f t="shared" si="4"/>
        <v>27.041564361768849</v>
      </c>
    </row>
    <row r="33" spans="2:41" x14ac:dyDescent="0.3">
      <c r="B33" s="21" t="s">
        <v>9</v>
      </c>
      <c r="C33" s="60">
        <v>7.583333333333333</v>
      </c>
      <c r="D33" s="61">
        <v>8.6666666666666661</v>
      </c>
      <c r="E33" s="60">
        <v>19.170000000000002</v>
      </c>
      <c r="F33" s="61">
        <v>19.559999999999999</v>
      </c>
      <c r="G33" s="62">
        <v>1048</v>
      </c>
      <c r="H33" s="63">
        <v>1048</v>
      </c>
      <c r="I33" s="64">
        <v>16.260000000000002</v>
      </c>
      <c r="J33" s="65">
        <v>19.079999999999998</v>
      </c>
      <c r="K33" s="64">
        <v>20.62</v>
      </c>
      <c r="L33" s="65">
        <v>22.05</v>
      </c>
      <c r="M33" s="64">
        <v>14.05</v>
      </c>
      <c r="N33" s="65">
        <v>15.22</v>
      </c>
      <c r="O33" s="64">
        <v>115.38</v>
      </c>
      <c r="P33" s="65">
        <v>142.63999999999999</v>
      </c>
      <c r="Q33" s="69">
        <v>23.164999999999999</v>
      </c>
      <c r="S33">
        <f t="shared" si="0"/>
        <v>18.675873985412839</v>
      </c>
      <c r="T33">
        <f t="shared" si="1"/>
        <v>0.1633178356661012</v>
      </c>
      <c r="V33">
        <f t="shared" si="2"/>
        <v>0.71955818328918086</v>
      </c>
      <c r="W33">
        <f t="shared" si="3"/>
        <v>0.71955818328918086</v>
      </c>
      <c r="Y33" s="32"/>
      <c r="Z33" s="32"/>
      <c r="AA33" s="32"/>
      <c r="AB33" s="32"/>
      <c r="AC33" s="32"/>
      <c r="AD33" s="32"/>
      <c r="AE33">
        <v>12</v>
      </c>
      <c r="AF33">
        <f t="shared" si="5"/>
        <v>33.610351530897773</v>
      </c>
      <c r="AG33">
        <f t="shared" si="4"/>
        <v>21.748070618267036</v>
      </c>
      <c r="AH33">
        <f t="shared" si="4"/>
        <v>19.992126620711002</v>
      </c>
      <c r="AI33">
        <f t="shared" si="4"/>
        <v>16.096230522571972</v>
      </c>
      <c r="AJ33">
        <f t="shared" si="4"/>
        <v>18.73776597960433</v>
      </c>
      <c r="AK33">
        <f t="shared" si="4"/>
        <v>19.863440735193954</v>
      </c>
      <c r="AL33">
        <f t="shared" si="4"/>
        <v>23.020398108541791</v>
      </c>
      <c r="AM33">
        <f t="shared" si="4"/>
        <v>24.741991915279179</v>
      </c>
      <c r="AN33">
        <f t="shared" si="4"/>
        <v>28.826641125716428</v>
      </c>
    </row>
    <row r="34" spans="2:41" x14ac:dyDescent="0.3">
      <c r="B34" s="22" t="s">
        <v>9</v>
      </c>
      <c r="C34" s="61">
        <v>8.6666666666666661</v>
      </c>
      <c r="D34" s="60">
        <v>9.5</v>
      </c>
      <c r="E34" s="61">
        <v>19.559999999999999</v>
      </c>
      <c r="F34" s="60">
        <v>21.33</v>
      </c>
      <c r="G34" s="63">
        <v>1048</v>
      </c>
      <c r="H34" s="62">
        <v>1048</v>
      </c>
      <c r="I34" s="65">
        <v>19.079999999999998</v>
      </c>
      <c r="J34" s="64">
        <v>21.24</v>
      </c>
      <c r="K34" s="65">
        <v>22.05</v>
      </c>
      <c r="L34" s="64">
        <v>23.19</v>
      </c>
      <c r="M34" s="65">
        <v>15.22</v>
      </c>
      <c r="N34" s="64">
        <v>16.059999999999999</v>
      </c>
      <c r="O34" s="65">
        <v>142.63999999999999</v>
      </c>
      <c r="P34" s="64">
        <v>177.7</v>
      </c>
      <c r="Q34" s="70">
        <v>23.164999999999999</v>
      </c>
      <c r="S34">
        <f t="shared" si="0"/>
        <v>20.802602551127002</v>
      </c>
      <c r="T34">
        <f t="shared" si="1"/>
        <v>0.19131652828060547</v>
      </c>
      <c r="V34">
        <f t="shared" si="2"/>
        <v>0.71955818328918086</v>
      </c>
      <c r="W34">
        <f t="shared" si="3"/>
        <v>0.71955818328918086</v>
      </c>
      <c r="Y34" s="32"/>
      <c r="Z34" s="32"/>
      <c r="AA34" s="32"/>
      <c r="AB34" s="32"/>
      <c r="AC34" s="32"/>
      <c r="AD34" s="32"/>
      <c r="AE34">
        <v>13</v>
      </c>
      <c r="AF34">
        <f t="shared" si="5"/>
        <v>35.134186566082505</v>
      </c>
      <c r="AG34">
        <f t="shared" si="4"/>
        <v>23.292033544934881</v>
      </c>
      <c r="AH34">
        <f t="shared" si="4"/>
        <v>21.514699235107607</v>
      </c>
      <c r="AI34">
        <f t="shared" si="4"/>
        <v>17.525480684928905</v>
      </c>
      <c r="AJ34">
        <f t="shared" si="4"/>
        <v>20.139848943913218</v>
      </c>
      <c r="AK34">
        <f t="shared" si="4"/>
        <v>21.306938863479072</v>
      </c>
      <c r="AL34">
        <f t="shared" si="4"/>
        <v>24.52412931153717</v>
      </c>
      <c r="AM34">
        <f t="shared" si="4"/>
        <v>26.300734999694697</v>
      </c>
      <c r="AN34">
        <f t="shared" si="4"/>
        <v>30.462690170943418</v>
      </c>
    </row>
    <row r="35" spans="2:41" x14ac:dyDescent="0.3">
      <c r="B35" s="21" t="s">
        <v>9</v>
      </c>
      <c r="C35" s="60">
        <v>9.5</v>
      </c>
      <c r="D35" s="61">
        <v>10.5</v>
      </c>
      <c r="E35" s="60">
        <v>21.33</v>
      </c>
      <c r="F35" s="61">
        <v>25</v>
      </c>
      <c r="G35" s="62">
        <v>1048</v>
      </c>
      <c r="H35" s="63">
        <v>1037</v>
      </c>
      <c r="I35" s="64">
        <v>21.24</v>
      </c>
      <c r="J35" s="65">
        <v>22.87</v>
      </c>
      <c r="K35" s="64">
        <v>23.19</v>
      </c>
      <c r="L35" s="65">
        <v>24.15</v>
      </c>
      <c r="M35" s="64">
        <v>16.059999999999999</v>
      </c>
      <c r="N35" s="65">
        <v>16.760000000000002</v>
      </c>
      <c r="O35" s="64">
        <v>177.7</v>
      </c>
      <c r="P35" s="65">
        <v>219.22</v>
      </c>
      <c r="Q35" s="69">
        <v>23.164999999999999</v>
      </c>
      <c r="S35">
        <f t="shared" si="0"/>
        <v>23.105624228763975</v>
      </c>
      <c r="T35">
        <f t="shared" si="1"/>
        <v>5.5518777180617783E-2</v>
      </c>
      <c r="V35">
        <f t="shared" si="2"/>
        <v>0.71955818328918086</v>
      </c>
      <c r="W35">
        <f t="shared" si="3"/>
        <v>0.71871072735849684</v>
      </c>
      <c r="Y35" s="32"/>
      <c r="Z35" s="32"/>
      <c r="AA35" s="32"/>
      <c r="AB35" s="32"/>
      <c r="AC35" s="32"/>
      <c r="AD35" s="32"/>
      <c r="AE35">
        <v>14</v>
      </c>
      <c r="AF35">
        <f t="shared" si="5"/>
        <v>36.524899368891639</v>
      </c>
      <c r="AG35">
        <f t="shared" si="4"/>
        <v>24.733870214404448</v>
      </c>
      <c r="AH35">
        <f t="shared" si="4"/>
        <v>22.942885270428736</v>
      </c>
      <c r="AI35">
        <f t="shared" si="4"/>
        <v>18.881346889359033</v>
      </c>
      <c r="AJ35">
        <f t="shared" si="4"/>
        <v>21.458421364321509</v>
      </c>
      <c r="AK35">
        <f t="shared" si="4"/>
        <v>22.660752255780523</v>
      </c>
      <c r="AL35">
        <f t="shared" si="4"/>
        <v>25.924095186645989</v>
      </c>
      <c r="AM35">
        <f t="shared" si="4"/>
        <v>27.74654068080881</v>
      </c>
      <c r="AN35">
        <f t="shared" si="4"/>
        <v>31.967389018721935</v>
      </c>
    </row>
    <row r="36" spans="2:41" x14ac:dyDescent="0.3">
      <c r="B36" s="22" t="s">
        <v>9</v>
      </c>
      <c r="C36" s="61">
        <v>10.5</v>
      </c>
      <c r="D36" s="60">
        <v>11.583333333333334</v>
      </c>
      <c r="E36" s="61">
        <v>25</v>
      </c>
      <c r="F36" s="60">
        <v>26.67</v>
      </c>
      <c r="G36" s="63">
        <v>1037</v>
      </c>
      <c r="H36" s="62">
        <v>1037</v>
      </c>
      <c r="I36" s="65">
        <v>22.87</v>
      </c>
      <c r="J36" s="64">
        <v>25.43</v>
      </c>
      <c r="K36" s="65">
        <v>24.15</v>
      </c>
      <c r="L36" s="64">
        <v>25.59</v>
      </c>
      <c r="M36" s="65">
        <v>16.760000000000002</v>
      </c>
      <c r="N36" s="64">
        <v>17.670000000000002</v>
      </c>
      <c r="O36" s="65">
        <v>219.22</v>
      </c>
      <c r="P36" s="64">
        <v>261.11</v>
      </c>
      <c r="Q36" s="70">
        <v>23.164999999999999</v>
      </c>
      <c r="S36">
        <f t="shared" si="0"/>
        <v>24.769526664671861</v>
      </c>
      <c r="T36">
        <f t="shared" si="1"/>
        <v>0.43622502667947533</v>
      </c>
      <c r="V36">
        <f t="shared" si="2"/>
        <v>0.71871072735849684</v>
      </c>
      <c r="W36">
        <f t="shared" si="3"/>
        <v>0.71871072735849684</v>
      </c>
      <c r="Y36" s="32"/>
      <c r="Z36" s="32"/>
      <c r="AA36" s="32"/>
      <c r="AB36" s="32"/>
      <c r="AC36" s="32"/>
      <c r="AD36" s="32"/>
      <c r="AE36">
        <v>15</v>
      </c>
      <c r="AF36">
        <f t="shared" si="5"/>
        <v>37.799869920462847</v>
      </c>
      <c r="AG36">
        <f t="shared" si="4"/>
        <v>26.082735384965712</v>
      </c>
      <c r="AH36">
        <f t="shared" si="4"/>
        <v>24.284198520462738</v>
      </c>
      <c r="AI36">
        <f t="shared" si="4"/>
        <v>20.167499315467946</v>
      </c>
      <c r="AJ36">
        <f t="shared" si="4"/>
        <v>22.700088700582324</v>
      </c>
      <c r="AK36">
        <f t="shared" si="4"/>
        <v>23.932424092293633</v>
      </c>
      <c r="AL36">
        <f t="shared" si="4"/>
        <v>27.230499687215108</v>
      </c>
      <c r="AM36">
        <f t="shared" si="4"/>
        <v>29.091106584039217</v>
      </c>
      <c r="AN36">
        <f t="shared" si="4"/>
        <v>33.355952921704137</v>
      </c>
    </row>
    <row r="37" spans="2:41" x14ac:dyDescent="0.3">
      <c r="B37" s="21" t="s">
        <v>9</v>
      </c>
      <c r="C37" s="60">
        <v>11.583333333333334</v>
      </c>
      <c r="D37" s="61">
        <v>12.583333333333334</v>
      </c>
      <c r="E37" s="60">
        <v>26.67</v>
      </c>
      <c r="F37" s="61">
        <v>29</v>
      </c>
      <c r="G37" s="62">
        <v>1037</v>
      </c>
      <c r="H37" s="63">
        <v>1037</v>
      </c>
      <c r="I37" s="64">
        <v>25.43</v>
      </c>
      <c r="J37" s="65">
        <v>24.5</v>
      </c>
      <c r="K37" s="64">
        <v>25.59</v>
      </c>
      <c r="L37" s="65">
        <v>27.6</v>
      </c>
      <c r="M37" s="64">
        <v>17.670000000000002</v>
      </c>
      <c r="N37" s="65">
        <v>17.82</v>
      </c>
      <c r="O37" s="64">
        <v>261.11</v>
      </c>
      <c r="P37" s="65">
        <v>299.95000000000005</v>
      </c>
      <c r="Q37" s="69">
        <v>23.164999999999999</v>
      </c>
      <c r="S37">
        <f t="shared" si="0"/>
        <v>27.043698133152194</v>
      </c>
      <c r="T37">
        <f t="shared" si="1"/>
        <v>6.4704001926019581</v>
      </c>
      <c r="V37">
        <f t="shared" si="2"/>
        <v>0.71871072735849684</v>
      </c>
      <c r="W37">
        <f t="shared" si="3"/>
        <v>0.71871072735849684</v>
      </c>
      <c r="Y37" s="32"/>
      <c r="Z37" s="32"/>
      <c r="AA37" s="32"/>
      <c r="AB37" s="32"/>
      <c r="AC37" s="32"/>
      <c r="AD37" s="32"/>
      <c r="AE37">
        <v>16</v>
      </c>
      <c r="AF37">
        <f t="shared" si="5"/>
        <v>38.973575600831147</v>
      </c>
      <c r="AG37">
        <f t="shared" si="4"/>
        <v>27.347000157099707</v>
      </c>
      <c r="AH37">
        <f t="shared" si="4"/>
        <v>25.5457354887048</v>
      </c>
      <c r="AI37">
        <f t="shared" si="4"/>
        <v>21.387951179762076</v>
      </c>
      <c r="AJ37">
        <f t="shared" si="4"/>
        <v>23.871050860369358</v>
      </c>
      <c r="AK37">
        <f t="shared" si="4"/>
        <v>25.128931967499696</v>
      </c>
      <c r="AL37">
        <f t="shared" si="4"/>
        <v>28.452426390772391</v>
      </c>
      <c r="AM37">
        <f t="shared" si="4"/>
        <v>30.344736605373438</v>
      </c>
      <c r="AN37">
        <f t="shared" si="4"/>
        <v>34.64146344117048</v>
      </c>
    </row>
    <row r="38" spans="2:41" x14ac:dyDescent="0.3">
      <c r="B38" s="22" t="s">
        <v>9</v>
      </c>
      <c r="C38" s="61">
        <v>12.583333333333334</v>
      </c>
      <c r="D38" s="60">
        <v>13.666666666666666</v>
      </c>
      <c r="E38" s="61">
        <v>29</v>
      </c>
      <c r="F38" s="60">
        <v>30.22</v>
      </c>
      <c r="G38" s="63">
        <v>1037</v>
      </c>
      <c r="H38" s="62">
        <v>1037</v>
      </c>
      <c r="I38" s="65">
        <v>24.5</v>
      </c>
      <c r="J38" s="64">
        <v>29.2</v>
      </c>
      <c r="K38" s="65">
        <v>27.6</v>
      </c>
      <c r="L38" s="64">
        <v>27.89</v>
      </c>
      <c r="M38" s="65">
        <v>17.82</v>
      </c>
      <c r="N38" s="64">
        <v>18.93</v>
      </c>
      <c r="O38" s="65">
        <v>299.95000000000005</v>
      </c>
      <c r="P38" s="64">
        <v>338.79</v>
      </c>
      <c r="Q38" s="70">
        <v>23.164999999999999</v>
      </c>
      <c r="S38">
        <f t="shared" si="0"/>
        <v>26.106554805062963</v>
      </c>
      <c r="T38">
        <f t="shared" si="1"/>
        <v>9.5694031740790386</v>
      </c>
      <c r="V38">
        <f t="shared" si="2"/>
        <v>0.71871072735849684</v>
      </c>
      <c r="W38">
        <f t="shared" si="3"/>
        <v>0.71871072735849684</v>
      </c>
      <c r="Y38" s="32"/>
      <c r="Z38" s="32"/>
      <c r="AA38" s="32"/>
      <c r="AB38" s="32"/>
      <c r="AC38" s="32"/>
      <c r="AD38" s="32"/>
      <c r="AE38">
        <v>17</v>
      </c>
      <c r="AF38">
        <f t="shared" si="5"/>
        <v>40.058160758728611</v>
      </c>
      <c r="AG38">
        <f t="shared" ref="AG38:AN43" si="6">$Y$20*(AG$19/$Y$20)^(AG$20^($Y$21+$Y$22*AG$17/1000)/$AE38^($Y$21+$Y$22*AG$18/1000))</f>
        <v>28.534234033722974</v>
      </c>
      <c r="AH38">
        <f t="shared" si="6"/>
        <v>26.734068434977527</v>
      </c>
      <c r="AI38">
        <f t="shared" si="6"/>
        <v>22.546789691292396</v>
      </c>
      <c r="AJ38">
        <f t="shared" si="6"/>
        <v>24.97703093031053</v>
      </c>
      <c r="AK38">
        <f t="shared" si="6"/>
        <v>26.256645874663413</v>
      </c>
      <c r="AL38">
        <f t="shared" si="6"/>
        <v>29.59792473574613</v>
      </c>
      <c r="AM38">
        <f t="shared" si="6"/>
        <v>31.516481729816316</v>
      </c>
      <c r="AN38">
        <f t="shared" si="6"/>
        <v>35.835181586889469</v>
      </c>
    </row>
    <row r="39" spans="2:41" x14ac:dyDescent="0.3">
      <c r="B39" s="21" t="s">
        <v>9</v>
      </c>
      <c r="C39" s="60">
        <v>13.666666666666666</v>
      </c>
      <c r="D39" s="61">
        <v>14.75</v>
      </c>
      <c r="E39" s="60">
        <v>30.22</v>
      </c>
      <c r="F39" s="61">
        <v>31.22</v>
      </c>
      <c r="G39" s="62">
        <v>1037</v>
      </c>
      <c r="H39" s="63">
        <v>1026</v>
      </c>
      <c r="I39" s="64">
        <v>29.2</v>
      </c>
      <c r="J39" s="65">
        <v>30.65</v>
      </c>
      <c r="K39" s="64">
        <v>27.89</v>
      </c>
      <c r="L39" s="65">
        <v>28.62</v>
      </c>
      <c r="M39" s="64">
        <v>18.93</v>
      </c>
      <c r="N39" s="65">
        <v>19.5</v>
      </c>
      <c r="O39" s="64">
        <v>338.79</v>
      </c>
      <c r="P39" s="65">
        <v>366.52</v>
      </c>
      <c r="Q39" s="69">
        <v>23.164999999999999</v>
      </c>
      <c r="S39">
        <f t="shared" si="0"/>
        <v>30.618386618360184</v>
      </c>
      <c r="T39">
        <f t="shared" si="1"/>
        <v>9.9940589870459065E-4</v>
      </c>
      <c r="V39">
        <f t="shared" si="2"/>
        <v>0.71871072735849684</v>
      </c>
      <c r="W39">
        <f t="shared" si="3"/>
        <v>0.71786327142781292</v>
      </c>
      <c r="AE39">
        <v>18</v>
      </c>
      <c r="AF39">
        <f t="shared" si="5"/>
        <v>41.063882725238379</v>
      </c>
      <c r="AG39">
        <f t="shared" si="6"/>
        <v>29.6512400349086</v>
      </c>
      <c r="AH39">
        <f t="shared" si="6"/>
        <v>27.855214701834694</v>
      </c>
      <c r="AI39">
        <f t="shared" si="6"/>
        <v>23.648019023123414</v>
      </c>
      <c r="AJ39">
        <f t="shared" si="6"/>
        <v>26.023260810690456</v>
      </c>
      <c r="AK39">
        <f t="shared" si="6"/>
        <v>27.321337898658701</v>
      </c>
      <c r="AL39">
        <f t="shared" si="6"/>
        <v>30.674115838643555</v>
      </c>
      <c r="AM39">
        <f t="shared" si="6"/>
        <v>32.614289215543614</v>
      </c>
      <c r="AN39">
        <f t="shared" si="6"/>
        <v>36.946825894139167</v>
      </c>
    </row>
    <row r="40" spans="2:41" x14ac:dyDescent="0.3">
      <c r="B40" s="22" t="s">
        <v>9</v>
      </c>
      <c r="C40" s="61">
        <v>14.75</v>
      </c>
      <c r="D40" s="60">
        <v>15.583333333333334</v>
      </c>
      <c r="E40" s="61">
        <v>31.22</v>
      </c>
      <c r="F40" s="60">
        <v>30.72</v>
      </c>
      <c r="G40" s="63">
        <v>1026</v>
      </c>
      <c r="H40" s="62">
        <v>1026</v>
      </c>
      <c r="I40" s="65">
        <v>30.65</v>
      </c>
      <c r="J40" s="64">
        <v>32.4</v>
      </c>
      <c r="K40" s="65">
        <v>28.62</v>
      </c>
      <c r="L40" s="64">
        <v>29.2</v>
      </c>
      <c r="M40" s="65">
        <v>19.5</v>
      </c>
      <c r="N40" s="64">
        <v>20.05</v>
      </c>
      <c r="O40" s="65">
        <v>366.52</v>
      </c>
      <c r="P40" s="64">
        <v>387.67</v>
      </c>
      <c r="Q40" s="70">
        <v>23.164999999999999</v>
      </c>
      <c r="S40">
        <f t="shared" si="0"/>
        <v>31.709105993733647</v>
      </c>
      <c r="T40">
        <f t="shared" si="1"/>
        <v>0.47733452789476882</v>
      </c>
      <c r="V40">
        <f t="shared" si="2"/>
        <v>0.71786327142781292</v>
      </c>
      <c r="W40">
        <f t="shared" si="3"/>
        <v>0.71786327142781292</v>
      </c>
      <c r="AE40">
        <v>19</v>
      </c>
      <c r="AF40">
        <f t="shared" si="5"/>
        <v>41.999462170843557</v>
      </c>
      <c r="AG40">
        <f t="shared" si="6"/>
        <v>30.704113664403277</v>
      </c>
      <c r="AH40">
        <f t="shared" si="6"/>
        <v>28.914646762585942</v>
      </c>
      <c r="AI40">
        <f t="shared" si="6"/>
        <v>24.695472225763986</v>
      </c>
      <c r="AJ40">
        <f t="shared" si="6"/>
        <v>27.014496735328954</v>
      </c>
      <c r="AK40">
        <f t="shared" si="6"/>
        <v>28.328217256797839</v>
      </c>
      <c r="AL40">
        <f t="shared" si="6"/>
        <v>31.687300000670675</v>
      </c>
      <c r="AM40">
        <f t="shared" si="6"/>
        <v>33.645144363366697</v>
      </c>
      <c r="AN40">
        <f t="shared" si="6"/>
        <v>37.984811158998696</v>
      </c>
    </row>
    <row r="41" spans="2:41" x14ac:dyDescent="0.3">
      <c r="B41" s="18" t="s">
        <v>10</v>
      </c>
      <c r="C41" s="54">
        <v>4.083333333333333</v>
      </c>
      <c r="D41" s="55">
        <v>4.75</v>
      </c>
      <c r="E41" s="54">
        <v>10.74</v>
      </c>
      <c r="F41" s="55">
        <v>12.84</v>
      </c>
      <c r="G41" s="56">
        <v>1092</v>
      </c>
      <c r="H41" s="57">
        <v>1092</v>
      </c>
      <c r="I41" s="58">
        <v>4.32</v>
      </c>
      <c r="J41" s="59">
        <v>5.84</v>
      </c>
      <c r="K41" s="58">
        <v>10.91</v>
      </c>
      <c r="L41" s="59">
        <v>12.59</v>
      </c>
      <c r="M41" s="58">
        <v>7.1</v>
      </c>
      <c r="N41" s="59">
        <v>8.25</v>
      </c>
      <c r="O41" s="58">
        <v>16.309999999999999</v>
      </c>
      <c r="P41" s="59">
        <v>27.3</v>
      </c>
      <c r="Q41" s="15">
        <v>17.445</v>
      </c>
      <c r="S41">
        <f t="shared" si="0"/>
        <v>5.7957854864010034</v>
      </c>
      <c r="T41">
        <f t="shared" si="1"/>
        <v>1.9549232127958394E-3</v>
      </c>
      <c r="V41">
        <f t="shared" si="2"/>
        <v>0.72294800701191675</v>
      </c>
      <c r="W41">
        <f t="shared" si="3"/>
        <v>0.72294800701191675</v>
      </c>
      <c r="AE41">
        <v>20</v>
      </c>
      <c r="AF41">
        <f t="shared" si="5"/>
        <v>42.872359740172406</v>
      </c>
      <c r="AG41">
        <f t="shared" si="6"/>
        <v>31.698310208644845</v>
      </c>
      <c r="AH41">
        <f t="shared" si="6"/>
        <v>29.917322880804495</v>
      </c>
      <c r="AI41">
        <f t="shared" si="6"/>
        <v>25.692765628156412</v>
      </c>
      <c r="AJ41">
        <f t="shared" si="6"/>
        <v>27.95504948167282</v>
      </c>
      <c r="AK41">
        <f t="shared" si="6"/>
        <v>29.281976257932232</v>
      </c>
      <c r="AL41">
        <f t="shared" si="6"/>
        <v>32.643057683955178</v>
      </c>
      <c r="AM41">
        <f t="shared" si="6"/>
        <v>34.615198543384544</v>
      </c>
      <c r="AN41">
        <f t="shared" si="6"/>
        <v>38.956449928456273</v>
      </c>
    </row>
    <row r="42" spans="2:41" x14ac:dyDescent="0.3">
      <c r="B42" s="20" t="s">
        <v>10</v>
      </c>
      <c r="C42" s="55">
        <v>4.75</v>
      </c>
      <c r="D42" s="54">
        <v>5.666666666666667</v>
      </c>
      <c r="E42" s="55">
        <v>12.84</v>
      </c>
      <c r="F42" s="54">
        <v>13.48</v>
      </c>
      <c r="G42" s="57">
        <v>1092</v>
      </c>
      <c r="H42" s="56">
        <v>1092</v>
      </c>
      <c r="I42" s="59">
        <v>5.84</v>
      </c>
      <c r="J42" s="58">
        <v>7.47</v>
      </c>
      <c r="K42" s="59">
        <v>12.59</v>
      </c>
      <c r="L42" s="58">
        <v>14.19</v>
      </c>
      <c r="M42" s="59">
        <v>8.25</v>
      </c>
      <c r="N42" s="58">
        <v>9.34</v>
      </c>
      <c r="O42" s="59">
        <v>27.3</v>
      </c>
      <c r="P42" s="58">
        <v>36.57</v>
      </c>
      <c r="Q42" s="68">
        <v>17.445</v>
      </c>
      <c r="S42">
        <f t="shared" si="0"/>
        <v>7.9126838019974821</v>
      </c>
      <c r="T42">
        <f t="shared" si="1"/>
        <v>0.19596894855094618</v>
      </c>
      <c r="V42">
        <f t="shared" si="2"/>
        <v>0.72294800701191675</v>
      </c>
      <c r="W42">
        <f t="shared" si="3"/>
        <v>0.72294800701191675</v>
      </c>
      <c r="AE42">
        <v>21</v>
      </c>
      <c r="AF42">
        <f t="shared" si="5"/>
        <v>43.688995823872446</v>
      </c>
      <c r="AG42">
        <f t="shared" si="6"/>
        <v>32.638712302621464</v>
      </c>
      <c r="AH42">
        <f t="shared" si="6"/>
        <v>30.86772701988874</v>
      </c>
      <c r="AI42">
        <f t="shared" si="6"/>
        <v>26.643279315375022</v>
      </c>
      <c r="AJ42">
        <f t="shared" si="6"/>
        <v>28.848820746796044</v>
      </c>
      <c r="AK42">
        <f t="shared" si="6"/>
        <v>30.186839366477138</v>
      </c>
      <c r="AL42">
        <f t="shared" si="6"/>
        <v>33.546340663349</v>
      </c>
      <c r="AM42">
        <f t="shared" si="6"/>
        <v>35.529881746398253</v>
      </c>
      <c r="AN42">
        <f t="shared" si="6"/>
        <v>39.868121134689474</v>
      </c>
    </row>
    <row r="43" spans="2:41" x14ac:dyDescent="0.3">
      <c r="B43" s="18" t="s">
        <v>10</v>
      </c>
      <c r="C43" s="54">
        <v>5.666666666666667</v>
      </c>
      <c r="D43" s="55">
        <v>6.833333333333333</v>
      </c>
      <c r="E43" s="54">
        <v>13.48</v>
      </c>
      <c r="F43" s="55">
        <v>14.44</v>
      </c>
      <c r="G43" s="56">
        <v>1092</v>
      </c>
      <c r="H43" s="57">
        <v>1092</v>
      </c>
      <c r="I43" s="58">
        <v>7.47</v>
      </c>
      <c r="J43" s="59">
        <v>9.2100000000000009</v>
      </c>
      <c r="K43" s="58">
        <v>14.19</v>
      </c>
      <c r="L43" s="59">
        <v>15.81</v>
      </c>
      <c r="M43" s="58">
        <v>9.34</v>
      </c>
      <c r="N43" s="59">
        <v>10.37</v>
      </c>
      <c r="O43" s="58">
        <v>36.57</v>
      </c>
      <c r="P43" s="59">
        <v>47.75</v>
      </c>
      <c r="Q43" s="15">
        <v>17.445</v>
      </c>
      <c r="S43">
        <f t="shared" si="0"/>
        <v>9.9817697933248279</v>
      </c>
      <c r="T43">
        <f t="shared" si="1"/>
        <v>0.5956286138886463</v>
      </c>
      <c r="V43">
        <f t="shared" si="2"/>
        <v>0.72294800701191675</v>
      </c>
      <c r="W43">
        <f t="shared" si="3"/>
        <v>0.72294800701191675</v>
      </c>
      <c r="AE43">
        <v>22</v>
      </c>
      <c r="AF43">
        <f t="shared" si="5"/>
        <v>44.454926310857992</v>
      </c>
      <c r="AG43">
        <f t="shared" si="6"/>
        <v>33.529693778880322</v>
      </c>
      <c r="AH43">
        <f t="shared" si="6"/>
        <v>31.769911651807298</v>
      </c>
      <c r="AI43">
        <f t="shared" si="6"/>
        <v>27.550153422417555</v>
      </c>
      <c r="AJ43">
        <f t="shared" si="6"/>
        <v>29.699340971511631</v>
      </c>
      <c r="AK43">
        <f t="shared" si="6"/>
        <v>31.046611259806991</v>
      </c>
      <c r="AL43">
        <f t="shared" si="6"/>
        <v>34.401552530058318</v>
      </c>
      <c r="AM43">
        <f t="shared" si="6"/>
        <v>36.39400007771814</v>
      </c>
      <c r="AN43">
        <f t="shared" si="6"/>
        <v>40.725410736828898</v>
      </c>
    </row>
    <row r="44" spans="2:41" x14ac:dyDescent="0.3">
      <c r="B44" s="20" t="s">
        <v>10</v>
      </c>
      <c r="C44" s="55">
        <v>6.833333333333333</v>
      </c>
      <c r="D44" s="54">
        <v>7.583333333333333</v>
      </c>
      <c r="E44" s="55">
        <v>14.44</v>
      </c>
      <c r="F44" s="54">
        <v>15.61</v>
      </c>
      <c r="G44" s="57">
        <v>1092</v>
      </c>
      <c r="H44" s="56">
        <v>1080</v>
      </c>
      <c r="I44" s="59">
        <v>9.2100000000000009</v>
      </c>
      <c r="J44" s="58">
        <v>10.73</v>
      </c>
      <c r="K44" s="59">
        <v>15.81</v>
      </c>
      <c r="L44" s="58">
        <v>16.989999999999998</v>
      </c>
      <c r="M44" s="59">
        <v>10.37</v>
      </c>
      <c r="N44" s="58">
        <v>11.25</v>
      </c>
      <c r="O44" s="59">
        <v>47.75</v>
      </c>
      <c r="P44" s="58">
        <v>62.53</v>
      </c>
      <c r="Q44" s="68">
        <v>17.445</v>
      </c>
      <c r="S44">
        <f t="shared" si="0"/>
        <v>10.671296349238627</v>
      </c>
      <c r="T44">
        <f t="shared" si="1"/>
        <v>3.4461186127132701E-3</v>
      </c>
      <c r="V44">
        <f t="shared" si="2"/>
        <v>0.72294800701191675</v>
      </c>
      <c r="W44">
        <f t="shared" si="3"/>
        <v>0.72202350963298878</v>
      </c>
    </row>
    <row r="45" spans="2:41" x14ac:dyDescent="0.3">
      <c r="B45" s="18" t="s">
        <v>10</v>
      </c>
      <c r="C45" s="54">
        <v>7.583333333333333</v>
      </c>
      <c r="D45" s="55">
        <v>8.6666666666666661</v>
      </c>
      <c r="E45" s="54">
        <v>15.61</v>
      </c>
      <c r="F45" s="55">
        <v>15.78</v>
      </c>
      <c r="G45" s="56">
        <v>1080</v>
      </c>
      <c r="H45" s="57">
        <v>1080</v>
      </c>
      <c r="I45" s="58">
        <v>10.73</v>
      </c>
      <c r="J45" s="59">
        <v>12.25</v>
      </c>
      <c r="K45" s="58">
        <v>16.989999999999998</v>
      </c>
      <c r="L45" s="59">
        <v>18.03</v>
      </c>
      <c r="M45" s="58">
        <v>11.25</v>
      </c>
      <c r="N45" s="59">
        <v>12.01</v>
      </c>
      <c r="O45" s="58">
        <v>62.53</v>
      </c>
      <c r="P45" s="59">
        <v>73.34</v>
      </c>
      <c r="Q45" s="15">
        <v>17.445</v>
      </c>
      <c r="S45">
        <f t="shared" si="0"/>
        <v>12.809975362379539</v>
      </c>
      <c r="T45">
        <f t="shared" si="1"/>
        <v>0.31357240647209644</v>
      </c>
      <c r="V45">
        <f t="shared" si="2"/>
        <v>0.72202350963298878</v>
      </c>
      <c r="W45">
        <f t="shared" si="3"/>
        <v>0.72202350963298878</v>
      </c>
      <c r="AE45" s="133" t="s">
        <v>19</v>
      </c>
      <c r="AF45" s="142">
        <v>24.360000000000003</v>
      </c>
      <c r="AG45" s="142">
        <v>23.164999999999996</v>
      </c>
      <c r="AH45" s="142">
        <v>17.444999999999997</v>
      </c>
      <c r="AI45" s="142">
        <v>15.235000000000005</v>
      </c>
      <c r="AJ45" s="142">
        <v>20.8125</v>
      </c>
      <c r="AK45" s="142">
        <v>20.388439046333811</v>
      </c>
      <c r="AL45" s="142">
        <v>21.977072310405728</v>
      </c>
      <c r="AM45" s="142">
        <v>21.527777777777761</v>
      </c>
      <c r="AN45" s="143">
        <v>22.043749994701809</v>
      </c>
    </row>
    <row r="46" spans="2:41" x14ac:dyDescent="0.3">
      <c r="B46" s="20" t="s">
        <v>10</v>
      </c>
      <c r="C46" s="55">
        <v>8.6666666666666661</v>
      </c>
      <c r="D46" s="54">
        <v>9.5</v>
      </c>
      <c r="E46" s="55">
        <v>15.78</v>
      </c>
      <c r="F46" s="54">
        <v>16.72</v>
      </c>
      <c r="G46" s="57">
        <v>1080</v>
      </c>
      <c r="H46" s="56">
        <v>1080</v>
      </c>
      <c r="I46" s="59">
        <v>12.25</v>
      </c>
      <c r="J46" s="58">
        <v>13.24</v>
      </c>
      <c r="K46" s="59">
        <v>18.03</v>
      </c>
      <c r="L46" s="58">
        <v>18.809999999999999</v>
      </c>
      <c r="M46" s="59">
        <v>12.01</v>
      </c>
      <c r="N46" s="58">
        <v>12.49</v>
      </c>
      <c r="O46" s="59">
        <v>73.34</v>
      </c>
      <c r="P46" s="58">
        <v>86.35</v>
      </c>
      <c r="Q46" s="68">
        <v>17.445</v>
      </c>
      <c r="S46">
        <f t="shared" si="0"/>
        <v>13.74493359880907</v>
      </c>
      <c r="T46">
        <f t="shared" si="1"/>
        <v>0.25495793920627813</v>
      </c>
      <c r="V46">
        <f t="shared" si="2"/>
        <v>0.72202350963298878</v>
      </c>
      <c r="W46">
        <f t="shared" si="3"/>
        <v>0.72202350963298878</v>
      </c>
      <c r="AE46" s="137" t="s">
        <v>38</v>
      </c>
      <c r="AF46" s="19">
        <v>13.3</v>
      </c>
      <c r="AG46" s="144">
        <v>5.2</v>
      </c>
      <c r="AH46" s="19">
        <v>4.32</v>
      </c>
      <c r="AI46" s="144">
        <v>2.74</v>
      </c>
      <c r="AJ46" s="19">
        <v>8.2799999999999994</v>
      </c>
      <c r="AK46" s="144">
        <v>8.9291</v>
      </c>
      <c r="AL46" s="19">
        <v>11.1912</v>
      </c>
      <c r="AM46" s="144">
        <v>12.2157</v>
      </c>
      <c r="AN46" s="145">
        <v>15.083299999999999</v>
      </c>
      <c r="AO46" s="17" t="s">
        <v>56</v>
      </c>
    </row>
    <row r="47" spans="2:41" x14ac:dyDescent="0.3">
      <c r="B47" s="18" t="s">
        <v>10</v>
      </c>
      <c r="C47" s="54">
        <v>9.5</v>
      </c>
      <c r="D47" s="55">
        <v>10.5</v>
      </c>
      <c r="E47" s="54">
        <v>16.72</v>
      </c>
      <c r="F47" s="55">
        <v>18.170000000000002</v>
      </c>
      <c r="G47" s="56">
        <v>1080</v>
      </c>
      <c r="H47" s="57">
        <v>1069</v>
      </c>
      <c r="I47" s="58">
        <v>13.24</v>
      </c>
      <c r="J47" s="59">
        <v>14.18</v>
      </c>
      <c r="K47" s="58">
        <v>18.809999999999999</v>
      </c>
      <c r="L47" s="59">
        <v>19.29</v>
      </c>
      <c r="M47" s="58">
        <v>12.49</v>
      </c>
      <c r="N47" s="59">
        <v>12.99</v>
      </c>
      <c r="O47" s="58">
        <v>86.35</v>
      </c>
      <c r="P47" s="59">
        <v>99.66</v>
      </c>
      <c r="Q47" s="15">
        <v>17.445</v>
      </c>
      <c r="S47">
        <f t="shared" si="0"/>
        <v>14.876627235452597</v>
      </c>
      <c r="T47">
        <f t="shared" si="1"/>
        <v>0.48528950517432845</v>
      </c>
      <c r="V47">
        <f t="shared" si="2"/>
        <v>0.72202350963298878</v>
      </c>
      <c r="W47">
        <f t="shared" si="3"/>
        <v>0.72117605370230475</v>
      </c>
      <c r="AE47" s="137" t="s">
        <v>35</v>
      </c>
      <c r="AF47" s="66">
        <v>4.0999999999999996</v>
      </c>
      <c r="AG47" s="66">
        <v>4.0999999999999996</v>
      </c>
      <c r="AH47" s="66">
        <v>4.0999999999999996</v>
      </c>
      <c r="AI47" s="66">
        <v>4.0999999999999996</v>
      </c>
      <c r="AJ47" s="66">
        <v>6</v>
      </c>
      <c r="AK47" s="66">
        <v>6</v>
      </c>
      <c r="AL47" s="66">
        <v>6</v>
      </c>
      <c r="AM47" s="66">
        <v>6</v>
      </c>
      <c r="AN47" s="138">
        <v>6</v>
      </c>
      <c r="AO47" s="17" t="s">
        <v>57</v>
      </c>
    </row>
    <row r="48" spans="2:41" x14ac:dyDescent="0.3">
      <c r="B48" s="20" t="s">
        <v>10</v>
      </c>
      <c r="C48" s="55">
        <v>10.5</v>
      </c>
      <c r="D48" s="54">
        <v>11.583333333333334</v>
      </c>
      <c r="E48" s="55">
        <v>18.170000000000002</v>
      </c>
      <c r="F48" s="54">
        <v>20.61</v>
      </c>
      <c r="G48" s="57">
        <v>1069</v>
      </c>
      <c r="H48" s="56">
        <v>1058</v>
      </c>
      <c r="I48" s="59">
        <v>14.18</v>
      </c>
      <c r="J48" s="58">
        <v>16.45</v>
      </c>
      <c r="K48" s="59">
        <v>19.29</v>
      </c>
      <c r="L48" s="58">
        <v>20.99</v>
      </c>
      <c r="M48" s="59">
        <v>12.99</v>
      </c>
      <c r="N48" s="58">
        <v>14.07</v>
      </c>
      <c r="O48" s="59">
        <v>99.66</v>
      </c>
      <c r="P48" s="58">
        <v>130.1</v>
      </c>
      <c r="Q48" s="68">
        <v>17.445</v>
      </c>
      <c r="S48">
        <f t="shared" si="0"/>
        <v>15.821507247435891</v>
      </c>
      <c r="T48">
        <f t="shared" si="1"/>
        <v>0.3950031400256096</v>
      </c>
      <c r="V48">
        <f t="shared" si="2"/>
        <v>0.72117605370230475</v>
      </c>
      <c r="W48">
        <f t="shared" si="3"/>
        <v>0.72032859777162084</v>
      </c>
      <c r="AE48" s="139" t="s">
        <v>23</v>
      </c>
      <c r="AF48" s="140" t="s">
        <v>65</v>
      </c>
      <c r="AG48" s="140" t="s">
        <v>66</v>
      </c>
      <c r="AH48" s="140" t="s">
        <v>67</v>
      </c>
      <c r="AI48" s="140" t="s">
        <v>68</v>
      </c>
      <c r="AJ48" s="140" t="s">
        <v>69</v>
      </c>
      <c r="AK48" s="140" t="s">
        <v>70</v>
      </c>
      <c r="AL48" s="140" t="s">
        <v>71</v>
      </c>
      <c r="AM48" s="140" t="s">
        <v>72</v>
      </c>
      <c r="AN48" s="141" t="s">
        <v>73</v>
      </c>
      <c r="AO48" s="6"/>
    </row>
    <row r="49" spans="2:40" x14ac:dyDescent="0.3">
      <c r="B49" s="18" t="s">
        <v>10</v>
      </c>
      <c r="C49" s="54">
        <v>11.583333333333334</v>
      </c>
      <c r="D49" s="55">
        <v>12.583333333333334</v>
      </c>
      <c r="E49" s="54">
        <v>20.61</v>
      </c>
      <c r="F49" s="55">
        <v>23</v>
      </c>
      <c r="G49" s="56">
        <v>1058</v>
      </c>
      <c r="H49" s="57">
        <v>1058</v>
      </c>
      <c r="I49" s="58">
        <v>16.45</v>
      </c>
      <c r="J49" s="59">
        <v>15.6</v>
      </c>
      <c r="K49" s="58">
        <v>20.99</v>
      </c>
      <c r="L49" s="59">
        <v>22.85</v>
      </c>
      <c r="M49" s="58">
        <v>14.07</v>
      </c>
      <c r="N49" s="59">
        <v>14.15</v>
      </c>
      <c r="O49" s="58">
        <v>130.1</v>
      </c>
      <c r="P49" s="59">
        <v>151.71</v>
      </c>
      <c r="Q49" s="15">
        <v>17.445</v>
      </c>
      <c r="S49">
        <f t="shared" si="0"/>
        <v>17.943129240560236</v>
      </c>
      <c r="T49">
        <f t="shared" si="1"/>
        <v>5.4902546379683885</v>
      </c>
      <c r="V49">
        <f t="shared" si="2"/>
        <v>0.72032859777162084</v>
      </c>
      <c r="W49">
        <f t="shared" si="3"/>
        <v>0.72032859777162084</v>
      </c>
      <c r="AE49">
        <v>1</v>
      </c>
      <c r="AF49" s="1">
        <f t="shared" ref="AF49:AN58" si="7">($Z$53+$Z$54*AF$45)*(AF$46/($Z$53+$Z$54*AF$45))^((AF$47/$AE49)^$Z$55)</f>
        <v>0.31135315571563582</v>
      </c>
      <c r="AG49" s="1">
        <f t="shared" si="7"/>
        <v>1.5212051392407092E-2</v>
      </c>
      <c r="AH49" s="1">
        <f t="shared" si="7"/>
        <v>1.5901806596887155E-2</v>
      </c>
      <c r="AI49" s="1">
        <f t="shared" si="7"/>
        <v>4.7718563363431093E-3</v>
      </c>
      <c r="AJ49" s="1">
        <f t="shared" si="7"/>
        <v>7.8330943846155188E-3</v>
      </c>
      <c r="AK49" s="1">
        <f t="shared" si="7"/>
        <v>1.1965197034676552E-2</v>
      </c>
      <c r="AL49" s="1">
        <f t="shared" si="7"/>
        <v>2.5902282614768297E-2</v>
      </c>
      <c r="AM49" s="1">
        <f t="shared" si="7"/>
        <v>4.1858150059241289E-2</v>
      </c>
      <c r="AN49" s="1">
        <f t="shared" si="7"/>
        <v>0.10186077726262954</v>
      </c>
    </row>
    <row r="50" spans="2:40" x14ac:dyDescent="0.3">
      <c r="B50" s="20" t="s">
        <v>10</v>
      </c>
      <c r="C50" s="55">
        <v>12.583333333333334</v>
      </c>
      <c r="D50" s="54">
        <v>13.75</v>
      </c>
      <c r="E50" s="55">
        <v>23</v>
      </c>
      <c r="F50" s="54">
        <v>23.28</v>
      </c>
      <c r="G50" s="57">
        <v>1058</v>
      </c>
      <c r="H50" s="56">
        <v>1036</v>
      </c>
      <c r="I50" s="59">
        <v>15.6</v>
      </c>
      <c r="J50" s="58">
        <v>19.23</v>
      </c>
      <c r="K50" s="59">
        <v>22.85</v>
      </c>
      <c r="L50" s="58">
        <v>22.91</v>
      </c>
      <c r="M50" s="59">
        <v>14.15</v>
      </c>
      <c r="N50" s="58">
        <v>15.37</v>
      </c>
      <c r="O50" s="59">
        <v>151.71</v>
      </c>
      <c r="P50" s="58">
        <v>171.12</v>
      </c>
      <c r="Q50" s="68">
        <v>17.445</v>
      </c>
      <c r="S50">
        <f t="shared" si="0"/>
        <v>17.06279797894226</v>
      </c>
      <c r="T50">
        <f t="shared" si="1"/>
        <v>4.6967646000767536</v>
      </c>
      <c r="V50">
        <f t="shared" si="2"/>
        <v>0.72032859777162084</v>
      </c>
      <c r="W50">
        <f t="shared" si="3"/>
        <v>0.7186336859102529</v>
      </c>
      <c r="AE50">
        <v>2</v>
      </c>
      <c r="AF50" s="1">
        <f t="shared" si="7"/>
        <v>3.4171054877729015</v>
      </c>
      <c r="AG50" s="1">
        <f t="shared" si="7"/>
        <v>0.62934913138455562</v>
      </c>
      <c r="AH50" s="1">
        <f t="shared" si="7"/>
        <v>0.56818096113535688</v>
      </c>
      <c r="AI50" s="1">
        <f t="shared" si="7"/>
        <v>0.2748594821798836</v>
      </c>
      <c r="AJ50" s="1">
        <f t="shared" si="7"/>
        <v>0.41562442364885166</v>
      </c>
      <c r="AK50" s="1">
        <f t="shared" si="7"/>
        <v>0.52053114539319068</v>
      </c>
      <c r="AL50" s="1">
        <f t="shared" si="7"/>
        <v>0.82507764649088577</v>
      </c>
      <c r="AM50" s="1">
        <f t="shared" si="7"/>
        <v>1.0659834777465016</v>
      </c>
      <c r="AN50" s="1">
        <f t="shared" si="7"/>
        <v>1.7616796484853881</v>
      </c>
    </row>
    <row r="51" spans="2:40" x14ac:dyDescent="0.3">
      <c r="B51" s="18" t="s">
        <v>10</v>
      </c>
      <c r="C51" s="54">
        <v>13.75</v>
      </c>
      <c r="D51" s="55">
        <v>14.75</v>
      </c>
      <c r="E51" s="54">
        <v>23.28</v>
      </c>
      <c r="F51" s="55">
        <v>24.28</v>
      </c>
      <c r="G51" s="56">
        <v>1036</v>
      </c>
      <c r="H51" s="57">
        <v>1036</v>
      </c>
      <c r="I51" s="58">
        <v>19.23</v>
      </c>
      <c r="J51" s="59">
        <v>19.88</v>
      </c>
      <c r="K51" s="58">
        <v>22.91</v>
      </c>
      <c r="L51" s="59">
        <v>23.36</v>
      </c>
      <c r="M51" s="58">
        <v>15.37</v>
      </c>
      <c r="N51" s="59">
        <v>15.63</v>
      </c>
      <c r="O51" s="58">
        <v>171.12</v>
      </c>
      <c r="P51" s="59">
        <v>183.71</v>
      </c>
      <c r="Q51" s="15">
        <v>17.445</v>
      </c>
      <c r="S51">
        <f t="shared" si="0"/>
        <v>20.544871446511014</v>
      </c>
      <c r="T51">
        <f t="shared" si="1"/>
        <v>0.44205404038564894</v>
      </c>
      <c r="V51">
        <f t="shared" si="2"/>
        <v>0.7186336859102529</v>
      </c>
      <c r="W51">
        <f t="shared" si="3"/>
        <v>0.7186336859102529</v>
      </c>
      <c r="AE51">
        <v>3</v>
      </c>
      <c r="AF51" s="1">
        <f t="shared" si="7"/>
        <v>8.1395618805022103</v>
      </c>
      <c r="AG51" s="1">
        <f t="shared" si="7"/>
        <v>2.4245405810790093</v>
      </c>
      <c r="AH51" s="1">
        <f t="shared" si="7"/>
        <v>2.0756729361567721</v>
      </c>
      <c r="AI51" s="1">
        <f t="shared" si="7"/>
        <v>1.1937644946219204</v>
      </c>
      <c r="AJ51" s="1">
        <f t="shared" si="7"/>
        <v>1.7522288026744173</v>
      </c>
      <c r="AK51" s="1">
        <f t="shared" si="7"/>
        <v>2.042166271709227</v>
      </c>
      <c r="AL51" s="1">
        <f t="shared" si="7"/>
        <v>2.8913063884734029</v>
      </c>
      <c r="AM51" s="1">
        <f t="shared" si="7"/>
        <v>3.4445999843795829</v>
      </c>
      <c r="AN51" s="1">
        <f t="shared" si="7"/>
        <v>4.948002848347814</v>
      </c>
    </row>
    <row r="52" spans="2:40" x14ac:dyDescent="0.3">
      <c r="B52" s="20" t="s">
        <v>10</v>
      </c>
      <c r="C52" s="55">
        <v>14.75</v>
      </c>
      <c r="D52" s="54">
        <v>15.5</v>
      </c>
      <c r="E52" s="55">
        <v>24.28</v>
      </c>
      <c r="F52" s="54">
        <v>27.56</v>
      </c>
      <c r="G52" s="57">
        <v>1036</v>
      </c>
      <c r="H52" s="56">
        <v>1036</v>
      </c>
      <c r="I52" s="59">
        <v>19.88</v>
      </c>
      <c r="J52" s="58">
        <v>21.09</v>
      </c>
      <c r="K52" s="59">
        <v>23.36</v>
      </c>
      <c r="L52" s="58">
        <v>24.03</v>
      </c>
      <c r="M52" s="59">
        <v>15.63</v>
      </c>
      <c r="N52" s="58">
        <v>16.09</v>
      </c>
      <c r="O52" s="59">
        <v>183.71</v>
      </c>
      <c r="P52" s="58">
        <v>216.56</v>
      </c>
      <c r="Q52" s="68">
        <v>17.445</v>
      </c>
      <c r="S52">
        <f t="shared" si="0"/>
        <v>20.813889443375228</v>
      </c>
      <c r="T52">
        <f t="shared" si="1"/>
        <v>7.62370394796415E-2</v>
      </c>
      <c r="V52">
        <f t="shared" si="2"/>
        <v>0.7186336859102529</v>
      </c>
      <c r="W52">
        <f t="shared" si="3"/>
        <v>0.7186336859102529</v>
      </c>
      <c r="Y52" s="82" t="s">
        <v>21</v>
      </c>
      <c r="Z52" s="91">
        <v>48.37624446333222</v>
      </c>
      <c r="AE52">
        <v>4</v>
      </c>
      <c r="AF52" s="1">
        <f t="shared" si="7"/>
        <v>12.852527927319709</v>
      </c>
      <c r="AG52" s="1">
        <f t="shared" si="7"/>
        <v>4.9306858619284553</v>
      </c>
      <c r="AH52" s="1">
        <f t="shared" si="7"/>
        <v>4.104849392346634</v>
      </c>
      <c r="AI52" s="1">
        <f t="shared" si="7"/>
        <v>2.5858384930772869</v>
      </c>
      <c r="AJ52" s="1">
        <f t="shared" si="7"/>
        <v>3.7365829330500073</v>
      </c>
      <c r="AK52" s="1">
        <f t="shared" si="7"/>
        <v>4.1930520383628975</v>
      </c>
      <c r="AL52" s="1">
        <f t="shared" si="7"/>
        <v>5.5939747408307889</v>
      </c>
      <c r="AM52" s="1">
        <f t="shared" si="7"/>
        <v>6.3860659806635605</v>
      </c>
      <c r="AN52" s="1">
        <f t="shared" si="7"/>
        <v>8.5207962758792171</v>
      </c>
    </row>
    <row r="53" spans="2:40" x14ac:dyDescent="0.3">
      <c r="B53" s="21" t="s">
        <v>11</v>
      </c>
      <c r="C53" s="60">
        <v>4.083333333333333</v>
      </c>
      <c r="D53" s="61">
        <v>4.75</v>
      </c>
      <c r="E53" s="60">
        <v>8.18</v>
      </c>
      <c r="F53" s="61">
        <v>9.68</v>
      </c>
      <c r="G53" s="62">
        <v>1034</v>
      </c>
      <c r="H53" s="63">
        <v>1034</v>
      </c>
      <c r="I53" s="64">
        <v>2.74</v>
      </c>
      <c r="J53" s="65">
        <v>3.92</v>
      </c>
      <c r="K53" s="64">
        <v>8.68</v>
      </c>
      <c r="L53" s="65">
        <v>10.37</v>
      </c>
      <c r="M53" s="64">
        <v>5.81</v>
      </c>
      <c r="N53" s="65">
        <v>6.95</v>
      </c>
      <c r="O53" s="64">
        <v>8.18</v>
      </c>
      <c r="P53" s="65">
        <v>13.74</v>
      </c>
      <c r="Q53" s="69">
        <v>15.234999999999999</v>
      </c>
      <c r="S53">
        <f t="shared" si="0"/>
        <v>3.8458402346424405</v>
      </c>
      <c r="T53">
        <f t="shared" si="1"/>
        <v>5.4996707978882692E-3</v>
      </c>
      <c r="V53">
        <f t="shared" si="2"/>
        <v>0.7184796030137649</v>
      </c>
      <c r="W53">
        <f t="shared" si="3"/>
        <v>0.7184796030137649</v>
      </c>
      <c r="Y53" s="35" t="s">
        <v>32</v>
      </c>
      <c r="Z53" s="80">
        <v>0</v>
      </c>
      <c r="AE53">
        <v>5</v>
      </c>
      <c r="AF53" s="1">
        <f t="shared" si="7"/>
        <v>17.083140773455913</v>
      </c>
      <c r="AG53" s="1">
        <f t="shared" si="7"/>
        <v>7.6725402511523582</v>
      </c>
      <c r="AH53" s="1">
        <f t="shared" si="7"/>
        <v>6.2772165446958832</v>
      </c>
      <c r="AI53" s="1">
        <f t="shared" si="7"/>
        <v>4.1850843865767393</v>
      </c>
      <c r="AJ53" s="1">
        <f t="shared" si="7"/>
        <v>5.9888339916936122</v>
      </c>
      <c r="AK53" s="1">
        <f t="shared" si="7"/>
        <v>6.5637831964577629</v>
      </c>
      <c r="AL53" s="1">
        <f t="shared" si="7"/>
        <v>8.4384996833346815</v>
      </c>
      <c r="AM53" s="1">
        <f t="shared" si="7"/>
        <v>9.3806808316725636</v>
      </c>
      <c r="AN53" s="1">
        <f t="shared" si="7"/>
        <v>11.954189281339136</v>
      </c>
    </row>
    <row r="54" spans="2:40" x14ac:dyDescent="0.3">
      <c r="B54" s="22" t="s">
        <v>11</v>
      </c>
      <c r="C54" s="61">
        <v>4.75</v>
      </c>
      <c r="D54" s="60">
        <v>5.666666666666667</v>
      </c>
      <c r="E54" s="61">
        <v>9.68</v>
      </c>
      <c r="F54" s="60">
        <v>10.58</v>
      </c>
      <c r="G54" s="63">
        <v>1034</v>
      </c>
      <c r="H54" s="62">
        <v>1034</v>
      </c>
      <c r="I54" s="65">
        <v>3.92</v>
      </c>
      <c r="J54" s="64">
        <v>5.2</v>
      </c>
      <c r="K54" s="65">
        <v>10.37</v>
      </c>
      <c r="L54" s="64">
        <v>12.09</v>
      </c>
      <c r="M54" s="65">
        <v>6.95</v>
      </c>
      <c r="N54" s="64">
        <v>8</v>
      </c>
      <c r="O54" s="65">
        <v>13.74</v>
      </c>
      <c r="P54" s="64">
        <v>20.170000000000002</v>
      </c>
      <c r="Q54" s="70">
        <v>15.234999999999999</v>
      </c>
      <c r="S54">
        <f t="shared" si="0"/>
        <v>5.5596443677876</v>
      </c>
      <c r="T54">
        <f t="shared" si="1"/>
        <v>0.12934407128134234</v>
      </c>
      <c r="V54">
        <f t="shared" si="2"/>
        <v>0.7184796030137649</v>
      </c>
      <c r="W54">
        <f t="shared" si="3"/>
        <v>0.7184796030137649</v>
      </c>
      <c r="Y54" s="35" t="s">
        <v>33</v>
      </c>
      <c r="Z54" s="81">
        <v>2.7166572858674072</v>
      </c>
      <c r="AE54">
        <v>6</v>
      </c>
      <c r="AF54" s="1">
        <f t="shared" si="7"/>
        <v>20.769824040869</v>
      </c>
      <c r="AG54" s="1">
        <f t="shared" si="7"/>
        <v>10.39471405819889</v>
      </c>
      <c r="AH54" s="1">
        <f t="shared" si="7"/>
        <v>8.4032538805716399</v>
      </c>
      <c r="AI54" s="1">
        <f t="shared" si="7"/>
        <v>5.8250638241899226</v>
      </c>
      <c r="AJ54" s="1">
        <f t="shared" si="7"/>
        <v>8.2799999999999994</v>
      </c>
      <c r="AK54" s="1">
        <f t="shared" si="7"/>
        <v>8.9291</v>
      </c>
      <c r="AL54" s="1">
        <f t="shared" si="7"/>
        <v>11.1912</v>
      </c>
      <c r="AM54" s="1">
        <f t="shared" si="7"/>
        <v>12.2157</v>
      </c>
      <c r="AN54" s="1">
        <f t="shared" si="7"/>
        <v>15.083300000000001</v>
      </c>
    </row>
    <row r="55" spans="2:40" x14ac:dyDescent="0.3">
      <c r="B55" s="21" t="s">
        <v>11</v>
      </c>
      <c r="C55" s="60">
        <v>5.666666666666667</v>
      </c>
      <c r="D55" s="61">
        <v>6.833333333333333</v>
      </c>
      <c r="E55" s="60">
        <v>10.58</v>
      </c>
      <c r="F55" s="61">
        <v>11.44</v>
      </c>
      <c r="G55" s="62">
        <v>1034</v>
      </c>
      <c r="H55" s="63">
        <v>1023</v>
      </c>
      <c r="I55" s="64">
        <v>5.2</v>
      </c>
      <c r="J55" s="65">
        <v>7.03</v>
      </c>
      <c r="K55" s="64">
        <v>12.09</v>
      </c>
      <c r="L55" s="65">
        <v>13.97</v>
      </c>
      <c r="M55" s="64">
        <v>8</v>
      </c>
      <c r="N55" s="65">
        <v>9.35</v>
      </c>
      <c r="O55" s="64">
        <v>20.170000000000002</v>
      </c>
      <c r="P55" s="65">
        <v>29.15</v>
      </c>
      <c r="Q55" s="69">
        <v>15.234999999999999</v>
      </c>
      <c r="S55">
        <f t="shared" si="0"/>
        <v>7.2330457871200871</v>
      </c>
      <c r="T55">
        <f t="shared" si="1"/>
        <v>4.122759166721561E-2</v>
      </c>
      <c r="V55">
        <f t="shared" si="2"/>
        <v>0.7184796030137649</v>
      </c>
      <c r="W55">
        <f t="shared" si="3"/>
        <v>0.71763214708308087</v>
      </c>
      <c r="Y55" s="35" t="s">
        <v>18</v>
      </c>
      <c r="Z55" s="80">
        <v>0.85468336359266162</v>
      </c>
      <c r="AE55">
        <v>7</v>
      </c>
      <c r="AF55" s="1">
        <f t="shared" si="7"/>
        <v>23.96390404531418</v>
      </c>
      <c r="AG55" s="1">
        <f t="shared" si="7"/>
        <v>12.982229995384181</v>
      </c>
      <c r="AH55" s="1">
        <f t="shared" si="7"/>
        <v>10.403578485966387</v>
      </c>
      <c r="AI55" s="1">
        <f t="shared" si="7"/>
        <v>7.4202618492856169</v>
      </c>
      <c r="AJ55" s="1">
        <f t="shared" si="7"/>
        <v>10.495902937395268</v>
      </c>
      <c r="AK55" s="1">
        <f t="shared" si="7"/>
        <v>11.185297407147971</v>
      </c>
      <c r="AL55" s="1">
        <f t="shared" si="7"/>
        <v>13.760470294480662</v>
      </c>
      <c r="AM55" s="1">
        <f t="shared" si="7"/>
        <v>14.820804542647176</v>
      </c>
      <c r="AN55" s="1">
        <f t="shared" si="7"/>
        <v>17.88196109838271</v>
      </c>
    </row>
    <row r="56" spans="2:40" x14ac:dyDescent="0.3">
      <c r="B56" s="22" t="s">
        <v>11</v>
      </c>
      <c r="C56" s="61">
        <v>6.833333333333333</v>
      </c>
      <c r="D56" s="60">
        <v>7.583333333333333</v>
      </c>
      <c r="E56" s="61">
        <v>11.44</v>
      </c>
      <c r="F56" s="60">
        <v>13.04</v>
      </c>
      <c r="G56" s="63">
        <v>1023</v>
      </c>
      <c r="H56" s="62">
        <v>990</v>
      </c>
      <c r="I56" s="65">
        <v>7.03</v>
      </c>
      <c r="J56" s="64">
        <v>8.44</v>
      </c>
      <c r="K56" s="65">
        <v>13.97</v>
      </c>
      <c r="L56" s="64">
        <v>15.13</v>
      </c>
      <c r="M56" s="65">
        <v>9.35</v>
      </c>
      <c r="N56" s="64">
        <v>10.42</v>
      </c>
      <c r="O56" s="65">
        <v>29.15</v>
      </c>
      <c r="P56" s="64">
        <v>40.950000000000003</v>
      </c>
      <c r="Q56" s="70">
        <v>15.234999999999999</v>
      </c>
      <c r="S56">
        <f t="shared" si="0"/>
        <v>8.2333184507657133</v>
      </c>
      <c r="T56">
        <f t="shared" si="1"/>
        <v>4.2717262793884658E-2</v>
      </c>
      <c r="V56">
        <f t="shared" si="2"/>
        <v>0.71763214708308087</v>
      </c>
      <c r="W56">
        <f t="shared" si="3"/>
        <v>0.71508977929102902</v>
      </c>
      <c r="AE56">
        <v>8</v>
      </c>
      <c r="AF56" s="1">
        <f t="shared" si="7"/>
        <v>26.738588478698798</v>
      </c>
      <c r="AG56" s="1">
        <f t="shared" si="7"/>
        <v>15.391682874439272</v>
      </c>
      <c r="AH56" s="1">
        <f t="shared" si="7"/>
        <v>12.252029187945427</v>
      </c>
      <c r="AI56" s="1">
        <f t="shared" si="7"/>
        <v>8.9315898470480111</v>
      </c>
      <c r="AJ56" s="1">
        <f t="shared" si="7"/>
        <v>12.586318099101188</v>
      </c>
      <c r="AK56" s="1">
        <f t="shared" si="7"/>
        <v>13.291756511757475</v>
      </c>
      <c r="AL56" s="1">
        <f t="shared" si="7"/>
        <v>16.12045258147743</v>
      </c>
      <c r="AM56" s="1">
        <f t="shared" si="7"/>
        <v>17.185853477648408</v>
      </c>
      <c r="AN56" s="1">
        <f t="shared" si="7"/>
        <v>20.371781440742879</v>
      </c>
    </row>
    <row r="57" spans="2:40" x14ac:dyDescent="0.3">
      <c r="B57" s="21" t="s">
        <v>11</v>
      </c>
      <c r="C57" s="60">
        <v>7.583333333333333</v>
      </c>
      <c r="D57" s="61">
        <v>8.6666666666666661</v>
      </c>
      <c r="E57" s="60">
        <v>13.04</v>
      </c>
      <c r="F57" s="61">
        <v>14.16</v>
      </c>
      <c r="G57" s="62">
        <v>990</v>
      </c>
      <c r="H57" s="63">
        <v>990</v>
      </c>
      <c r="I57" s="64">
        <v>8.44</v>
      </c>
      <c r="J57" s="65">
        <v>10.11</v>
      </c>
      <c r="K57" s="64">
        <v>15.13</v>
      </c>
      <c r="L57" s="65">
        <v>16.38</v>
      </c>
      <c r="M57" s="64">
        <v>10.42</v>
      </c>
      <c r="N57" s="65">
        <v>11.41</v>
      </c>
      <c r="O57" s="64">
        <v>40.950000000000003</v>
      </c>
      <c r="P57" s="65">
        <v>53.46</v>
      </c>
      <c r="Q57" s="69">
        <v>15.234999999999999</v>
      </c>
      <c r="S57">
        <f t="shared" si="0"/>
        <v>10.282091786893316</v>
      </c>
      <c r="T57">
        <f t="shared" si="1"/>
        <v>2.9615583116134738E-2</v>
      </c>
      <c r="V57">
        <f t="shared" si="2"/>
        <v>0.71508977929102902</v>
      </c>
      <c r="W57">
        <f t="shared" si="3"/>
        <v>0.71508977929102902</v>
      </c>
      <c r="AE57">
        <v>9</v>
      </c>
      <c r="AF57" s="1">
        <f t="shared" si="7"/>
        <v>29.162818004480602</v>
      </c>
      <c r="AG57" s="1">
        <f t="shared" si="7"/>
        <v>17.613871848465401</v>
      </c>
      <c r="AH57" s="1">
        <f t="shared" si="7"/>
        <v>13.946665664894843</v>
      </c>
      <c r="AI57" s="1">
        <f t="shared" si="7"/>
        <v>10.344370301001593</v>
      </c>
      <c r="AJ57" s="1">
        <f t="shared" si="7"/>
        <v>14.533903912008936</v>
      </c>
      <c r="AK57" s="1">
        <f t="shared" si="7"/>
        <v>15.238481428711877</v>
      </c>
      <c r="AL57" s="1">
        <f t="shared" si="7"/>
        <v>18.273951105575208</v>
      </c>
      <c r="AM57" s="1">
        <f t="shared" si="7"/>
        <v>19.324378691634298</v>
      </c>
      <c r="AN57" s="1">
        <f t="shared" si="7"/>
        <v>22.587878175743622</v>
      </c>
    </row>
    <row r="58" spans="2:40" x14ac:dyDescent="0.3">
      <c r="B58" s="22" t="s">
        <v>11</v>
      </c>
      <c r="C58" s="61">
        <v>8.6666666666666661</v>
      </c>
      <c r="D58" s="60">
        <v>9.5</v>
      </c>
      <c r="E58" s="61">
        <v>14.16</v>
      </c>
      <c r="F58" s="60">
        <v>14.78</v>
      </c>
      <c r="G58" s="63">
        <v>990</v>
      </c>
      <c r="H58" s="62">
        <v>990</v>
      </c>
      <c r="I58" s="65">
        <v>10.11</v>
      </c>
      <c r="J58" s="64">
        <v>11.07</v>
      </c>
      <c r="K58" s="65">
        <v>16.38</v>
      </c>
      <c r="L58" s="64">
        <v>17.12</v>
      </c>
      <c r="M58" s="65">
        <v>11.41</v>
      </c>
      <c r="N58" s="64">
        <v>11.93</v>
      </c>
      <c r="O58" s="65">
        <v>53.46</v>
      </c>
      <c r="P58" s="64">
        <v>64.95</v>
      </c>
      <c r="Q58" s="70">
        <v>15.234999999999999</v>
      </c>
      <c r="S58">
        <f t="shared" si="0"/>
        <v>11.470742513160788</v>
      </c>
      <c r="T58">
        <f t="shared" si="1"/>
        <v>0.16059456185442417</v>
      </c>
      <c r="V58">
        <f t="shared" si="2"/>
        <v>0.71508977929102902</v>
      </c>
      <c r="W58">
        <f t="shared" si="3"/>
        <v>0.71508977929102902</v>
      </c>
      <c r="AE58">
        <v>10</v>
      </c>
      <c r="AF58" s="1">
        <f t="shared" si="7"/>
        <v>31.295083067579768</v>
      </c>
      <c r="AG58" s="1">
        <f t="shared" si="7"/>
        <v>19.655185964581388</v>
      </c>
      <c r="AH58" s="1">
        <f t="shared" si="7"/>
        <v>15.495921625990363</v>
      </c>
      <c r="AI58" s="1">
        <f t="shared" si="7"/>
        <v>11.656276677773942</v>
      </c>
      <c r="AJ58" s="1">
        <f t="shared" si="7"/>
        <v>16.337582165878064</v>
      </c>
      <c r="AK58" s="1">
        <f t="shared" si="7"/>
        <v>17.029693949407083</v>
      </c>
      <c r="AL58" s="1">
        <f t="shared" si="7"/>
        <v>20.235320718438473</v>
      </c>
      <c r="AM58" s="1">
        <f t="shared" si="7"/>
        <v>21.257902480487498</v>
      </c>
      <c r="AN58" s="1">
        <f t="shared" si="7"/>
        <v>24.566321997374409</v>
      </c>
    </row>
    <row r="59" spans="2:40" x14ac:dyDescent="0.3">
      <c r="B59" s="21" t="s">
        <v>11</v>
      </c>
      <c r="C59" s="60">
        <v>9.5</v>
      </c>
      <c r="D59" s="61">
        <v>10.5</v>
      </c>
      <c r="E59" s="60">
        <v>14.78</v>
      </c>
      <c r="F59" s="61">
        <v>15.69</v>
      </c>
      <c r="G59" s="62">
        <v>990</v>
      </c>
      <c r="H59" s="63">
        <v>990</v>
      </c>
      <c r="I59" s="64">
        <v>11.07</v>
      </c>
      <c r="J59" s="65">
        <v>12.1</v>
      </c>
      <c r="K59" s="64">
        <v>17.12</v>
      </c>
      <c r="L59" s="65">
        <v>17.77</v>
      </c>
      <c r="M59" s="64">
        <v>11.93</v>
      </c>
      <c r="N59" s="65">
        <v>12.48</v>
      </c>
      <c r="O59" s="64">
        <v>64.95</v>
      </c>
      <c r="P59" s="65">
        <v>75.28</v>
      </c>
      <c r="Q59" s="69">
        <v>15.234999999999999</v>
      </c>
      <c r="S59">
        <f t="shared" si="0"/>
        <v>12.619318135556275</v>
      </c>
      <c r="T59">
        <f t="shared" si="1"/>
        <v>0.26969132591764633</v>
      </c>
      <c r="V59">
        <f t="shared" si="2"/>
        <v>0.71508977929102902</v>
      </c>
      <c r="W59">
        <f t="shared" si="3"/>
        <v>0.71508977929102902</v>
      </c>
      <c r="AE59">
        <v>11</v>
      </c>
      <c r="AF59" s="1">
        <f t="shared" ref="AF59:AN70" si="8">($Z$53+$Z$54*AF$45)*(AF$46/($Z$53+$Z$54*AF$45))^((AF$47/$AE59)^$Z$55)</f>
        <v>33.183291901874412</v>
      </c>
      <c r="AG59" s="1">
        <f t="shared" si="8"/>
        <v>21.528513366240428</v>
      </c>
      <c r="AH59" s="1">
        <f t="shared" si="8"/>
        <v>16.912094053002377</v>
      </c>
      <c r="AI59" s="1">
        <f t="shared" si="8"/>
        <v>12.870974405218179</v>
      </c>
      <c r="AJ59" s="1">
        <f t="shared" si="8"/>
        <v>18.003933333704492</v>
      </c>
      <c r="AK59" s="1">
        <f t="shared" si="8"/>
        <v>18.675722575548715</v>
      </c>
      <c r="AL59" s="1">
        <f t="shared" si="8"/>
        <v>22.022679317513962</v>
      </c>
      <c r="AM59" s="1">
        <f t="shared" si="8"/>
        <v>23.009318604742667</v>
      </c>
      <c r="AN59" s="1">
        <f t="shared" si="8"/>
        <v>26.339878773729115</v>
      </c>
    </row>
    <row r="60" spans="2:40" x14ac:dyDescent="0.3">
      <c r="B60" s="22" t="s">
        <v>11</v>
      </c>
      <c r="C60" s="61">
        <v>10.5</v>
      </c>
      <c r="D60" s="60">
        <v>11.583333333333334</v>
      </c>
      <c r="E60" s="61">
        <v>15.69</v>
      </c>
      <c r="F60" s="60">
        <v>16.329999999999998</v>
      </c>
      <c r="G60" s="63">
        <v>990</v>
      </c>
      <c r="H60" s="62">
        <v>968</v>
      </c>
      <c r="I60" s="65">
        <v>12.1</v>
      </c>
      <c r="J60" s="64">
        <v>13.88</v>
      </c>
      <c r="K60" s="65">
        <v>17.77</v>
      </c>
      <c r="L60" s="64">
        <v>18.91</v>
      </c>
      <c r="M60" s="65">
        <v>12.48</v>
      </c>
      <c r="N60" s="64">
        <v>13.51</v>
      </c>
      <c r="O60" s="65">
        <v>75.28</v>
      </c>
      <c r="P60" s="64">
        <v>90.43</v>
      </c>
      <c r="Q60" s="70">
        <v>15.234999999999999</v>
      </c>
      <c r="S60">
        <f t="shared" si="0"/>
        <v>13.582238072618336</v>
      </c>
      <c r="T60">
        <f t="shared" si="1"/>
        <v>8.8662165398043516E-2</v>
      </c>
      <c r="V60">
        <f t="shared" si="2"/>
        <v>0.71508977929102902</v>
      </c>
      <c r="W60">
        <f t="shared" si="3"/>
        <v>0.71339486742966107</v>
      </c>
      <c r="AE60">
        <v>12</v>
      </c>
      <c r="AF60" s="1">
        <f t="shared" si="8"/>
        <v>34.866261031190824</v>
      </c>
      <c r="AG60" s="1">
        <f t="shared" si="8"/>
        <v>23.248844632521731</v>
      </c>
      <c r="AH60" s="1">
        <f t="shared" si="8"/>
        <v>18.208323916995869</v>
      </c>
      <c r="AI60" s="1">
        <f t="shared" si="8"/>
        <v>13.99480276323782</v>
      </c>
      <c r="AJ60" s="1">
        <f t="shared" si="8"/>
        <v>19.542782975336564</v>
      </c>
      <c r="AK60" s="1">
        <f t="shared" si="8"/>
        <v>20.189028714344484</v>
      </c>
      <c r="AL60" s="1">
        <f t="shared" si="8"/>
        <v>23.654434695280461</v>
      </c>
      <c r="AM60" s="1">
        <f t="shared" si="8"/>
        <v>24.600228109728899</v>
      </c>
      <c r="AN60" s="1">
        <f t="shared" si="8"/>
        <v>27.936928496459849</v>
      </c>
    </row>
    <row r="61" spans="2:40" x14ac:dyDescent="0.3">
      <c r="B61" s="21" t="s">
        <v>11</v>
      </c>
      <c r="C61" s="60">
        <v>11.583333333333334</v>
      </c>
      <c r="D61" s="61">
        <v>12.583333333333334</v>
      </c>
      <c r="E61" s="60">
        <v>16.329999999999998</v>
      </c>
      <c r="F61" s="61">
        <v>16.670000000000002</v>
      </c>
      <c r="G61" s="62">
        <v>968</v>
      </c>
      <c r="H61" s="63">
        <v>968</v>
      </c>
      <c r="I61" s="64">
        <v>13.88</v>
      </c>
      <c r="J61" s="65">
        <v>13.45</v>
      </c>
      <c r="K61" s="64">
        <v>18.91</v>
      </c>
      <c r="L61" s="65">
        <v>18.55</v>
      </c>
      <c r="M61" s="64">
        <v>13.51</v>
      </c>
      <c r="N61" s="65">
        <v>13.62</v>
      </c>
      <c r="O61" s="64">
        <v>90.43</v>
      </c>
      <c r="P61" s="65">
        <v>94.04</v>
      </c>
      <c r="Q61" s="69">
        <v>15.234999999999999</v>
      </c>
      <c r="S61">
        <f t="shared" si="0"/>
        <v>15.275701312681297</v>
      </c>
      <c r="T61">
        <f t="shared" si="1"/>
        <v>3.3331852831262152</v>
      </c>
      <c r="V61">
        <f t="shared" si="2"/>
        <v>0.71339486742966107</v>
      </c>
      <c r="W61">
        <f t="shared" si="3"/>
        <v>0.71339486742966107</v>
      </c>
      <c r="AE61">
        <v>13</v>
      </c>
      <c r="AF61" s="1">
        <f t="shared" si="8"/>
        <v>36.375420195089589</v>
      </c>
      <c r="AG61" s="1">
        <f t="shared" si="8"/>
        <v>24.831191798858391</v>
      </c>
      <c r="AH61" s="1">
        <f t="shared" si="8"/>
        <v>19.397246288922073</v>
      </c>
      <c r="AI61" s="1">
        <f t="shared" si="8"/>
        <v>15.035056898378665</v>
      </c>
      <c r="AJ61" s="1">
        <f t="shared" si="8"/>
        <v>20.964959472339135</v>
      </c>
      <c r="AK61" s="1">
        <f t="shared" si="8"/>
        <v>21.582294754876717</v>
      </c>
      <c r="AL61" s="1">
        <f t="shared" si="8"/>
        <v>25.147820225987516</v>
      </c>
      <c r="AM61" s="1">
        <f t="shared" si="8"/>
        <v>26.050009128836074</v>
      </c>
      <c r="AN61" s="1">
        <f t="shared" si="8"/>
        <v>29.381565491958987</v>
      </c>
    </row>
    <row r="62" spans="2:40" x14ac:dyDescent="0.3">
      <c r="B62" s="22" t="s">
        <v>11</v>
      </c>
      <c r="C62" s="61">
        <v>12.583333333333334</v>
      </c>
      <c r="D62" s="60">
        <v>13.75</v>
      </c>
      <c r="E62" s="61">
        <v>16.670000000000002</v>
      </c>
      <c r="F62" s="60">
        <v>17.72</v>
      </c>
      <c r="G62" s="63">
        <v>968</v>
      </c>
      <c r="H62" s="62">
        <v>957</v>
      </c>
      <c r="I62" s="65">
        <v>13.45</v>
      </c>
      <c r="J62" s="64">
        <v>15.53</v>
      </c>
      <c r="K62" s="65">
        <v>18.55</v>
      </c>
      <c r="L62" s="64">
        <v>19.989999999999998</v>
      </c>
      <c r="M62" s="65">
        <v>13.62</v>
      </c>
      <c r="N62" s="64">
        <v>14.38</v>
      </c>
      <c r="O62" s="65">
        <v>94.04</v>
      </c>
      <c r="P62" s="64">
        <v>109.59</v>
      </c>
      <c r="Q62" s="70">
        <v>15.234999999999999</v>
      </c>
      <c r="S62">
        <f t="shared" si="0"/>
        <v>14.875840012874308</v>
      </c>
      <c r="T62">
        <f t="shared" si="1"/>
        <v>0.42792528875628466</v>
      </c>
      <c r="V62">
        <f t="shared" si="2"/>
        <v>0.71339486742966107</v>
      </c>
      <c r="W62">
        <f t="shared" si="3"/>
        <v>0.71254741149897705</v>
      </c>
      <c r="AE62">
        <v>14</v>
      </c>
      <c r="AF62" s="1">
        <f t="shared" si="8"/>
        <v>37.736319398882607</v>
      </c>
      <c r="AG62" s="1">
        <f t="shared" si="8"/>
        <v>26.28965658813571</v>
      </c>
      <c r="AH62" s="1">
        <f t="shared" si="8"/>
        <v>20.490442439955476</v>
      </c>
      <c r="AI62" s="1">
        <f t="shared" si="8"/>
        <v>15.999114119512345</v>
      </c>
      <c r="AJ62" s="1">
        <f t="shared" si="8"/>
        <v>22.281181367431447</v>
      </c>
      <c r="AK62" s="1">
        <f t="shared" si="8"/>
        <v>22.867545885090568</v>
      </c>
      <c r="AL62" s="1">
        <f t="shared" si="8"/>
        <v>26.518367741117764</v>
      </c>
      <c r="AM62" s="1">
        <f t="shared" si="8"/>
        <v>27.37563854025742</v>
      </c>
      <c r="AN62" s="1">
        <f t="shared" si="8"/>
        <v>30.694089504096475</v>
      </c>
    </row>
    <row r="63" spans="2:40" x14ac:dyDescent="0.3">
      <c r="B63" s="21" t="s">
        <v>11</v>
      </c>
      <c r="C63" s="60">
        <v>13.75</v>
      </c>
      <c r="D63" s="61">
        <v>14.75</v>
      </c>
      <c r="E63" s="60">
        <v>17.72</v>
      </c>
      <c r="F63" s="61">
        <v>18.329999999999998</v>
      </c>
      <c r="G63" s="62">
        <v>957</v>
      </c>
      <c r="H63" s="63">
        <v>957</v>
      </c>
      <c r="I63" s="64">
        <v>15.53</v>
      </c>
      <c r="J63" s="65">
        <v>15.94</v>
      </c>
      <c r="K63" s="64">
        <v>19.989999999999998</v>
      </c>
      <c r="L63" s="65">
        <v>20.36</v>
      </c>
      <c r="M63" s="64">
        <v>14.38</v>
      </c>
      <c r="N63" s="65">
        <v>14.57</v>
      </c>
      <c r="O63" s="64">
        <v>109.59</v>
      </c>
      <c r="P63" s="65">
        <v>116.07</v>
      </c>
      <c r="Q63" s="69">
        <v>15.234999999999999</v>
      </c>
      <c r="S63">
        <f t="shared" si="0"/>
        <v>16.756633096139684</v>
      </c>
      <c r="T63">
        <f t="shared" si="1"/>
        <v>0.66688961371068667</v>
      </c>
      <c r="V63">
        <f t="shared" si="2"/>
        <v>0.71254741149897705</v>
      </c>
      <c r="W63">
        <f t="shared" si="3"/>
        <v>0.71254741149897705</v>
      </c>
      <c r="AE63">
        <v>15</v>
      </c>
      <c r="AF63" s="1">
        <f t="shared" si="8"/>
        <v>38.969855554318549</v>
      </c>
      <c r="AG63" s="1">
        <f t="shared" si="8"/>
        <v>27.637069317023467</v>
      </c>
      <c r="AH63" s="1">
        <f t="shared" si="8"/>
        <v>21.498275052309296</v>
      </c>
      <c r="AI63" s="1">
        <f t="shared" si="8"/>
        <v>16.894008037361058</v>
      </c>
      <c r="AJ63" s="1">
        <f t="shared" si="8"/>
        <v>23.501535291363172</v>
      </c>
      <c r="AK63" s="1">
        <f t="shared" si="8"/>
        <v>24.055791224772289</v>
      </c>
      <c r="AL63" s="1">
        <f t="shared" si="8"/>
        <v>27.779811575570992</v>
      </c>
      <c r="AM63" s="1">
        <f t="shared" si="8"/>
        <v>28.591824426158382</v>
      </c>
      <c r="AN63" s="1">
        <f t="shared" si="8"/>
        <v>31.891576918541737</v>
      </c>
    </row>
    <row r="64" spans="2:40" x14ac:dyDescent="0.3">
      <c r="B64" s="22" t="s">
        <v>11</v>
      </c>
      <c r="C64" s="61">
        <v>14.75</v>
      </c>
      <c r="D64" s="60">
        <v>15.5</v>
      </c>
      <c r="E64" s="61">
        <v>18.329999999999998</v>
      </c>
      <c r="F64" s="60">
        <v>18.829999999999998</v>
      </c>
      <c r="G64" s="63">
        <v>957</v>
      </c>
      <c r="H64" s="62">
        <v>957</v>
      </c>
      <c r="I64" s="65">
        <v>15.94</v>
      </c>
      <c r="J64" s="64">
        <v>16.46</v>
      </c>
      <c r="K64" s="65">
        <v>20.36</v>
      </c>
      <c r="L64" s="64">
        <v>20.67</v>
      </c>
      <c r="M64" s="65">
        <v>14.57</v>
      </c>
      <c r="N64" s="64">
        <v>14.8</v>
      </c>
      <c r="O64" s="65">
        <v>116.07</v>
      </c>
      <c r="P64" s="64">
        <v>122.76</v>
      </c>
      <c r="Q64" s="70">
        <v>15.234999999999999</v>
      </c>
      <c r="S64">
        <f t="shared" si="0"/>
        <v>16.81087066033983</v>
      </c>
      <c r="T64">
        <f t="shared" si="1"/>
        <v>0.123110220287308</v>
      </c>
      <c r="V64">
        <f t="shared" si="2"/>
        <v>0.71254741149897705</v>
      </c>
      <c r="W64">
        <f t="shared" si="3"/>
        <v>0.71254741149897705</v>
      </c>
      <c r="AE64">
        <v>16</v>
      </c>
      <c r="AF64" s="1">
        <f t="shared" si="8"/>
        <v>40.093239287196702</v>
      </c>
      <c r="AG64" s="1">
        <f t="shared" si="8"/>
        <v>28.884907628036583</v>
      </c>
      <c r="AH64" s="1">
        <f t="shared" si="8"/>
        <v>22.429901529894952</v>
      </c>
      <c r="AI64" s="1">
        <f t="shared" si="8"/>
        <v>17.72624059390639</v>
      </c>
      <c r="AJ64" s="1">
        <f t="shared" si="8"/>
        <v>24.635262465669619</v>
      </c>
      <c r="AK64" s="1">
        <f t="shared" si="8"/>
        <v>25.156923440732299</v>
      </c>
      <c r="AL64" s="1">
        <f t="shared" si="8"/>
        <v>28.944181936906574</v>
      </c>
      <c r="AM64" s="1">
        <f t="shared" si="8"/>
        <v>29.711250311463814</v>
      </c>
      <c r="AN64" s="1">
        <f t="shared" si="8"/>
        <v>32.988416338229676</v>
      </c>
    </row>
    <row r="65" spans="2:40" x14ac:dyDescent="0.3">
      <c r="B65" s="18" t="s">
        <v>12</v>
      </c>
      <c r="C65" s="54">
        <v>6</v>
      </c>
      <c r="D65" s="55">
        <v>7.8</v>
      </c>
      <c r="E65" s="54">
        <v>16.4375</v>
      </c>
      <c r="F65" s="55">
        <v>18.5</v>
      </c>
      <c r="G65" s="56">
        <v>488</v>
      </c>
      <c r="H65" s="57">
        <v>481</v>
      </c>
      <c r="I65" s="58">
        <v>8.2799999999999994</v>
      </c>
      <c r="J65" s="59">
        <v>11.7525</v>
      </c>
      <c r="K65" s="58">
        <v>18.229552091509401</v>
      </c>
      <c r="L65" s="59">
        <v>21.68413161798</v>
      </c>
      <c r="M65" s="58">
        <v>14.7039361237828</v>
      </c>
      <c r="N65" s="59">
        <v>17.633877463436001</v>
      </c>
      <c r="O65" s="58">
        <v>57.0535</v>
      </c>
      <c r="P65" s="59">
        <v>91.684299999999993</v>
      </c>
      <c r="Q65" s="15">
        <v>20.8125</v>
      </c>
      <c r="S65">
        <f t="shared" si="0"/>
        <v>11.792164129237266</v>
      </c>
      <c r="T65">
        <f t="shared" si="1"/>
        <v>1.5732431481505686E-3</v>
      </c>
      <c r="V65">
        <f t="shared" si="2"/>
        <v>0.67641497227254221</v>
      </c>
      <c r="W65">
        <f t="shared" si="3"/>
        <v>0.67587568213483429</v>
      </c>
      <c r="AE65">
        <v>17</v>
      </c>
      <c r="AF65" s="1">
        <f t="shared" si="8"/>
        <v>41.120747899271706</v>
      </c>
      <c r="AG65" s="1">
        <f t="shared" si="8"/>
        <v>30.043347329803854</v>
      </c>
      <c r="AH65" s="1">
        <f t="shared" si="8"/>
        <v>23.293364350836558</v>
      </c>
      <c r="AI65" s="1">
        <f t="shared" si="8"/>
        <v>18.501719509577107</v>
      </c>
      <c r="AJ65" s="1">
        <f t="shared" si="8"/>
        <v>25.690704505335077</v>
      </c>
      <c r="AK65" s="1">
        <f t="shared" si="8"/>
        <v>26.179743156005678</v>
      </c>
      <c r="AL65" s="1">
        <f t="shared" si="8"/>
        <v>30.021971671830077</v>
      </c>
      <c r="AM65" s="1">
        <f t="shared" si="8"/>
        <v>30.744842652400212</v>
      </c>
      <c r="AN65" s="1">
        <f t="shared" si="8"/>
        <v>33.996772306961105</v>
      </c>
    </row>
    <row r="66" spans="2:40" x14ac:dyDescent="0.3">
      <c r="B66" s="20" t="s">
        <v>12</v>
      </c>
      <c r="C66" s="55">
        <v>7.8</v>
      </c>
      <c r="D66" s="54">
        <v>9</v>
      </c>
      <c r="E66" s="55">
        <v>18.5</v>
      </c>
      <c r="F66" s="54">
        <v>19.076923076923102</v>
      </c>
      <c r="G66" s="57">
        <v>481</v>
      </c>
      <c r="H66" s="56">
        <v>481</v>
      </c>
      <c r="I66" s="59">
        <v>11.7525</v>
      </c>
      <c r="J66" s="58">
        <v>13.738099999999999</v>
      </c>
      <c r="K66" s="59">
        <v>21.68413161798</v>
      </c>
      <c r="L66" s="58">
        <v>22.903354718182101</v>
      </c>
      <c r="M66" s="59">
        <v>17.633877463436001</v>
      </c>
      <c r="N66" s="58">
        <v>19.063143585597199</v>
      </c>
      <c r="O66" s="59">
        <v>91.684299999999993</v>
      </c>
      <c r="P66" s="58">
        <v>110.88760000000001</v>
      </c>
      <c r="Q66" s="68">
        <v>20.8125</v>
      </c>
      <c r="S66">
        <f t="shared" si="0"/>
        <v>13.920885380377747</v>
      </c>
      <c r="T66">
        <f t="shared" si="1"/>
        <v>3.3410495279838005E-2</v>
      </c>
      <c r="V66">
        <f t="shared" si="2"/>
        <v>0.67587568213483429</v>
      </c>
      <c r="W66">
        <f t="shared" si="3"/>
        <v>0.67587568213483429</v>
      </c>
      <c r="AE66">
        <v>18</v>
      </c>
      <c r="AF66" s="1">
        <f t="shared" si="8"/>
        <v>42.064310317773725</v>
      </c>
      <c r="AG66" s="1">
        <f t="shared" si="8"/>
        <v>31.121370089823177</v>
      </c>
      <c r="AH66" s="1">
        <f t="shared" si="8"/>
        <v>24.095708833490487</v>
      </c>
      <c r="AI66" s="1">
        <f t="shared" si="8"/>
        <v>19.225760329468212</v>
      </c>
      <c r="AJ66" s="1">
        <f t="shared" si="8"/>
        <v>26.675328825542646</v>
      </c>
      <c r="AK66" s="1">
        <f t="shared" si="8"/>
        <v>27.132039310474774</v>
      </c>
      <c r="AL66" s="1">
        <f t="shared" si="8"/>
        <v>31.02232156338755</v>
      </c>
      <c r="AM66" s="1">
        <f t="shared" si="8"/>
        <v>31.702024131933392</v>
      </c>
      <c r="AN66" s="1">
        <f t="shared" si="8"/>
        <v>34.926972698240924</v>
      </c>
    </row>
    <row r="67" spans="2:40" x14ac:dyDescent="0.3">
      <c r="B67" s="18" t="s">
        <v>12</v>
      </c>
      <c r="C67" s="54">
        <v>9</v>
      </c>
      <c r="D67" s="55">
        <v>9.9</v>
      </c>
      <c r="E67" s="54">
        <v>19.076923076923102</v>
      </c>
      <c r="F67" s="55">
        <v>20.75</v>
      </c>
      <c r="G67" s="56">
        <v>481</v>
      </c>
      <c r="H67" s="57">
        <v>481</v>
      </c>
      <c r="I67" s="58">
        <v>13.738099999999999</v>
      </c>
      <c r="J67" s="59">
        <v>15.285</v>
      </c>
      <c r="K67" s="58">
        <v>22.903354718182101</v>
      </c>
      <c r="L67" s="59">
        <v>24.649834996574601</v>
      </c>
      <c r="M67" s="58">
        <v>19.063143585597199</v>
      </c>
      <c r="N67" s="59">
        <v>20.109434423169802</v>
      </c>
      <c r="O67" s="58">
        <v>110.88760000000001</v>
      </c>
      <c r="P67" s="59">
        <v>133.03720000000001</v>
      </c>
      <c r="Q67" s="15">
        <v>20.8125</v>
      </c>
      <c r="S67">
        <f t="shared" si="0"/>
        <v>15.256736960047657</v>
      </c>
      <c r="T67">
        <f t="shared" si="1"/>
        <v>7.9879942734771938E-4</v>
      </c>
      <c r="V67">
        <f t="shared" si="2"/>
        <v>0.67587568213483429</v>
      </c>
      <c r="W67">
        <f t="shared" si="3"/>
        <v>0.67587568213483429</v>
      </c>
      <c r="AE67">
        <v>19</v>
      </c>
      <c r="AF67" s="1">
        <f t="shared" si="8"/>
        <v>42.933962551620418</v>
      </c>
      <c r="AG67" s="1">
        <f t="shared" si="8"/>
        <v>32.126889956565556</v>
      </c>
      <c r="AH67" s="1">
        <f t="shared" si="8"/>
        <v>24.843104471906535</v>
      </c>
      <c r="AI67" s="1">
        <f t="shared" si="8"/>
        <v>19.903120022272937</v>
      </c>
      <c r="AJ67" s="1">
        <f t="shared" si="8"/>
        <v>27.595790982585193</v>
      </c>
      <c r="AK67" s="1">
        <f t="shared" si="8"/>
        <v>28.020690204777619</v>
      </c>
      <c r="AL67" s="1">
        <f t="shared" si="8"/>
        <v>31.953199223158052</v>
      </c>
      <c r="AM67" s="1">
        <f t="shared" si="8"/>
        <v>32.590938957489541</v>
      </c>
      <c r="AN67" s="1">
        <f t="shared" si="8"/>
        <v>35.787826922488833</v>
      </c>
    </row>
    <row r="68" spans="2:40" x14ac:dyDescent="0.3">
      <c r="B68" s="20" t="s">
        <v>12</v>
      </c>
      <c r="C68" s="55">
        <v>9.9</v>
      </c>
      <c r="D68" s="54">
        <v>10.8</v>
      </c>
      <c r="E68" s="55">
        <v>20.75</v>
      </c>
      <c r="F68" s="54">
        <v>21.3125</v>
      </c>
      <c r="G68" s="57">
        <v>481</v>
      </c>
      <c r="H68" s="56">
        <v>481</v>
      </c>
      <c r="I68" s="59">
        <v>15.285</v>
      </c>
      <c r="J68" s="58">
        <v>16.896899999999999</v>
      </c>
      <c r="K68" s="59">
        <v>24.649834996574601</v>
      </c>
      <c r="L68" s="58">
        <v>25.139678403010102</v>
      </c>
      <c r="M68" s="59">
        <v>20.109434423169802</v>
      </c>
      <c r="N68" s="58">
        <v>21.142981095343401</v>
      </c>
      <c r="O68" s="59">
        <v>133.03720000000001</v>
      </c>
      <c r="P68" s="58">
        <v>150.97190000000001</v>
      </c>
      <c r="Q68" s="68">
        <v>20.8125</v>
      </c>
      <c r="S68">
        <f t="shared" si="0"/>
        <v>16.722631732013664</v>
      </c>
      <c r="T68">
        <f t="shared" si="1"/>
        <v>3.0369429226957068E-2</v>
      </c>
      <c r="V68">
        <f t="shared" si="2"/>
        <v>0.67587568213483429</v>
      </c>
      <c r="W68">
        <f t="shared" si="3"/>
        <v>0.67587568213483429</v>
      </c>
      <c r="AE68">
        <v>20</v>
      </c>
      <c r="AF68" s="1">
        <f t="shared" si="8"/>
        <v>43.738204007062528</v>
      </c>
      <c r="AG68" s="1">
        <f t="shared" si="8"/>
        <v>33.066880015546474</v>
      </c>
      <c r="AH68" s="1">
        <f t="shared" si="8"/>
        <v>25.540959008134973</v>
      </c>
      <c r="AI68" s="1">
        <f t="shared" si="8"/>
        <v>20.538044216199836</v>
      </c>
      <c r="AJ68" s="1">
        <f t="shared" si="8"/>
        <v>28.458011237985236</v>
      </c>
      <c r="AK68" s="1">
        <f t="shared" si="8"/>
        <v>28.851767536374755</v>
      </c>
      <c r="AL68" s="1">
        <f t="shared" si="8"/>
        <v>32.821561338723477</v>
      </c>
      <c r="AM68" s="1">
        <f t="shared" si="8"/>
        <v>33.418647097597862</v>
      </c>
      <c r="AN68" s="1">
        <f t="shared" si="8"/>
        <v>36.586885385087172</v>
      </c>
    </row>
    <row r="69" spans="2:40" x14ac:dyDescent="0.3">
      <c r="B69" s="18" t="s">
        <v>12</v>
      </c>
      <c r="C69" s="54">
        <v>10.8</v>
      </c>
      <c r="D69" s="55">
        <v>12</v>
      </c>
      <c r="E69" s="54">
        <v>21.3125</v>
      </c>
      <c r="F69" s="55">
        <v>22.970588235294102</v>
      </c>
      <c r="G69" s="56">
        <v>481</v>
      </c>
      <c r="H69" s="57">
        <v>481</v>
      </c>
      <c r="I69" s="58">
        <v>16.896899999999999</v>
      </c>
      <c r="J69" s="59">
        <v>18.758099999999999</v>
      </c>
      <c r="K69" s="58">
        <v>25.139678403010102</v>
      </c>
      <c r="L69" s="59">
        <v>26.799335875584099</v>
      </c>
      <c r="M69" s="58">
        <v>21.142981095343401</v>
      </c>
      <c r="N69" s="59">
        <v>22.277014765850598</v>
      </c>
      <c r="O69" s="58">
        <v>150.97190000000001</v>
      </c>
      <c r="P69" s="59">
        <v>176.2304</v>
      </c>
      <c r="Q69" s="15">
        <v>20.8125</v>
      </c>
      <c r="S69">
        <f t="shared" si="0"/>
        <v>18.698080168327262</v>
      </c>
      <c r="T69">
        <f t="shared" si="1"/>
        <v>3.6023801940236236E-3</v>
      </c>
      <c r="V69">
        <f t="shared" si="2"/>
        <v>0.67587568213483429</v>
      </c>
      <c r="W69">
        <f t="shared" si="3"/>
        <v>0.67587568213483429</v>
      </c>
      <c r="AE69">
        <v>21</v>
      </c>
      <c r="AF69" s="1">
        <f t="shared" si="8"/>
        <v>44.484277925368318</v>
      </c>
      <c r="AG69" s="1">
        <f t="shared" si="8"/>
        <v>33.947490554152814</v>
      </c>
      <c r="AH69" s="1">
        <f t="shared" si="8"/>
        <v>26.194020953654203</v>
      </c>
      <c r="AI69" s="1">
        <f t="shared" si="8"/>
        <v>21.134318484831972</v>
      </c>
      <c r="AJ69" s="1">
        <f t="shared" si="8"/>
        <v>29.267253495098377</v>
      </c>
      <c r="AK69" s="1">
        <f t="shared" si="8"/>
        <v>29.630634987411792</v>
      </c>
      <c r="AL69" s="1">
        <f t="shared" si="8"/>
        <v>33.633496164424145</v>
      </c>
      <c r="AM69" s="1">
        <f t="shared" si="8"/>
        <v>34.191289024085037</v>
      </c>
      <c r="AN69" s="1">
        <f t="shared" si="8"/>
        <v>37.330650573981146</v>
      </c>
    </row>
    <row r="70" spans="2:40" x14ac:dyDescent="0.3">
      <c r="B70" s="20" t="s">
        <v>12</v>
      </c>
      <c r="C70" s="55">
        <v>12</v>
      </c>
      <c r="D70" s="54">
        <v>13</v>
      </c>
      <c r="E70" s="55">
        <v>22.970588235294102</v>
      </c>
      <c r="F70" s="54">
        <v>23.59375</v>
      </c>
      <c r="G70" s="57">
        <v>481</v>
      </c>
      <c r="H70" s="56">
        <v>481</v>
      </c>
      <c r="I70" s="59">
        <v>18.758099999999999</v>
      </c>
      <c r="J70" s="58">
        <v>20.496300000000002</v>
      </c>
      <c r="K70" s="59">
        <v>26.799335875584099</v>
      </c>
      <c r="L70" s="58">
        <v>27.731716984867798</v>
      </c>
      <c r="M70" s="59">
        <v>22.277014765850598</v>
      </c>
      <c r="N70" s="58">
        <v>23.287848751624502</v>
      </c>
      <c r="O70" s="59">
        <v>176.2304</v>
      </c>
      <c r="P70" s="58">
        <v>197.90039999999999</v>
      </c>
      <c r="Q70" s="68">
        <v>20.8125</v>
      </c>
      <c r="S70">
        <f t="shared" si="0"/>
        <v>20.160552949960248</v>
      </c>
      <c r="T70">
        <f t="shared" si="1"/>
        <v>0.11272608161039657</v>
      </c>
      <c r="V70">
        <f t="shared" si="2"/>
        <v>0.67587568213483429</v>
      </c>
      <c r="W70">
        <f t="shared" si="3"/>
        <v>0.67587568213483429</v>
      </c>
      <c r="AE70">
        <v>22</v>
      </c>
      <c r="AF70" s="1">
        <f t="shared" si="8"/>
        <v>45.178393567242857</v>
      </c>
      <c r="AG70" s="1">
        <f t="shared" si="8"/>
        <v>34.774155327049549</v>
      </c>
      <c r="AH70" s="1">
        <f t="shared" si="8"/>
        <v>26.806469504881093</v>
      </c>
      <c r="AI70" s="1">
        <f t="shared" si="8"/>
        <v>21.695318709076396</v>
      </c>
      <c r="AJ70" s="1">
        <f t="shared" si="8"/>
        <v>30.028200693073604</v>
      </c>
      <c r="AK70" s="1">
        <f t="shared" si="8"/>
        <v>30.362037778905911</v>
      </c>
      <c r="AL70" s="1">
        <f t="shared" si="8"/>
        <v>34.394346478644401</v>
      </c>
      <c r="AM70" s="1">
        <f t="shared" si="8"/>
        <v>34.914224269703169</v>
      </c>
      <c r="AN70" s="1">
        <f t="shared" si="8"/>
        <v>38.024748922181857</v>
      </c>
    </row>
    <row r="71" spans="2:40" x14ac:dyDescent="0.3">
      <c r="B71" s="18" t="s">
        <v>12</v>
      </c>
      <c r="C71" s="54">
        <v>13</v>
      </c>
      <c r="D71" s="55">
        <v>14</v>
      </c>
      <c r="E71" s="54">
        <v>23.59375</v>
      </c>
      <c r="F71" s="55">
        <v>24.15625</v>
      </c>
      <c r="G71" s="56">
        <v>481</v>
      </c>
      <c r="H71" s="57">
        <v>481</v>
      </c>
      <c r="I71" s="58">
        <v>20.496300000000002</v>
      </c>
      <c r="J71" s="59">
        <v>22.3812</v>
      </c>
      <c r="K71" s="58">
        <v>27.731716984867798</v>
      </c>
      <c r="L71" s="59">
        <v>29.576709187956201</v>
      </c>
      <c r="M71" s="58">
        <v>23.287848751624502</v>
      </c>
      <c r="N71" s="59">
        <v>24.333369137331498</v>
      </c>
      <c r="O71" s="58">
        <v>197.90039999999999</v>
      </c>
      <c r="P71" s="59">
        <v>223.40289999999999</v>
      </c>
      <c r="Q71" s="15">
        <v>20.8125</v>
      </c>
      <c r="S71">
        <f t="shared" si="0"/>
        <v>21.819500150818758</v>
      </c>
      <c r="T71">
        <f t="shared" si="1"/>
        <v>0.31550672057022972</v>
      </c>
      <c r="V71">
        <f t="shared" si="2"/>
        <v>0.67587568213483429</v>
      </c>
      <c r="W71">
        <f t="shared" si="3"/>
        <v>0.67587568213483429</v>
      </c>
    </row>
    <row r="72" spans="2:40" x14ac:dyDescent="0.3">
      <c r="B72" s="20" t="s">
        <v>12</v>
      </c>
      <c r="C72" s="55">
        <v>14</v>
      </c>
      <c r="D72" s="54">
        <v>15</v>
      </c>
      <c r="E72" s="55">
        <v>24.15625</v>
      </c>
      <c r="F72" s="54">
        <v>24.087499618530298</v>
      </c>
      <c r="G72" s="57">
        <v>481</v>
      </c>
      <c r="H72" s="56">
        <v>481</v>
      </c>
      <c r="I72" s="59">
        <v>22.3812</v>
      </c>
      <c r="J72" s="58">
        <v>22.6313</v>
      </c>
      <c r="K72" s="59">
        <v>29.576709187956201</v>
      </c>
      <c r="L72" s="58">
        <v>29.3002027996063</v>
      </c>
      <c r="M72" s="59">
        <v>24.333369137331498</v>
      </c>
      <c r="N72" s="58">
        <v>24.468701877506501</v>
      </c>
      <c r="O72" s="59">
        <v>223.40289999999999</v>
      </c>
      <c r="P72" s="58">
        <v>221.7063</v>
      </c>
      <c r="Q72" s="68">
        <v>20.8125</v>
      </c>
      <c r="S72">
        <f t="shared" si="0"/>
        <v>23.630888967221711</v>
      </c>
      <c r="T72">
        <f t="shared" si="1"/>
        <v>0.99917810339136837</v>
      </c>
      <c r="V72">
        <f t="shared" si="2"/>
        <v>0.67587568213483429</v>
      </c>
      <c r="W72">
        <f t="shared" si="3"/>
        <v>0.67587568213483429</v>
      </c>
    </row>
    <row r="73" spans="2:40" x14ac:dyDescent="0.3">
      <c r="B73" s="18" t="s">
        <v>12</v>
      </c>
      <c r="C73" s="54">
        <v>15</v>
      </c>
      <c r="D73" s="55">
        <v>15.8</v>
      </c>
      <c r="E73" s="54">
        <v>24.087499618530298</v>
      </c>
      <c r="F73" s="55">
        <v>25.024999856948899</v>
      </c>
      <c r="G73" s="56">
        <v>481</v>
      </c>
      <c r="H73" s="57">
        <v>481</v>
      </c>
      <c r="I73" s="58">
        <v>22.6313</v>
      </c>
      <c r="J73" s="59">
        <v>23.5381</v>
      </c>
      <c r="K73" s="58">
        <v>29.3002027996063</v>
      </c>
      <c r="L73" s="59">
        <v>30.0509020576742</v>
      </c>
      <c r="M73" s="58">
        <v>24.468701877506501</v>
      </c>
      <c r="N73" s="59">
        <v>24.955612535111399</v>
      </c>
      <c r="O73" s="58">
        <v>221.7063</v>
      </c>
      <c r="P73" s="59">
        <v>240.09020000000001</v>
      </c>
      <c r="Q73" s="15">
        <v>20.8125</v>
      </c>
      <c r="S73">
        <f t="shared" si="0"/>
        <v>23.573058050730239</v>
      </c>
      <c r="T73">
        <f t="shared" si="1"/>
        <v>1.222065310857975E-3</v>
      </c>
      <c r="V73">
        <f t="shared" si="2"/>
        <v>0.67587568213483429</v>
      </c>
      <c r="W73">
        <f t="shared" si="3"/>
        <v>0.67587568213483429</v>
      </c>
      <c r="AE73" s="4"/>
      <c r="AF73" s="7"/>
      <c r="AG73" s="7"/>
      <c r="AH73" s="7"/>
      <c r="AI73" s="7"/>
      <c r="AJ73" s="7"/>
      <c r="AK73" s="7"/>
      <c r="AL73" s="7"/>
      <c r="AM73" s="7"/>
      <c r="AN73" s="7"/>
    </row>
    <row r="74" spans="2:40" x14ac:dyDescent="0.3">
      <c r="B74" s="20" t="s">
        <v>12</v>
      </c>
      <c r="C74" s="55">
        <v>15.8</v>
      </c>
      <c r="D74" s="54">
        <v>16.899999999999999</v>
      </c>
      <c r="E74" s="55">
        <v>25.024999856948899</v>
      </c>
      <c r="F74" s="54">
        <v>25.3874995708466</v>
      </c>
      <c r="G74" s="57">
        <v>481</v>
      </c>
      <c r="H74" s="56">
        <v>481</v>
      </c>
      <c r="I74" s="59">
        <v>23.5381</v>
      </c>
      <c r="J74" s="58">
        <v>24.203099999999999</v>
      </c>
      <c r="K74" s="59">
        <v>30.0509020576742</v>
      </c>
      <c r="L74" s="58">
        <v>29.708139936496199</v>
      </c>
      <c r="M74" s="59">
        <v>24.955612535111399</v>
      </c>
      <c r="N74" s="58">
        <v>25.304235808119302</v>
      </c>
      <c r="O74" s="59">
        <v>240.09020000000001</v>
      </c>
      <c r="P74" s="58">
        <v>251.31739999999999</v>
      </c>
      <c r="Q74" s="68">
        <v>20.8125</v>
      </c>
      <c r="S74">
        <f t="shared" si="0"/>
        <v>24.764527759529201</v>
      </c>
      <c r="T74">
        <f t="shared" si="1"/>
        <v>0.31520112916997983</v>
      </c>
      <c r="V74">
        <f t="shared" si="2"/>
        <v>0.67587568213483429</v>
      </c>
      <c r="W74">
        <f t="shared" si="3"/>
        <v>0.67587568213483429</v>
      </c>
      <c r="AE74" s="133" t="s">
        <v>38</v>
      </c>
      <c r="AF74" s="134">
        <v>13.3</v>
      </c>
      <c r="AG74" s="135">
        <v>5.2</v>
      </c>
      <c r="AH74" s="134">
        <v>4.32</v>
      </c>
      <c r="AI74" s="135">
        <v>2.74</v>
      </c>
      <c r="AJ74" s="134">
        <v>8.2799999999999994</v>
      </c>
      <c r="AK74" s="135">
        <v>8.9291</v>
      </c>
      <c r="AL74" s="134">
        <v>11.1912</v>
      </c>
      <c r="AM74" s="135">
        <v>12.2157</v>
      </c>
      <c r="AN74" s="136">
        <v>15.083299999999999</v>
      </c>
    </row>
    <row r="75" spans="2:40" x14ac:dyDescent="0.3">
      <c r="B75" s="18" t="s">
        <v>12</v>
      </c>
      <c r="C75" s="54">
        <v>16.899999999999999</v>
      </c>
      <c r="D75" s="55">
        <v>17.899999999999999</v>
      </c>
      <c r="E75" s="54">
        <v>25.3874995708466</v>
      </c>
      <c r="F75" s="55">
        <v>25.921875</v>
      </c>
      <c r="G75" s="56">
        <v>481</v>
      </c>
      <c r="H75" s="57">
        <v>481</v>
      </c>
      <c r="I75" s="58">
        <v>24.203099999999999</v>
      </c>
      <c r="J75" s="59">
        <v>24.570599999999999</v>
      </c>
      <c r="K75" s="58">
        <v>29.708139936496199</v>
      </c>
      <c r="L75" s="59">
        <v>29.124224617423099</v>
      </c>
      <c r="M75" s="58">
        <v>25.304235808119302</v>
      </c>
      <c r="N75" s="59">
        <v>25.496817313255999</v>
      </c>
      <c r="O75" s="58">
        <v>251.31739999999999</v>
      </c>
      <c r="P75" s="59">
        <v>259.01220000000001</v>
      </c>
      <c r="Q75" s="15">
        <v>20.8125</v>
      </c>
      <c r="S75">
        <f t="shared" si="0"/>
        <v>25.253020898283136</v>
      </c>
      <c r="T75">
        <f t="shared" si="1"/>
        <v>0.46569828241356392</v>
      </c>
      <c r="V75">
        <f t="shared" si="2"/>
        <v>0.67587568213483429</v>
      </c>
      <c r="W75">
        <f t="shared" si="3"/>
        <v>0.67587568213483429</v>
      </c>
      <c r="AE75" s="137" t="s">
        <v>35</v>
      </c>
      <c r="AF75" s="66">
        <v>4.0999999999999996</v>
      </c>
      <c r="AG75" s="66">
        <v>4.0999999999999996</v>
      </c>
      <c r="AH75" s="66">
        <v>4.0999999999999996</v>
      </c>
      <c r="AI75" s="66">
        <v>4.0999999999999996</v>
      </c>
      <c r="AJ75" s="66">
        <v>6</v>
      </c>
      <c r="AK75" s="66">
        <v>6</v>
      </c>
      <c r="AL75" s="66">
        <v>6</v>
      </c>
      <c r="AM75" s="66">
        <v>6</v>
      </c>
      <c r="AN75" s="138">
        <v>6</v>
      </c>
    </row>
    <row r="76" spans="2:40" x14ac:dyDescent="0.3">
      <c r="B76" s="21" t="s">
        <v>13</v>
      </c>
      <c r="C76" s="60">
        <v>6</v>
      </c>
      <c r="D76" s="61">
        <v>7.8</v>
      </c>
      <c r="E76" s="60">
        <v>16.884615384615401</v>
      </c>
      <c r="F76" s="61">
        <v>18.692307692307701</v>
      </c>
      <c r="G76" s="62">
        <v>620</v>
      </c>
      <c r="H76" s="63">
        <v>620</v>
      </c>
      <c r="I76" s="64">
        <v>8.9291</v>
      </c>
      <c r="J76" s="65">
        <v>12.5739</v>
      </c>
      <c r="K76" s="64">
        <v>17.775625977703498</v>
      </c>
      <c r="L76" s="65">
        <v>21.046089429521999</v>
      </c>
      <c r="M76" s="64">
        <v>13.540070134119301</v>
      </c>
      <c r="N76" s="65">
        <v>16.067734710405901</v>
      </c>
      <c r="O76" s="64">
        <v>62.089100000000002</v>
      </c>
      <c r="P76" s="65">
        <v>97.697199999999995</v>
      </c>
      <c r="Q76" s="69">
        <v>20.388439046333808</v>
      </c>
      <c r="S76">
        <f t="shared" si="0"/>
        <v>12.646446004736459</v>
      </c>
      <c r="T76">
        <f t="shared" si="1"/>
        <v>5.2629228032223642E-3</v>
      </c>
      <c r="V76">
        <f t="shared" si="2"/>
        <v>0.68658444344074998</v>
      </c>
      <c r="W76">
        <f t="shared" si="3"/>
        <v>0.68658444344074998</v>
      </c>
      <c r="AE76" s="139" t="s">
        <v>23</v>
      </c>
      <c r="AF76" s="140" t="s">
        <v>65</v>
      </c>
      <c r="AG76" s="140" t="s">
        <v>66</v>
      </c>
      <c r="AH76" s="140" t="s">
        <v>67</v>
      </c>
      <c r="AI76" s="140" t="s">
        <v>68</v>
      </c>
      <c r="AJ76" s="140" t="s">
        <v>69</v>
      </c>
      <c r="AK76" s="140" t="s">
        <v>70</v>
      </c>
      <c r="AL76" s="140" t="s">
        <v>71</v>
      </c>
      <c r="AM76" s="140" t="s">
        <v>72</v>
      </c>
      <c r="AN76" s="141" t="s">
        <v>73</v>
      </c>
    </row>
    <row r="77" spans="2:40" x14ac:dyDescent="0.3">
      <c r="B77" s="22" t="s">
        <v>13</v>
      </c>
      <c r="C77" s="61">
        <v>7.8</v>
      </c>
      <c r="D77" s="60">
        <v>9</v>
      </c>
      <c r="E77" s="61">
        <v>18.692307692307701</v>
      </c>
      <c r="F77" s="60">
        <v>19.21875</v>
      </c>
      <c r="G77" s="63">
        <v>620</v>
      </c>
      <c r="H77" s="62">
        <v>615</v>
      </c>
      <c r="I77" s="65">
        <v>12.5739</v>
      </c>
      <c r="J77" s="64">
        <v>14.510899999999999</v>
      </c>
      <c r="K77" s="65">
        <v>21.046089429521999</v>
      </c>
      <c r="L77" s="64">
        <v>22.448353968728</v>
      </c>
      <c r="M77" s="65">
        <v>16.067734710405901</v>
      </c>
      <c r="N77" s="64">
        <v>17.330775117745599</v>
      </c>
      <c r="O77" s="65">
        <v>97.697199999999995</v>
      </c>
      <c r="P77" s="64">
        <v>116.4076</v>
      </c>
      <c r="Q77" s="70">
        <v>20.388439046333808</v>
      </c>
      <c r="S77">
        <f t="shared" si="0"/>
        <v>14.817678713532732</v>
      </c>
      <c r="T77">
        <f t="shared" si="1"/>
        <v>9.4113179076798587E-2</v>
      </c>
      <c r="V77">
        <f t="shared" si="2"/>
        <v>0.68658444344074998</v>
      </c>
      <c r="W77">
        <f t="shared" si="3"/>
        <v>0.68619923619952994</v>
      </c>
      <c r="AE77">
        <v>1</v>
      </c>
      <c r="AF77" s="1">
        <f t="shared" ref="AF77:AN86" si="9">50*(AF$74/(50))^((AF$75/$AE77)^0.9697)</f>
        <v>0.27521420485687564</v>
      </c>
      <c r="AG77" s="1">
        <f t="shared" si="9"/>
        <v>6.8782289902498319E-3</v>
      </c>
      <c r="AH77" s="1">
        <f t="shared" si="9"/>
        <v>3.3201894168281222E-3</v>
      </c>
      <c r="AI77" s="1">
        <f t="shared" si="9"/>
        <v>5.551193727956976E-4</v>
      </c>
      <c r="AJ77" s="1">
        <f t="shared" si="9"/>
        <v>1.8236215691271945E-3</v>
      </c>
      <c r="AK77" s="1">
        <f t="shared" si="9"/>
        <v>2.8003126231146563E-3</v>
      </c>
      <c r="AL77" s="1">
        <f t="shared" si="9"/>
        <v>1.0104779589882111E-2</v>
      </c>
      <c r="AM77" s="1">
        <f t="shared" si="9"/>
        <v>1.6623239008032014E-2</v>
      </c>
      <c r="AN77" s="1">
        <f t="shared" si="9"/>
        <v>5.5099571823458704E-2</v>
      </c>
    </row>
    <row r="78" spans="2:40" x14ac:dyDescent="0.3">
      <c r="B78" s="21" t="s">
        <v>13</v>
      </c>
      <c r="C78" s="60">
        <v>9</v>
      </c>
      <c r="D78" s="61">
        <v>9.9</v>
      </c>
      <c r="E78" s="60">
        <v>19.21875</v>
      </c>
      <c r="F78" s="61">
        <v>20.269230769230798</v>
      </c>
      <c r="G78" s="62">
        <v>615</v>
      </c>
      <c r="H78" s="63">
        <v>615</v>
      </c>
      <c r="I78" s="64">
        <v>14.510899999999999</v>
      </c>
      <c r="J78" s="65">
        <v>16.036200000000001</v>
      </c>
      <c r="K78" s="64">
        <v>22.448353968728</v>
      </c>
      <c r="L78" s="65">
        <v>24.112189678396899</v>
      </c>
      <c r="M78" s="64">
        <v>17.330775117745599</v>
      </c>
      <c r="N78" s="65">
        <v>18.2193539863745</v>
      </c>
      <c r="O78" s="64">
        <v>116.4076</v>
      </c>
      <c r="P78" s="65">
        <v>135.0967</v>
      </c>
      <c r="Q78" s="69">
        <v>20.388439046333808</v>
      </c>
      <c r="S78">
        <f t="shared" si="0"/>
        <v>16.08413287658243</v>
      </c>
      <c r="T78">
        <f t="shared" si="1"/>
        <v>2.297560657466387E-3</v>
      </c>
      <c r="V78">
        <f t="shared" si="2"/>
        <v>0.68619923619952994</v>
      </c>
      <c r="W78">
        <f t="shared" si="3"/>
        <v>0.68619923619952994</v>
      </c>
      <c r="AE78">
        <v>2</v>
      </c>
      <c r="AF78" s="1">
        <f t="shared" si="9"/>
        <v>3.5102998966131449</v>
      </c>
      <c r="AG78" s="1">
        <f t="shared" si="9"/>
        <v>0.53363494186365046</v>
      </c>
      <c r="AH78" s="1">
        <f t="shared" si="9"/>
        <v>0.36790067075553107</v>
      </c>
      <c r="AI78" s="1">
        <f t="shared" si="9"/>
        <v>0.14760430014588705</v>
      </c>
      <c r="AJ78" s="1">
        <f t="shared" si="9"/>
        <v>0.27092863457594785</v>
      </c>
      <c r="AK78" s="1">
        <f t="shared" si="9"/>
        <v>0.33726212065128564</v>
      </c>
      <c r="AL78" s="1">
        <f t="shared" si="9"/>
        <v>0.64944464731845597</v>
      </c>
      <c r="AM78" s="1">
        <f t="shared" si="9"/>
        <v>0.83739582115969025</v>
      </c>
      <c r="AN78" s="1">
        <f t="shared" si="9"/>
        <v>1.5440808159662791</v>
      </c>
    </row>
    <row r="79" spans="2:40" x14ac:dyDescent="0.3">
      <c r="B79" s="22" t="s">
        <v>13</v>
      </c>
      <c r="C79" s="61">
        <v>9.9</v>
      </c>
      <c r="D79" s="60">
        <v>10.8</v>
      </c>
      <c r="E79" s="61">
        <v>20.269230769230798</v>
      </c>
      <c r="F79" s="60">
        <v>21.342105263157901</v>
      </c>
      <c r="G79" s="63">
        <v>615</v>
      </c>
      <c r="H79" s="62">
        <v>615</v>
      </c>
      <c r="I79" s="65">
        <v>16.036200000000001</v>
      </c>
      <c r="J79" s="64">
        <v>17.773299999999999</v>
      </c>
      <c r="K79" s="65">
        <v>24.112189678396899</v>
      </c>
      <c r="L79" s="64">
        <v>24.2948094783013</v>
      </c>
      <c r="M79" s="65">
        <v>18.2193539863745</v>
      </c>
      <c r="N79" s="64">
        <v>19.1796037580811</v>
      </c>
      <c r="O79" s="65">
        <v>135.0967</v>
      </c>
      <c r="P79" s="64">
        <v>157.43639999999999</v>
      </c>
      <c r="Q79" s="70">
        <v>20.388439046333808</v>
      </c>
      <c r="S79">
        <f t="shared" si="0"/>
        <v>17.519095282982601</v>
      </c>
      <c r="T79">
        <f t="shared" si="1"/>
        <v>6.4620038153895401E-2</v>
      </c>
      <c r="V79">
        <f t="shared" si="2"/>
        <v>0.68619923619952994</v>
      </c>
      <c r="W79">
        <f t="shared" si="3"/>
        <v>0.68619923619952994</v>
      </c>
      <c r="AE79">
        <v>3</v>
      </c>
      <c r="AF79" s="1">
        <f t="shared" si="9"/>
        <v>8.3249036985564828</v>
      </c>
      <c r="AG79" s="1">
        <f t="shared" si="9"/>
        <v>2.3347337009889793</v>
      </c>
      <c r="AH79" s="1">
        <f t="shared" si="9"/>
        <v>1.8164796870451496</v>
      </c>
      <c r="AI79" s="1">
        <f t="shared" si="9"/>
        <v>0.98071065252805889</v>
      </c>
      <c r="AJ79" s="1">
        <f t="shared" si="9"/>
        <v>1.4775825305792452</v>
      </c>
      <c r="AK79" s="1">
        <f t="shared" si="9"/>
        <v>1.712947300122146</v>
      </c>
      <c r="AL79" s="1">
        <f t="shared" si="9"/>
        <v>2.6656648166074266</v>
      </c>
      <c r="AM79" s="1">
        <f t="shared" si="9"/>
        <v>3.1645187623157178</v>
      </c>
      <c r="AN79" s="1">
        <f t="shared" si="9"/>
        <v>4.7825233713614423</v>
      </c>
    </row>
    <row r="80" spans="2:40" x14ac:dyDescent="0.3">
      <c r="B80" s="21" t="s">
        <v>13</v>
      </c>
      <c r="C80" s="60">
        <v>10.8</v>
      </c>
      <c r="D80" s="61">
        <v>12</v>
      </c>
      <c r="E80" s="60">
        <v>21.342105263157901</v>
      </c>
      <c r="F80" s="61">
        <v>22.875</v>
      </c>
      <c r="G80" s="62">
        <v>615</v>
      </c>
      <c r="H80" s="63">
        <v>615</v>
      </c>
      <c r="I80" s="64">
        <v>17.773299999999999</v>
      </c>
      <c r="J80" s="65">
        <v>19.691500000000001</v>
      </c>
      <c r="K80" s="64">
        <v>24.2948094783013</v>
      </c>
      <c r="L80" s="65">
        <v>25.854564325471902</v>
      </c>
      <c r="M80" s="64">
        <v>19.1796037580811</v>
      </c>
      <c r="N80" s="65">
        <v>20.1901854583855</v>
      </c>
      <c r="O80" s="64">
        <v>157.43639999999999</v>
      </c>
      <c r="P80" s="65">
        <v>188.2371</v>
      </c>
      <c r="Q80" s="69">
        <v>20.388439046333808</v>
      </c>
      <c r="S80">
        <f t="shared" si="0"/>
        <v>19.627919675734944</v>
      </c>
      <c r="T80">
        <f t="shared" si="1"/>
        <v>4.0424576336498524E-3</v>
      </c>
      <c r="V80">
        <f t="shared" si="2"/>
        <v>0.68619923619952994</v>
      </c>
      <c r="W80">
        <f t="shared" si="3"/>
        <v>0.68619923619952994</v>
      </c>
      <c r="AE80">
        <v>4</v>
      </c>
      <c r="AF80" s="1">
        <f t="shared" si="9"/>
        <v>12.879961650090376</v>
      </c>
      <c r="AG80" s="1">
        <f t="shared" si="9"/>
        <v>4.9224659794593961</v>
      </c>
      <c r="AH80" s="1">
        <f t="shared" si="9"/>
        <v>4.0711008712333783</v>
      </c>
      <c r="AI80" s="1">
        <f t="shared" si="9"/>
        <v>2.5538002941261575</v>
      </c>
      <c r="AJ80" s="1">
        <f t="shared" si="9"/>
        <v>3.4822818577337142</v>
      </c>
      <c r="AK80" s="1">
        <f t="shared" si="9"/>
        <v>3.8943018127853146</v>
      </c>
      <c r="AL80" s="1">
        <f t="shared" si="9"/>
        <v>5.4417284423436785</v>
      </c>
      <c r="AM80" s="1">
        <f t="shared" si="9"/>
        <v>6.1958751659549902</v>
      </c>
      <c r="AN80" s="1">
        <f t="shared" si="9"/>
        <v>8.4682245206252151</v>
      </c>
    </row>
    <row r="81" spans="2:40" x14ac:dyDescent="0.3">
      <c r="B81" s="22" t="s">
        <v>13</v>
      </c>
      <c r="C81" s="61">
        <v>12</v>
      </c>
      <c r="D81" s="60">
        <v>13</v>
      </c>
      <c r="E81" s="61">
        <v>22.875</v>
      </c>
      <c r="F81" s="60">
        <v>22.824999999999999</v>
      </c>
      <c r="G81" s="63">
        <v>615</v>
      </c>
      <c r="H81" s="62">
        <v>610</v>
      </c>
      <c r="I81" s="65">
        <v>19.691500000000001</v>
      </c>
      <c r="J81" s="64">
        <v>21.9648</v>
      </c>
      <c r="K81" s="65">
        <v>25.854564325471902</v>
      </c>
      <c r="L81" s="64">
        <v>27.794264118851501</v>
      </c>
      <c r="M81" s="65">
        <v>20.1901854583855</v>
      </c>
      <c r="N81" s="64">
        <v>21.409563048927801</v>
      </c>
      <c r="O81" s="65">
        <v>188.2371</v>
      </c>
      <c r="P81" s="64">
        <v>208.37039999999999</v>
      </c>
      <c r="Q81" s="70">
        <v>20.388439046333808</v>
      </c>
      <c r="S81">
        <f t="shared" si="0"/>
        <v>21.105414809200237</v>
      </c>
      <c r="T81">
        <f t="shared" si="1"/>
        <v>0.73854290616594531</v>
      </c>
      <c r="V81">
        <f t="shared" si="2"/>
        <v>0.68619923619952994</v>
      </c>
      <c r="W81">
        <f t="shared" si="3"/>
        <v>0.6858140289583099</v>
      </c>
      <c r="AE81">
        <v>5</v>
      </c>
      <c r="AF81" s="1">
        <f t="shared" si="9"/>
        <v>16.76983001555951</v>
      </c>
      <c r="AG81" s="1">
        <f t="shared" si="9"/>
        <v>7.7281584167071209</v>
      </c>
      <c r="AH81" s="1">
        <f t="shared" si="9"/>
        <v>6.6321101643453577</v>
      </c>
      <c r="AI81" s="1">
        <f t="shared" si="9"/>
        <v>4.5554639917758095</v>
      </c>
      <c r="AJ81" s="1">
        <f t="shared" si="9"/>
        <v>5.8479701104212616</v>
      </c>
      <c r="AK81" s="1">
        <f t="shared" si="9"/>
        <v>6.3991350432661323</v>
      </c>
      <c r="AL81" s="1">
        <f t="shared" si="9"/>
        <v>8.3782962428869308</v>
      </c>
      <c r="AM81" s="1">
        <f t="shared" si="9"/>
        <v>9.3015272491658063</v>
      </c>
      <c r="AN81" s="1">
        <f t="shared" si="9"/>
        <v>11.963064907825476</v>
      </c>
    </row>
    <row r="82" spans="2:40" x14ac:dyDescent="0.3">
      <c r="B82" s="21" t="s">
        <v>13</v>
      </c>
      <c r="C82" s="60">
        <v>13</v>
      </c>
      <c r="D82" s="61">
        <v>14</v>
      </c>
      <c r="E82" s="60">
        <v>22.824999999999999</v>
      </c>
      <c r="F82" s="61">
        <v>24.3</v>
      </c>
      <c r="G82" s="62">
        <v>610</v>
      </c>
      <c r="H82" s="63">
        <v>605</v>
      </c>
      <c r="I82" s="64">
        <v>21.9648</v>
      </c>
      <c r="J82" s="65">
        <v>23.6493</v>
      </c>
      <c r="K82" s="64">
        <v>27.794264118851501</v>
      </c>
      <c r="L82" s="65">
        <v>28.698033197911101</v>
      </c>
      <c r="M82" s="64">
        <v>21.409563048927801</v>
      </c>
      <c r="N82" s="65">
        <v>22.3063587929386</v>
      </c>
      <c r="O82" s="64">
        <v>208.37039999999999</v>
      </c>
      <c r="P82" s="65">
        <v>237.2706</v>
      </c>
      <c r="Q82" s="69">
        <v>20.388439046333808</v>
      </c>
      <c r="S82">
        <f t="shared" ref="S82:S119" si="10">$Y$20*(I82/$Y$20)^(C82^($Y$21+$Y$22*G82/1000)/D82^($Y$21+$Y$22*H82/1000))</f>
        <v>23.296370629906168</v>
      </c>
      <c r="T82">
        <f t="shared" ref="T82:T119" si="11">(J82-S82)^2</f>
        <v>0.12455914027482941</v>
      </c>
      <c r="V82">
        <f t="shared" ref="V82:V119" si="12">$AB$20+$AB$21*G82/1000</f>
        <v>0.6858140289583099</v>
      </c>
      <c r="W82">
        <f t="shared" ref="W82:W119" si="13">$AB$20+$AB$21*H82/1000</f>
        <v>0.68542882171708996</v>
      </c>
      <c r="AE82">
        <v>6</v>
      </c>
      <c r="AF82" s="1">
        <f t="shared" si="9"/>
        <v>20.017600903141609</v>
      </c>
      <c r="AG82" s="1">
        <f t="shared" si="9"/>
        <v>10.458794659534906</v>
      </c>
      <c r="AH82" s="1">
        <f t="shared" si="9"/>
        <v>9.2007118124845935</v>
      </c>
      <c r="AI82" s="1">
        <f t="shared" si="9"/>
        <v>6.7163886177193293</v>
      </c>
      <c r="AJ82" s="1">
        <f t="shared" si="9"/>
        <v>8.2799999999999994</v>
      </c>
      <c r="AK82" s="1">
        <f t="shared" si="9"/>
        <v>8.9291</v>
      </c>
      <c r="AL82" s="1">
        <f t="shared" si="9"/>
        <v>11.1912</v>
      </c>
      <c r="AM82" s="1">
        <f t="shared" si="9"/>
        <v>12.2157</v>
      </c>
      <c r="AN82" s="1">
        <f t="shared" si="9"/>
        <v>15.083299999999999</v>
      </c>
    </row>
    <row r="83" spans="2:40" x14ac:dyDescent="0.3">
      <c r="B83" s="22" t="s">
        <v>13</v>
      </c>
      <c r="C83" s="61">
        <v>14</v>
      </c>
      <c r="D83" s="60">
        <v>15</v>
      </c>
      <c r="E83" s="61">
        <v>24.3</v>
      </c>
      <c r="F83" s="60">
        <v>24.985714140392499</v>
      </c>
      <c r="G83" s="63">
        <v>605</v>
      </c>
      <c r="H83" s="62">
        <v>595</v>
      </c>
      <c r="I83" s="65">
        <v>23.6493</v>
      </c>
      <c r="J83" s="64">
        <v>23.768799999999999</v>
      </c>
      <c r="K83" s="65">
        <v>28.698033197911101</v>
      </c>
      <c r="L83" s="64">
        <v>28.5450438350708</v>
      </c>
      <c r="M83" s="65">
        <v>22.3063587929386</v>
      </c>
      <c r="N83" s="64">
        <v>22.548031593690599</v>
      </c>
      <c r="O83" s="65">
        <v>237.2706</v>
      </c>
      <c r="P83" s="64">
        <v>245.57249999999999</v>
      </c>
      <c r="Q83" s="70">
        <v>20.388439046333808</v>
      </c>
      <c r="S83">
        <f t="shared" si="10"/>
        <v>24.868587141118244</v>
      </c>
      <c r="T83">
        <f t="shared" si="11"/>
        <v>1.2095317557690428</v>
      </c>
      <c r="V83">
        <f t="shared" si="12"/>
        <v>0.68542882171708996</v>
      </c>
      <c r="W83">
        <f t="shared" si="13"/>
        <v>0.68465840723464999</v>
      </c>
      <c r="AE83">
        <v>7</v>
      </c>
      <c r="AF83" s="1">
        <f t="shared" si="9"/>
        <v>22.730588071360337</v>
      </c>
      <c r="AG83" s="1">
        <f t="shared" si="9"/>
        <v>12.996448781422067</v>
      </c>
      <c r="AH83" s="1">
        <f t="shared" si="9"/>
        <v>11.638381571798153</v>
      </c>
      <c r="AI83" s="1">
        <f t="shared" si="9"/>
        <v>8.8753398955499989</v>
      </c>
      <c r="AJ83" s="1">
        <f t="shared" si="9"/>
        <v>10.628190523450289</v>
      </c>
      <c r="AK83" s="1">
        <f t="shared" si="9"/>
        <v>11.341897914974286</v>
      </c>
      <c r="AL83" s="1">
        <f t="shared" si="9"/>
        <v>13.776483939568379</v>
      </c>
      <c r="AM83" s="1">
        <f t="shared" si="9"/>
        <v>14.855874419465884</v>
      </c>
      <c r="AN83" s="1">
        <f t="shared" si="9"/>
        <v>17.813987715391452</v>
      </c>
    </row>
    <row r="84" spans="2:40" x14ac:dyDescent="0.3">
      <c r="B84" s="21" t="s">
        <v>13</v>
      </c>
      <c r="C84" s="60">
        <v>15</v>
      </c>
      <c r="D84" s="61">
        <v>15.8</v>
      </c>
      <c r="E84" s="60">
        <v>24.985714140392499</v>
      </c>
      <c r="F84" s="61">
        <v>25.439999961853101</v>
      </c>
      <c r="G84" s="62">
        <v>595</v>
      </c>
      <c r="H84" s="63">
        <v>590</v>
      </c>
      <c r="I84" s="64">
        <v>23.768799999999999</v>
      </c>
      <c r="J84" s="65">
        <v>24.261399999999998</v>
      </c>
      <c r="K84" s="64">
        <v>28.5450438350708</v>
      </c>
      <c r="L84" s="65">
        <v>29.352393458447299</v>
      </c>
      <c r="M84" s="64">
        <v>22.548031593690599</v>
      </c>
      <c r="N84" s="65">
        <v>22.877086649454199</v>
      </c>
      <c r="O84" s="64">
        <v>245.57249999999999</v>
      </c>
      <c r="P84" s="65">
        <v>250.70099999999999</v>
      </c>
      <c r="Q84" s="69">
        <v>20.388439046333808</v>
      </c>
      <c r="S84">
        <f t="shared" si="10"/>
        <v>24.699632573251204</v>
      </c>
      <c r="T84">
        <f t="shared" si="11"/>
        <v>0.19204778825837346</v>
      </c>
      <c r="V84">
        <f t="shared" si="12"/>
        <v>0.68465840723464999</v>
      </c>
      <c r="W84">
        <f t="shared" si="13"/>
        <v>0.68427319999342995</v>
      </c>
      <c r="AE84">
        <v>8</v>
      </c>
      <c r="AF84" s="1">
        <f t="shared" si="9"/>
        <v>25.014457869671979</v>
      </c>
      <c r="AG84" s="1">
        <f t="shared" si="9"/>
        <v>15.307071294336547</v>
      </c>
      <c r="AH84" s="1">
        <f t="shared" si="9"/>
        <v>13.892534217803988</v>
      </c>
      <c r="AI84" s="1">
        <f t="shared" si="9"/>
        <v>10.948881832288942</v>
      </c>
      <c r="AJ84" s="1">
        <f t="shared" si="9"/>
        <v>12.827365973682589</v>
      </c>
      <c r="AK84" s="1">
        <f t="shared" si="9"/>
        <v>13.581124147358098</v>
      </c>
      <c r="AL84" s="1">
        <f t="shared" si="9"/>
        <v>16.111329610288788</v>
      </c>
      <c r="AM84" s="1">
        <f t="shared" si="9"/>
        <v>17.215214813698328</v>
      </c>
      <c r="AN84" s="1">
        <f t="shared" si="9"/>
        <v>20.192833728191069</v>
      </c>
    </row>
    <row r="85" spans="2:40" x14ac:dyDescent="0.3">
      <c r="B85" s="22" t="s">
        <v>13</v>
      </c>
      <c r="C85" s="61">
        <v>15.8</v>
      </c>
      <c r="D85" s="60">
        <v>16.899999999999999</v>
      </c>
      <c r="E85" s="61">
        <v>25.439999961853101</v>
      </c>
      <c r="F85" s="60">
        <v>25.859999847412102</v>
      </c>
      <c r="G85" s="63">
        <v>590</v>
      </c>
      <c r="H85" s="62">
        <v>590</v>
      </c>
      <c r="I85" s="65">
        <v>24.261399999999998</v>
      </c>
      <c r="J85" s="64">
        <v>24.9955</v>
      </c>
      <c r="K85" s="65">
        <v>29.352393458447299</v>
      </c>
      <c r="L85" s="64">
        <v>30.252512257315601</v>
      </c>
      <c r="M85" s="65">
        <v>22.877086649454199</v>
      </c>
      <c r="N85" s="64">
        <v>23.218869988291001</v>
      </c>
      <c r="O85" s="65">
        <v>250.70099999999999</v>
      </c>
      <c r="P85" s="64">
        <v>262.5283</v>
      </c>
      <c r="Q85" s="70">
        <v>20.388439046333808</v>
      </c>
      <c r="S85">
        <f t="shared" si="10"/>
        <v>25.506489268746446</v>
      </c>
      <c r="T85">
        <f t="shared" si="11"/>
        <v>0.2611100327740275</v>
      </c>
      <c r="V85">
        <f t="shared" si="12"/>
        <v>0.68427319999342995</v>
      </c>
      <c r="W85">
        <f t="shared" si="13"/>
        <v>0.68427319999342995</v>
      </c>
      <c r="AE85">
        <v>9</v>
      </c>
      <c r="AF85" s="1">
        <f t="shared" si="9"/>
        <v>26.955979121350911</v>
      </c>
      <c r="AG85" s="1">
        <f t="shared" si="9"/>
        <v>17.393146461949733</v>
      </c>
      <c r="AH85" s="1">
        <f t="shared" si="9"/>
        <v>15.951908772345904</v>
      </c>
      <c r="AI85" s="1">
        <f t="shared" si="9"/>
        <v>12.899191858889822</v>
      </c>
      <c r="AJ85" s="1">
        <f t="shared" si="9"/>
        <v>14.856205658497599</v>
      </c>
      <c r="AK85" s="1">
        <f t="shared" si="9"/>
        <v>15.632541303462585</v>
      </c>
      <c r="AL85" s="1">
        <f t="shared" si="9"/>
        <v>18.206106392714339</v>
      </c>
      <c r="AM85" s="1">
        <f t="shared" si="9"/>
        <v>19.314866420355042</v>
      </c>
      <c r="AN85" s="1">
        <f t="shared" si="9"/>
        <v>22.26888140785568</v>
      </c>
    </row>
    <row r="86" spans="2:40" x14ac:dyDescent="0.3">
      <c r="B86" s="21" t="s">
        <v>13</v>
      </c>
      <c r="C86" s="60">
        <v>16.899999999999999</v>
      </c>
      <c r="D86" s="61">
        <v>17.899999999999999</v>
      </c>
      <c r="E86" s="60">
        <v>25.859999847412102</v>
      </c>
      <c r="F86" s="61">
        <v>26.449999809265101</v>
      </c>
      <c r="G86" s="62">
        <v>590</v>
      </c>
      <c r="H86" s="63">
        <v>590</v>
      </c>
      <c r="I86" s="64">
        <v>24.9955</v>
      </c>
      <c r="J86" s="65">
        <v>25.422599999999999</v>
      </c>
      <c r="K86" s="64">
        <v>30.252512257315601</v>
      </c>
      <c r="L86" s="65">
        <v>29.9247597390763</v>
      </c>
      <c r="M86" s="64">
        <v>23.218869988291001</v>
      </c>
      <c r="N86" s="65">
        <v>23.415949179679199</v>
      </c>
      <c r="O86" s="64">
        <v>262.5283</v>
      </c>
      <c r="P86" s="65">
        <v>269.79820000000001</v>
      </c>
      <c r="Q86" s="69">
        <v>20.388439046333808</v>
      </c>
      <c r="S86">
        <f t="shared" si="10"/>
        <v>26.060885174125044</v>
      </c>
      <c r="T86">
        <f t="shared" si="11"/>
        <v>0.40740796350783881</v>
      </c>
      <c r="V86">
        <f t="shared" si="12"/>
        <v>0.68427319999342995</v>
      </c>
      <c r="W86">
        <f t="shared" si="13"/>
        <v>0.68427319999342995</v>
      </c>
      <c r="AE86">
        <v>10</v>
      </c>
      <c r="AF86" s="1">
        <f t="shared" si="9"/>
        <v>28.622953922619416</v>
      </c>
      <c r="AG86" s="1">
        <f t="shared" si="9"/>
        <v>19.271593042529528</v>
      </c>
      <c r="AH86" s="1">
        <f t="shared" si="9"/>
        <v>17.82381082520126</v>
      </c>
      <c r="AI86" s="1">
        <f t="shared" si="9"/>
        <v>14.71329524099956</v>
      </c>
      <c r="AJ86" s="1">
        <f t="shared" si="9"/>
        <v>16.714652356004859</v>
      </c>
      <c r="AK86" s="1">
        <f t="shared" si="9"/>
        <v>17.501308617071608</v>
      </c>
      <c r="AL86" s="1">
        <f t="shared" si="9"/>
        <v>20.083053171185963</v>
      </c>
      <c r="AM86" s="1">
        <f t="shared" si="9"/>
        <v>21.184137819445471</v>
      </c>
      <c r="AN86" s="1">
        <f t="shared" si="9"/>
        <v>24.088773214176946</v>
      </c>
    </row>
    <row r="87" spans="2:40" x14ac:dyDescent="0.3">
      <c r="B87" s="18" t="s">
        <v>14</v>
      </c>
      <c r="C87" s="54">
        <v>6</v>
      </c>
      <c r="D87" s="55">
        <v>7.8</v>
      </c>
      <c r="E87" s="54">
        <v>16.9166666666666</v>
      </c>
      <c r="F87" s="55">
        <v>19.6944444444444</v>
      </c>
      <c r="G87" s="56">
        <v>782</v>
      </c>
      <c r="H87" s="57">
        <v>769</v>
      </c>
      <c r="I87" s="58">
        <v>11.1912</v>
      </c>
      <c r="J87" s="59">
        <v>15.2181</v>
      </c>
      <c r="K87" s="58">
        <v>17.278727923077799</v>
      </c>
      <c r="L87" s="59">
        <v>20.1731703948488</v>
      </c>
      <c r="M87" s="58">
        <v>13.4927018442233</v>
      </c>
      <c r="N87" s="59">
        <v>15.87767048746</v>
      </c>
      <c r="O87" s="58">
        <v>78.890199999999993</v>
      </c>
      <c r="P87" s="59">
        <v>124.2306</v>
      </c>
      <c r="Q87" s="15">
        <v>21.97707231040572</v>
      </c>
      <c r="S87">
        <f t="shared" si="10"/>
        <v>15.300425011827308</v>
      </c>
      <c r="T87">
        <f t="shared" si="11"/>
        <v>6.7774075723664026E-3</v>
      </c>
      <c r="V87">
        <f t="shared" si="12"/>
        <v>0.69906515805627756</v>
      </c>
      <c r="W87">
        <f t="shared" si="13"/>
        <v>0.69806361922910554</v>
      </c>
      <c r="AE87">
        <v>11</v>
      </c>
      <c r="AF87" s="1">
        <f t="shared" ref="AF87:AN98" si="14">50*(AF$74/(50))^((AF$75/$AE87)^0.9697)</f>
        <v>30.06773788909446</v>
      </c>
      <c r="AG87" s="1">
        <f t="shared" si="14"/>
        <v>20.963806077389187</v>
      </c>
      <c r="AH87" s="1">
        <f t="shared" si="14"/>
        <v>19.523032478493505</v>
      </c>
      <c r="AI87" s="1">
        <f t="shared" si="14"/>
        <v>16.391154819834259</v>
      </c>
      <c r="AJ87" s="1">
        <f t="shared" si="14"/>
        <v>18.412270854538406</v>
      </c>
      <c r="AK87" s="1">
        <f t="shared" si="14"/>
        <v>19.200710491276325</v>
      </c>
      <c r="AL87" s="1">
        <f t="shared" si="14"/>
        <v>21.767120160810123</v>
      </c>
      <c r="AM87" s="1">
        <f t="shared" si="14"/>
        <v>22.852599461057451</v>
      </c>
      <c r="AN87" s="1">
        <f t="shared" si="14"/>
        <v>25.692900429514999</v>
      </c>
    </row>
    <row r="88" spans="2:40" x14ac:dyDescent="0.3">
      <c r="B88" s="20" t="s">
        <v>14</v>
      </c>
      <c r="C88" s="55">
        <v>7.8</v>
      </c>
      <c r="D88" s="54">
        <v>9</v>
      </c>
      <c r="E88" s="55">
        <v>19.6944444444444</v>
      </c>
      <c r="F88" s="54">
        <v>20.409090909090999</v>
      </c>
      <c r="G88" s="57">
        <v>769</v>
      </c>
      <c r="H88" s="56">
        <v>769</v>
      </c>
      <c r="I88" s="59">
        <v>15.2181</v>
      </c>
      <c r="J88" s="58">
        <v>17.269400000000001</v>
      </c>
      <c r="K88" s="59">
        <v>20.1731703948488</v>
      </c>
      <c r="L88" s="58">
        <v>21.376758392424101</v>
      </c>
      <c r="M88" s="59">
        <v>15.87767048746</v>
      </c>
      <c r="N88" s="58">
        <v>16.915447124007802</v>
      </c>
      <c r="O88" s="59">
        <v>124.2306</v>
      </c>
      <c r="P88" s="58">
        <v>146.1046</v>
      </c>
      <c r="Q88" s="68">
        <v>21.97707231040572</v>
      </c>
      <c r="S88">
        <f t="shared" si="10"/>
        <v>17.681671488541991</v>
      </c>
      <c r="T88">
        <f t="shared" si="11"/>
        <v>0.16996778026462786</v>
      </c>
      <c r="V88">
        <f t="shared" si="12"/>
        <v>0.69806361922910554</v>
      </c>
      <c r="W88">
        <f t="shared" si="13"/>
        <v>0.69806361922910554</v>
      </c>
      <c r="AE88">
        <v>12</v>
      </c>
      <c r="AF88" s="1">
        <f t="shared" si="14"/>
        <v>31.330839973305025</v>
      </c>
      <c r="AG88" s="1">
        <f t="shared" si="14"/>
        <v>22.491319403929595</v>
      </c>
      <c r="AH88" s="1">
        <f t="shared" si="14"/>
        <v>21.066585477360071</v>
      </c>
      <c r="AI88" s="1">
        <f t="shared" si="14"/>
        <v>17.939106375773971</v>
      </c>
      <c r="AJ88" s="1">
        <f t="shared" si="14"/>
        <v>19.962395637933142</v>
      </c>
      <c r="AK88" s="1">
        <f t="shared" si="14"/>
        <v>20.746707044395169</v>
      </c>
      <c r="AL88" s="1">
        <f t="shared" si="14"/>
        <v>23.28222008191711</v>
      </c>
      <c r="AM88" s="1">
        <f t="shared" si="14"/>
        <v>24.347195791505161</v>
      </c>
      <c r="AN88" s="1">
        <f t="shared" si="14"/>
        <v>27.115011966347659</v>
      </c>
    </row>
    <row r="89" spans="2:40" x14ac:dyDescent="0.3">
      <c r="B89" s="18" t="s">
        <v>14</v>
      </c>
      <c r="C89" s="54">
        <v>9</v>
      </c>
      <c r="D89" s="55">
        <v>9.9</v>
      </c>
      <c r="E89" s="54">
        <v>20.409090909090999</v>
      </c>
      <c r="F89" s="55">
        <v>21.8611111111112</v>
      </c>
      <c r="G89" s="56">
        <v>769</v>
      </c>
      <c r="H89" s="57">
        <v>764</v>
      </c>
      <c r="I89" s="58">
        <v>17.269400000000001</v>
      </c>
      <c r="J89" s="59">
        <v>18.817599999999999</v>
      </c>
      <c r="K89" s="58">
        <v>21.376758392424101</v>
      </c>
      <c r="L89" s="59">
        <v>22.789955995928299</v>
      </c>
      <c r="M89" s="58">
        <v>16.915447124007802</v>
      </c>
      <c r="N89" s="59">
        <v>17.709712712012301</v>
      </c>
      <c r="O89" s="58">
        <v>146.1046</v>
      </c>
      <c r="P89" s="59">
        <v>169.4057</v>
      </c>
      <c r="Q89" s="15">
        <v>21.97707231040572</v>
      </c>
      <c r="S89">
        <f t="shared" si="10"/>
        <v>18.938333143180827</v>
      </c>
      <c r="T89">
        <f t="shared" si="11"/>
        <v>1.4576491862322436E-2</v>
      </c>
      <c r="V89">
        <f t="shared" si="12"/>
        <v>0.69806361922910554</v>
      </c>
      <c r="W89">
        <f t="shared" si="13"/>
        <v>0.6976784119878856</v>
      </c>
      <c r="AE89">
        <v>13</v>
      </c>
      <c r="AF89" s="1">
        <f t="shared" si="14"/>
        <v>32.443840432083739</v>
      </c>
      <c r="AG89" s="1">
        <f t="shared" si="14"/>
        <v>23.874050177929</v>
      </c>
      <c r="AH89" s="1">
        <f t="shared" si="14"/>
        <v>22.471280938190962</v>
      </c>
      <c r="AI89" s="1">
        <f t="shared" si="14"/>
        <v>19.366304909115932</v>
      </c>
      <c r="AJ89" s="1">
        <f t="shared" si="14"/>
        <v>21.37925198207185</v>
      </c>
      <c r="AK89" s="1">
        <f t="shared" si="14"/>
        <v>22.155375323687327</v>
      </c>
      <c r="AL89" s="1">
        <f t="shared" si="14"/>
        <v>24.649869746288516</v>
      </c>
      <c r="AM89" s="1">
        <f t="shared" si="14"/>
        <v>25.691444855120537</v>
      </c>
      <c r="AN89" s="1">
        <f t="shared" si="14"/>
        <v>28.38292860986623</v>
      </c>
    </row>
    <row r="90" spans="2:40" x14ac:dyDescent="0.3">
      <c r="B90" s="20" t="s">
        <v>14</v>
      </c>
      <c r="C90" s="55">
        <v>9.9</v>
      </c>
      <c r="D90" s="54">
        <v>10.8</v>
      </c>
      <c r="E90" s="55">
        <v>21.8611111111112</v>
      </c>
      <c r="F90" s="54">
        <v>22.904761904761902</v>
      </c>
      <c r="G90" s="57">
        <v>764</v>
      </c>
      <c r="H90" s="56">
        <v>764</v>
      </c>
      <c r="I90" s="59">
        <v>18.817599999999999</v>
      </c>
      <c r="J90" s="58">
        <v>20.5671</v>
      </c>
      <c r="K90" s="59">
        <v>22.789955995928299</v>
      </c>
      <c r="L90" s="58">
        <v>23.060732396866999</v>
      </c>
      <c r="M90" s="59">
        <v>17.709712712012301</v>
      </c>
      <c r="N90" s="58">
        <v>18.514270477109001</v>
      </c>
      <c r="O90" s="59">
        <v>169.4057</v>
      </c>
      <c r="P90" s="58">
        <v>194.08189999999999</v>
      </c>
      <c r="Q90" s="68">
        <v>21.97707231040572</v>
      </c>
      <c r="S90">
        <f t="shared" si="10"/>
        <v>20.394183761605081</v>
      </c>
      <c r="T90">
        <f t="shared" si="11"/>
        <v>2.9900025500648377E-2</v>
      </c>
      <c r="V90">
        <f t="shared" si="12"/>
        <v>0.6976784119878856</v>
      </c>
      <c r="W90">
        <f t="shared" si="13"/>
        <v>0.6976784119878856</v>
      </c>
      <c r="AE90">
        <v>14</v>
      </c>
      <c r="AF90" s="1">
        <f t="shared" si="14"/>
        <v>33.431598448593967</v>
      </c>
      <c r="AG90" s="1">
        <f t="shared" si="14"/>
        <v>25.129720312418634</v>
      </c>
      <c r="AH90" s="1">
        <f t="shared" si="14"/>
        <v>23.752697316079363</v>
      </c>
      <c r="AI90" s="1">
        <f t="shared" si="14"/>
        <v>20.682831579540746</v>
      </c>
      <c r="AJ90" s="1">
        <f t="shared" si="14"/>
        <v>22.676594249294759</v>
      </c>
      <c r="AK90" s="1">
        <f t="shared" si="14"/>
        <v>23.441779465835502</v>
      </c>
      <c r="AL90" s="1">
        <f t="shared" si="14"/>
        <v>25.888872406135572</v>
      </c>
      <c r="AM90" s="1">
        <f t="shared" si="14"/>
        <v>26.905477536069728</v>
      </c>
      <c r="AN90" s="1">
        <f t="shared" si="14"/>
        <v>29.519505675949148</v>
      </c>
    </row>
    <row r="91" spans="2:40" x14ac:dyDescent="0.3">
      <c r="B91" s="18" t="s">
        <v>14</v>
      </c>
      <c r="C91" s="54">
        <v>10.8</v>
      </c>
      <c r="D91" s="55">
        <v>12</v>
      </c>
      <c r="E91" s="54">
        <v>22.904761904761902</v>
      </c>
      <c r="F91" s="55">
        <v>24.863636363636399</v>
      </c>
      <c r="G91" s="56">
        <v>764</v>
      </c>
      <c r="H91" s="57">
        <v>764</v>
      </c>
      <c r="I91" s="58">
        <v>20.5671</v>
      </c>
      <c r="J91" s="59">
        <v>22.723099999999999</v>
      </c>
      <c r="K91" s="58">
        <v>23.060732396866999</v>
      </c>
      <c r="L91" s="59">
        <v>25.0961717790405</v>
      </c>
      <c r="M91" s="58">
        <v>18.514270477109001</v>
      </c>
      <c r="N91" s="59">
        <v>19.4592137648477</v>
      </c>
      <c r="O91" s="58">
        <v>194.08189999999999</v>
      </c>
      <c r="P91" s="59">
        <v>227.71709999999999</v>
      </c>
      <c r="Q91" s="15">
        <v>21.97707231040572</v>
      </c>
      <c r="S91">
        <f t="shared" si="10"/>
        <v>22.515449180570634</v>
      </c>
      <c r="T91">
        <f t="shared" si="11"/>
        <v>4.3118862809686534E-2</v>
      </c>
      <c r="V91">
        <f t="shared" si="12"/>
        <v>0.6976784119878856</v>
      </c>
      <c r="W91">
        <f t="shared" si="13"/>
        <v>0.6976784119878856</v>
      </c>
      <c r="AE91">
        <v>15</v>
      </c>
      <c r="AF91" s="1">
        <f t="shared" si="14"/>
        <v>34.313885303958095</v>
      </c>
      <c r="AG91" s="1">
        <f t="shared" si="14"/>
        <v>26.273801157988309</v>
      </c>
      <c r="AH91" s="1">
        <f t="shared" si="14"/>
        <v>24.924820152668143</v>
      </c>
      <c r="AI91" s="1">
        <f t="shared" si="14"/>
        <v>21.898711711098283</v>
      </c>
      <c r="AJ91" s="1">
        <f t="shared" si="14"/>
        <v>23.867115863247161</v>
      </c>
      <c r="AK91" s="1">
        <f t="shared" si="14"/>
        <v>24.61954308543794</v>
      </c>
      <c r="AL91" s="1">
        <f t="shared" si="14"/>
        <v>27.015433184854764</v>
      </c>
      <c r="AM91" s="1">
        <f t="shared" si="14"/>
        <v>28.006381829371453</v>
      </c>
      <c r="AN91" s="1">
        <f t="shared" si="14"/>
        <v>30.54354726681791</v>
      </c>
    </row>
    <row r="92" spans="2:40" x14ac:dyDescent="0.3">
      <c r="B92" s="20" t="s">
        <v>14</v>
      </c>
      <c r="C92" s="55">
        <v>12</v>
      </c>
      <c r="D92" s="54">
        <v>13</v>
      </c>
      <c r="E92" s="55">
        <v>24.863636363636399</v>
      </c>
      <c r="F92" s="54">
        <v>25.386363636363601</v>
      </c>
      <c r="G92" s="57">
        <v>764</v>
      </c>
      <c r="H92" s="56">
        <v>764</v>
      </c>
      <c r="I92" s="59">
        <v>22.723099999999999</v>
      </c>
      <c r="J92" s="58">
        <v>24.549499999999998</v>
      </c>
      <c r="K92" s="59">
        <v>25.0961717790405</v>
      </c>
      <c r="L92" s="58">
        <v>26.198837540090999</v>
      </c>
      <c r="M92" s="59">
        <v>19.4592137648477</v>
      </c>
      <c r="N92" s="58">
        <v>20.2285145506786</v>
      </c>
      <c r="O92" s="59">
        <v>227.71709999999999</v>
      </c>
      <c r="P92" s="58">
        <v>254.16460000000001</v>
      </c>
      <c r="Q92" s="68">
        <v>21.97707231040572</v>
      </c>
      <c r="S92">
        <f t="shared" si="10"/>
        <v>24.223685258239133</v>
      </c>
      <c r="T92">
        <f t="shared" si="11"/>
        <v>0.10615524594869943</v>
      </c>
      <c r="V92">
        <f t="shared" si="12"/>
        <v>0.6976784119878856</v>
      </c>
      <c r="W92">
        <f t="shared" si="13"/>
        <v>0.6976784119878856</v>
      </c>
      <c r="AE92">
        <v>16</v>
      </c>
      <c r="AF92" s="1">
        <f t="shared" si="14"/>
        <v>35.106587349845178</v>
      </c>
      <c r="AG92" s="1">
        <f t="shared" si="14"/>
        <v>27.319675807028744</v>
      </c>
      <c r="AH92" s="1">
        <f t="shared" si="14"/>
        <v>25.999999450121219</v>
      </c>
      <c r="AI92" s="1">
        <f t="shared" si="14"/>
        <v>23.023431691294853</v>
      </c>
      <c r="AJ92" s="1">
        <f t="shared" si="14"/>
        <v>24.962248025056756</v>
      </c>
      <c r="AK92" s="1">
        <f t="shared" si="14"/>
        <v>25.700760549608638</v>
      </c>
      <c r="AL92" s="1">
        <f t="shared" si="14"/>
        <v>28.043433705275856</v>
      </c>
      <c r="AM92" s="1">
        <f t="shared" si="14"/>
        <v>29.008625522690519</v>
      </c>
      <c r="AN92" s="1">
        <f t="shared" si="14"/>
        <v>31.470585992619537</v>
      </c>
    </row>
    <row r="93" spans="2:40" x14ac:dyDescent="0.3">
      <c r="B93" s="18" t="s">
        <v>14</v>
      </c>
      <c r="C93" s="54">
        <v>13</v>
      </c>
      <c r="D93" s="55">
        <v>14</v>
      </c>
      <c r="E93" s="54">
        <v>25.386363636363601</v>
      </c>
      <c r="F93" s="55">
        <v>25.704545454545499</v>
      </c>
      <c r="G93" s="56">
        <v>764</v>
      </c>
      <c r="H93" s="57">
        <v>759</v>
      </c>
      <c r="I93" s="58">
        <v>24.549499999999998</v>
      </c>
      <c r="J93" s="59">
        <v>26.5639</v>
      </c>
      <c r="K93" s="58">
        <v>26.198837540090999</v>
      </c>
      <c r="L93" s="59">
        <v>27.2323816659217</v>
      </c>
      <c r="M93" s="58">
        <v>20.2285145506786</v>
      </c>
      <c r="N93" s="59">
        <v>21.105698722563499</v>
      </c>
      <c r="O93" s="58">
        <v>254.16460000000001</v>
      </c>
      <c r="P93" s="59">
        <v>280.42399999999998</v>
      </c>
      <c r="Q93" s="15">
        <v>21.97707231040572</v>
      </c>
      <c r="S93">
        <f t="shared" si="10"/>
        <v>25.921230909586509</v>
      </c>
      <c r="T93">
        <f t="shared" si="11"/>
        <v>0.41302355977290456</v>
      </c>
      <c r="V93">
        <f t="shared" si="12"/>
        <v>0.6976784119878856</v>
      </c>
      <c r="W93">
        <f t="shared" si="13"/>
        <v>0.69729320474666556</v>
      </c>
      <c r="AE93">
        <v>17</v>
      </c>
      <c r="AF93" s="1">
        <f t="shared" si="14"/>
        <v>35.822595355363624</v>
      </c>
      <c r="AG93" s="1">
        <f t="shared" si="14"/>
        <v>28.278876802365279</v>
      </c>
      <c r="AH93" s="1">
        <f t="shared" si="14"/>
        <v>26.989048887875462</v>
      </c>
      <c r="AI93" s="1">
        <f t="shared" si="14"/>
        <v>24.065727747422311</v>
      </c>
      <c r="AJ93" s="1">
        <f t="shared" si="14"/>
        <v>25.972149336705169</v>
      </c>
      <c r="AK93" s="1">
        <f t="shared" si="14"/>
        <v>26.696064577182472</v>
      </c>
      <c r="AL93" s="1">
        <f t="shared" si="14"/>
        <v>28.984744360454346</v>
      </c>
      <c r="AM93" s="1">
        <f t="shared" si="14"/>
        <v>29.924465351567797</v>
      </c>
      <c r="AN93" s="1">
        <f t="shared" si="14"/>
        <v>32.313519114421474</v>
      </c>
    </row>
    <row r="94" spans="2:40" x14ac:dyDescent="0.3">
      <c r="B94" s="20" t="s">
        <v>14</v>
      </c>
      <c r="C94" s="55">
        <v>14</v>
      </c>
      <c r="D94" s="54">
        <v>15</v>
      </c>
      <c r="E94" s="55">
        <v>25.704545454545499</v>
      </c>
      <c r="F94" s="54">
        <v>25.936363393610101</v>
      </c>
      <c r="G94" s="57">
        <v>759</v>
      </c>
      <c r="H94" s="56">
        <v>750</v>
      </c>
      <c r="I94" s="59">
        <v>26.5639</v>
      </c>
      <c r="J94" s="58">
        <v>26.8569</v>
      </c>
      <c r="K94" s="59">
        <v>27.2323816659217</v>
      </c>
      <c r="L94" s="58">
        <v>27.454752049888999</v>
      </c>
      <c r="M94" s="59">
        <v>21.105698722563499</v>
      </c>
      <c r="N94" s="58">
        <v>21.3518355161955</v>
      </c>
      <c r="O94" s="59">
        <v>280.42399999999998</v>
      </c>
      <c r="P94" s="58">
        <v>283.79379999999998</v>
      </c>
      <c r="Q94" s="68">
        <v>21.97707231040572</v>
      </c>
      <c r="S94">
        <f t="shared" si="10"/>
        <v>27.818204750957154</v>
      </c>
      <c r="T94">
        <f t="shared" si="11"/>
        <v>0.92410682421279666</v>
      </c>
      <c r="V94">
        <f t="shared" si="12"/>
        <v>0.69729320474666556</v>
      </c>
      <c r="W94">
        <f t="shared" si="13"/>
        <v>0.69659983171246964</v>
      </c>
      <c r="AE94">
        <v>18</v>
      </c>
      <c r="AF94" s="1">
        <f t="shared" si="14"/>
        <v>36.472466855874053</v>
      </c>
      <c r="AG94" s="1">
        <f t="shared" si="14"/>
        <v>29.161334642729308</v>
      </c>
      <c r="AH94" s="1">
        <f t="shared" si="14"/>
        <v>27.901399956595984</v>
      </c>
      <c r="AI94" s="1">
        <f t="shared" si="14"/>
        <v>25.033520953743032</v>
      </c>
      <c r="AJ94" s="1">
        <f t="shared" si="14"/>
        <v>26.905783854293652</v>
      </c>
      <c r="AK94" s="1">
        <f t="shared" si="14"/>
        <v>27.614758554461105</v>
      </c>
      <c r="AL94" s="1">
        <f t="shared" si="14"/>
        <v>29.849522837635021</v>
      </c>
      <c r="AM94" s="1">
        <f t="shared" si="14"/>
        <v>30.764309686859587</v>
      </c>
      <c r="AN94" s="1">
        <f t="shared" si="14"/>
        <v>33.083117556377232</v>
      </c>
    </row>
    <row r="95" spans="2:40" x14ac:dyDescent="0.3">
      <c r="B95" s="18" t="s">
        <v>14</v>
      </c>
      <c r="C95" s="54">
        <v>15</v>
      </c>
      <c r="D95" s="55">
        <v>15.8</v>
      </c>
      <c r="E95" s="54">
        <v>25.936363393610101</v>
      </c>
      <c r="F95" s="55">
        <v>26.7681815407492</v>
      </c>
      <c r="G95" s="56">
        <v>750</v>
      </c>
      <c r="H95" s="57">
        <v>750</v>
      </c>
      <c r="I95" s="58">
        <v>26.8569</v>
      </c>
      <c r="J95" s="59">
        <v>27.3856</v>
      </c>
      <c r="K95" s="58">
        <v>27.454752049888999</v>
      </c>
      <c r="L95" s="59">
        <v>27.395387942745501</v>
      </c>
      <c r="M95" s="58">
        <v>21.3518355161955</v>
      </c>
      <c r="N95" s="59">
        <v>21.560434000754501</v>
      </c>
      <c r="O95" s="58">
        <v>283.79379999999998</v>
      </c>
      <c r="P95" s="59">
        <v>296.09460000000001</v>
      </c>
      <c r="Q95" s="15">
        <v>21.97707231040572</v>
      </c>
      <c r="S95">
        <f t="shared" si="10"/>
        <v>27.83893438970707</v>
      </c>
      <c r="T95">
        <f t="shared" si="11"/>
        <v>0.20551206889108167</v>
      </c>
      <c r="V95">
        <f t="shared" si="12"/>
        <v>0.69659983171246964</v>
      </c>
      <c r="W95">
        <f t="shared" si="13"/>
        <v>0.69659983171246964</v>
      </c>
      <c r="AE95">
        <v>19</v>
      </c>
      <c r="AF95" s="1">
        <f t="shared" si="14"/>
        <v>37.064923919087363</v>
      </c>
      <c r="AG95" s="1">
        <f t="shared" si="14"/>
        <v>29.975609538399521</v>
      </c>
      <c r="AH95" s="1">
        <f t="shared" si="14"/>
        <v>28.745268804638552</v>
      </c>
      <c r="AI95" s="1">
        <f t="shared" si="14"/>
        <v>25.933928650713046</v>
      </c>
      <c r="AJ95" s="1">
        <f t="shared" si="14"/>
        <v>27.771034739261207</v>
      </c>
      <c r="AK95" s="1">
        <f t="shared" si="14"/>
        <v>28.464968206210756</v>
      </c>
      <c r="AL95" s="1">
        <f t="shared" si="14"/>
        <v>30.646479790448637</v>
      </c>
      <c r="AM95" s="1">
        <f t="shared" si="14"/>
        <v>31.537027197253447</v>
      </c>
      <c r="AN95" s="1">
        <f t="shared" si="14"/>
        <v>33.788430076261321</v>
      </c>
    </row>
    <row r="96" spans="2:40" x14ac:dyDescent="0.3">
      <c r="B96" s="20" t="s">
        <v>14</v>
      </c>
      <c r="C96" s="55">
        <v>15.8</v>
      </c>
      <c r="D96" s="54">
        <v>16.899999999999999</v>
      </c>
      <c r="E96" s="55">
        <v>26.7681815407492</v>
      </c>
      <c r="F96" s="54">
        <v>27.583333015441902</v>
      </c>
      <c r="G96" s="57">
        <v>750</v>
      </c>
      <c r="H96" s="56">
        <v>745</v>
      </c>
      <c r="I96" s="59">
        <v>27.3856</v>
      </c>
      <c r="J96" s="58">
        <v>28.536100000000001</v>
      </c>
      <c r="K96" s="59">
        <v>27.395387942745501</v>
      </c>
      <c r="L96" s="58">
        <v>27.6136836570595</v>
      </c>
      <c r="M96" s="59">
        <v>21.560434000754501</v>
      </c>
      <c r="N96" s="58">
        <v>22.0774867353439</v>
      </c>
      <c r="O96" s="59">
        <v>296.09460000000001</v>
      </c>
      <c r="P96" s="58">
        <v>316.17090000000002</v>
      </c>
      <c r="Q96" s="68">
        <v>21.97707231040572</v>
      </c>
      <c r="S96">
        <f t="shared" si="10"/>
        <v>28.627449224185128</v>
      </c>
      <c r="T96">
        <f t="shared" si="11"/>
        <v>8.3446807592245167E-3</v>
      </c>
      <c r="V96">
        <f t="shared" si="12"/>
        <v>0.69659983171246964</v>
      </c>
      <c r="W96">
        <f t="shared" si="13"/>
        <v>0.6962146244712496</v>
      </c>
      <c r="AE96">
        <v>20</v>
      </c>
      <c r="AF96" s="1">
        <f t="shared" si="14"/>
        <v>37.607230857401866</v>
      </c>
      <c r="AG96" s="1">
        <f t="shared" si="14"/>
        <v>30.729096465029521</v>
      </c>
      <c r="AH96" s="1">
        <f t="shared" si="14"/>
        <v>29.527816221929758</v>
      </c>
      <c r="AI96" s="1">
        <f t="shared" si="14"/>
        <v>26.77331346552392</v>
      </c>
      <c r="AJ96" s="1">
        <f t="shared" si="14"/>
        <v>28.574826747890786</v>
      </c>
      <c r="AK96" s="1">
        <f t="shared" si="14"/>
        <v>29.253790933781531</v>
      </c>
      <c r="AL96" s="1">
        <f t="shared" si="14"/>
        <v>31.383107130265824</v>
      </c>
      <c r="AM96" s="1">
        <f t="shared" si="14"/>
        <v>32.250204257593829</v>
      </c>
      <c r="AN96" s="1">
        <f t="shared" si="14"/>
        <v>34.437103686321919</v>
      </c>
    </row>
    <row r="97" spans="2:40" x14ac:dyDescent="0.3">
      <c r="B97" s="18" t="s">
        <v>14</v>
      </c>
      <c r="C97" s="54">
        <v>16.899999999999999</v>
      </c>
      <c r="D97" s="55">
        <v>17.899999999999999</v>
      </c>
      <c r="E97" s="54">
        <v>27.583333015441902</v>
      </c>
      <c r="F97" s="55">
        <v>27.693181818181898</v>
      </c>
      <c r="G97" s="56">
        <v>745</v>
      </c>
      <c r="H97" s="57">
        <v>745</v>
      </c>
      <c r="I97" s="58">
        <v>28.536100000000001</v>
      </c>
      <c r="J97" s="59">
        <v>28.9741</v>
      </c>
      <c r="K97" s="58">
        <v>27.6136836570595</v>
      </c>
      <c r="L97" s="59">
        <v>28.658978386779701</v>
      </c>
      <c r="M97" s="58">
        <v>22.0774867353439</v>
      </c>
      <c r="N97" s="59">
        <v>22.246717547902101</v>
      </c>
      <c r="O97" s="58">
        <v>316.17090000000002</v>
      </c>
      <c r="P97" s="59">
        <v>321.52969999999999</v>
      </c>
      <c r="Q97" s="15">
        <v>21.97707231040572</v>
      </c>
      <c r="S97">
        <f t="shared" si="10"/>
        <v>29.619302387230235</v>
      </c>
      <c r="T97">
        <f t="shared" si="11"/>
        <v>0.41628612048759389</v>
      </c>
      <c r="V97">
        <f t="shared" si="12"/>
        <v>0.6962146244712496</v>
      </c>
      <c r="W97">
        <f t="shared" si="13"/>
        <v>0.6962146244712496</v>
      </c>
      <c r="AE97">
        <v>21</v>
      </c>
      <c r="AF97" s="1">
        <f t="shared" si="14"/>
        <v>38.105483651045233</v>
      </c>
      <c r="AG97" s="1">
        <f t="shared" si="14"/>
        <v>31.428201713416243</v>
      </c>
      <c r="AH97" s="1">
        <f t="shared" si="14"/>
        <v>30.255292607510693</v>
      </c>
      <c r="AI97" s="1">
        <f t="shared" si="14"/>
        <v>27.557348489206639</v>
      </c>
      <c r="AJ97" s="1">
        <f t="shared" si="14"/>
        <v>29.323244552483818</v>
      </c>
      <c r="AK97" s="1">
        <f t="shared" si="14"/>
        <v>29.987433250254792</v>
      </c>
      <c r="AL97" s="1">
        <f t="shared" si="14"/>
        <v>32.06587065073299</v>
      </c>
      <c r="AM97" s="1">
        <f t="shared" si="14"/>
        <v>32.910357486848817</v>
      </c>
      <c r="AN97" s="1">
        <f t="shared" si="14"/>
        <v>35.035638133858718</v>
      </c>
    </row>
    <row r="98" spans="2:40" x14ac:dyDescent="0.3">
      <c r="B98" s="21" t="s">
        <v>15</v>
      </c>
      <c r="C98" s="60">
        <v>6</v>
      </c>
      <c r="D98" s="61">
        <v>7.8</v>
      </c>
      <c r="E98" s="60">
        <v>16.613636363636399</v>
      </c>
      <c r="F98" s="61">
        <v>19.113636363636399</v>
      </c>
      <c r="G98" s="62">
        <v>1042</v>
      </c>
      <c r="H98" s="63">
        <v>1042</v>
      </c>
      <c r="I98" s="64">
        <v>12.2157</v>
      </c>
      <c r="J98" s="65">
        <v>16.6556</v>
      </c>
      <c r="K98" s="64">
        <v>15.8814821276614</v>
      </c>
      <c r="L98" s="65">
        <v>18.506233561201899</v>
      </c>
      <c r="M98" s="64">
        <v>12.2166839522777</v>
      </c>
      <c r="N98" s="65">
        <v>14.268883755776301</v>
      </c>
      <c r="O98" s="64">
        <v>84.105999999999995</v>
      </c>
      <c r="P98" s="65">
        <v>131.79079999999999</v>
      </c>
      <c r="Q98" s="69">
        <v>21.527777777777757</v>
      </c>
      <c r="S98">
        <f t="shared" si="10"/>
        <v>16.641080819555533</v>
      </c>
      <c r="T98">
        <f t="shared" si="11"/>
        <v>2.1080660077897636E-4</v>
      </c>
      <c r="V98">
        <f t="shared" si="12"/>
        <v>0.71909593459971688</v>
      </c>
      <c r="W98">
        <f t="shared" si="13"/>
        <v>0.71909593459971688</v>
      </c>
      <c r="AE98">
        <v>22</v>
      </c>
      <c r="AF98" s="1">
        <f t="shared" si="14"/>
        <v>38.564833848925936</v>
      </c>
      <c r="AG98" s="1">
        <f t="shared" si="14"/>
        <v>32.078492684427133</v>
      </c>
      <c r="AH98" s="1">
        <f t="shared" si="14"/>
        <v>30.933165443382499</v>
      </c>
      <c r="AI98" s="1">
        <f t="shared" si="14"/>
        <v>28.291086953161049</v>
      </c>
      <c r="AJ98" s="1">
        <f t="shared" si="14"/>
        <v>30.021641125427127</v>
      </c>
      <c r="AK98" s="1">
        <f t="shared" si="14"/>
        <v>30.671332880644066</v>
      </c>
      <c r="AL98" s="1">
        <f t="shared" si="14"/>
        <v>32.70037103957096</v>
      </c>
      <c r="AM98" s="1">
        <f t="shared" si="14"/>
        <v>33.523108495092387</v>
      </c>
      <c r="AN98" s="1">
        <f t="shared" si="14"/>
        <v>35.589588755736379</v>
      </c>
    </row>
    <row r="99" spans="2:40" x14ac:dyDescent="0.3">
      <c r="B99" s="22" t="s">
        <v>15</v>
      </c>
      <c r="C99" s="61">
        <v>7.8</v>
      </c>
      <c r="D99" s="60">
        <v>9</v>
      </c>
      <c r="E99" s="61">
        <v>19.113636363636399</v>
      </c>
      <c r="F99" s="60">
        <v>20.068181818181898</v>
      </c>
      <c r="G99" s="63">
        <v>1042</v>
      </c>
      <c r="H99" s="62">
        <v>1037</v>
      </c>
      <c r="I99" s="65">
        <v>16.6556</v>
      </c>
      <c r="J99" s="64">
        <v>18.8093</v>
      </c>
      <c r="K99" s="65">
        <v>18.506233561201899</v>
      </c>
      <c r="L99" s="64">
        <v>19.685588200782</v>
      </c>
      <c r="M99" s="65">
        <v>14.268883755776301</v>
      </c>
      <c r="N99" s="64">
        <v>15.1949779853074</v>
      </c>
      <c r="O99" s="65">
        <v>131.79079999999999</v>
      </c>
      <c r="P99" s="64">
        <v>156.17330000000001</v>
      </c>
      <c r="Q99" s="70">
        <v>21.527777777777757</v>
      </c>
      <c r="S99">
        <f t="shared" si="10"/>
        <v>19.242450246830092</v>
      </c>
      <c r="T99">
        <f t="shared" si="11"/>
        <v>0.18761913632896948</v>
      </c>
      <c r="V99">
        <f t="shared" si="12"/>
        <v>0.71909593459971688</v>
      </c>
      <c r="W99">
        <f t="shared" si="13"/>
        <v>0.71871072735849684</v>
      </c>
    </row>
    <row r="100" spans="2:40" x14ac:dyDescent="0.3">
      <c r="B100" s="21" t="s">
        <v>15</v>
      </c>
      <c r="C100" s="60">
        <v>9</v>
      </c>
      <c r="D100" s="61">
        <v>9.9</v>
      </c>
      <c r="E100" s="60">
        <v>20.068181818181898</v>
      </c>
      <c r="F100" s="61">
        <v>21.386363636363601</v>
      </c>
      <c r="G100" s="62">
        <v>1037</v>
      </c>
      <c r="H100" s="63">
        <v>1032</v>
      </c>
      <c r="I100" s="64">
        <v>18.8093</v>
      </c>
      <c r="J100" s="65">
        <v>20.522200000000002</v>
      </c>
      <c r="K100" s="64">
        <v>19.685588200782</v>
      </c>
      <c r="L100" s="65">
        <v>20.581567130612601</v>
      </c>
      <c r="M100" s="64">
        <v>15.1949779853074</v>
      </c>
      <c r="N100" s="65">
        <v>15.9095801797941</v>
      </c>
      <c r="O100" s="64">
        <v>156.17330000000001</v>
      </c>
      <c r="P100" s="65">
        <v>180.60310000000001</v>
      </c>
      <c r="Q100" s="69">
        <v>21.527777777777757</v>
      </c>
      <c r="S100">
        <f t="shared" si="10"/>
        <v>20.567077803530957</v>
      </c>
      <c r="T100">
        <f t="shared" si="11"/>
        <v>2.0140172497630118E-3</v>
      </c>
      <c r="V100">
        <f t="shared" si="12"/>
        <v>0.71871072735849684</v>
      </c>
      <c r="W100">
        <f t="shared" si="13"/>
        <v>0.71832552011727691</v>
      </c>
    </row>
    <row r="101" spans="2:40" x14ac:dyDescent="0.3">
      <c r="B101" s="22" t="s">
        <v>15</v>
      </c>
      <c r="C101" s="61">
        <v>9.9</v>
      </c>
      <c r="D101" s="60">
        <v>10.8</v>
      </c>
      <c r="E101" s="61">
        <v>21.386363636363601</v>
      </c>
      <c r="F101" s="60">
        <v>22.659090909090999</v>
      </c>
      <c r="G101" s="63">
        <v>1032</v>
      </c>
      <c r="H101" s="62">
        <v>1009</v>
      </c>
      <c r="I101" s="65">
        <v>20.522200000000002</v>
      </c>
      <c r="J101" s="64">
        <v>22.426400000000001</v>
      </c>
      <c r="K101" s="65">
        <v>20.581567130612601</v>
      </c>
      <c r="L101" s="64">
        <v>21.7553025216611</v>
      </c>
      <c r="M101" s="65">
        <v>15.9095801797941</v>
      </c>
      <c r="N101" s="64">
        <v>16.819798128937901</v>
      </c>
      <c r="O101" s="65">
        <v>180.60310000000001</v>
      </c>
      <c r="P101" s="64">
        <v>207.90520000000001</v>
      </c>
      <c r="Q101" s="70">
        <v>21.527777777777757</v>
      </c>
      <c r="S101">
        <f t="shared" si="10"/>
        <v>22.063837283025162</v>
      </c>
      <c r="T101">
        <f t="shared" si="11"/>
        <v>0.13145172374017727</v>
      </c>
      <c r="V101">
        <f t="shared" si="12"/>
        <v>0.71832552011727691</v>
      </c>
      <c r="W101">
        <f t="shared" si="13"/>
        <v>0.71655356680766491</v>
      </c>
    </row>
    <row r="102" spans="2:40" x14ac:dyDescent="0.3">
      <c r="B102" s="21" t="s">
        <v>15</v>
      </c>
      <c r="C102" s="60">
        <v>10.8</v>
      </c>
      <c r="D102" s="61">
        <v>12</v>
      </c>
      <c r="E102" s="60">
        <v>22.659090909090999</v>
      </c>
      <c r="F102" s="61">
        <v>23.7045454545454</v>
      </c>
      <c r="G102" s="62">
        <v>1009</v>
      </c>
      <c r="H102" s="63">
        <v>1009</v>
      </c>
      <c r="I102" s="64">
        <v>22.426400000000001</v>
      </c>
      <c r="J102" s="65">
        <v>24.870799999999999</v>
      </c>
      <c r="K102" s="64">
        <v>21.7553025216611</v>
      </c>
      <c r="L102" s="65">
        <v>23.156640447086801</v>
      </c>
      <c r="M102" s="64">
        <v>16.819798128937901</v>
      </c>
      <c r="N102" s="65">
        <v>17.713661313947501</v>
      </c>
      <c r="O102" s="64">
        <v>207.90520000000001</v>
      </c>
      <c r="P102" s="65">
        <v>242.7124</v>
      </c>
      <c r="Q102" s="69">
        <v>21.527777777777757</v>
      </c>
      <c r="S102">
        <f t="shared" si="10"/>
        <v>24.454441776740232</v>
      </c>
      <c r="T102">
        <f t="shared" si="11"/>
        <v>0.17335417007602991</v>
      </c>
      <c r="V102">
        <f t="shared" si="12"/>
        <v>0.71655356680766491</v>
      </c>
      <c r="W102">
        <f t="shared" si="13"/>
        <v>0.71655356680766491</v>
      </c>
    </row>
    <row r="103" spans="2:40" x14ac:dyDescent="0.3">
      <c r="B103" s="22" t="s">
        <v>15</v>
      </c>
      <c r="C103" s="61">
        <v>12</v>
      </c>
      <c r="D103" s="60">
        <v>13</v>
      </c>
      <c r="E103" s="61">
        <v>23.7045454545454</v>
      </c>
      <c r="F103" s="60">
        <v>24.909090909090999</v>
      </c>
      <c r="G103" s="63">
        <v>1009</v>
      </c>
      <c r="H103" s="62">
        <v>1005</v>
      </c>
      <c r="I103" s="65">
        <v>24.870799999999999</v>
      </c>
      <c r="J103" s="64">
        <v>26.7912</v>
      </c>
      <c r="K103" s="65">
        <v>23.156640447086801</v>
      </c>
      <c r="L103" s="64">
        <v>24.155262478649099</v>
      </c>
      <c r="M103" s="65">
        <v>17.713661313947501</v>
      </c>
      <c r="N103" s="64">
        <v>18.426095111654899</v>
      </c>
      <c r="O103" s="65">
        <v>242.7124</v>
      </c>
      <c r="P103" s="64">
        <v>271.70929999999998</v>
      </c>
      <c r="Q103" s="70">
        <v>21.527777777777757</v>
      </c>
      <c r="S103">
        <f t="shared" si="10"/>
        <v>26.40302095951278</v>
      </c>
      <c r="T103">
        <f t="shared" si="11"/>
        <v>0.15068296747357868</v>
      </c>
      <c r="V103">
        <f t="shared" si="12"/>
        <v>0.71655356680766491</v>
      </c>
      <c r="W103">
        <f t="shared" si="13"/>
        <v>0.71624540101468892</v>
      </c>
    </row>
    <row r="104" spans="2:40" x14ac:dyDescent="0.3">
      <c r="B104" s="21" t="s">
        <v>15</v>
      </c>
      <c r="C104" s="60">
        <v>13</v>
      </c>
      <c r="D104" s="61">
        <v>14</v>
      </c>
      <c r="E104" s="60">
        <v>24.909090909090999</v>
      </c>
      <c r="F104" s="61">
        <v>25.818181818181898</v>
      </c>
      <c r="G104" s="62">
        <v>1005</v>
      </c>
      <c r="H104" s="63">
        <v>995</v>
      </c>
      <c r="I104" s="64">
        <v>26.7912</v>
      </c>
      <c r="J104" s="65">
        <v>28.262</v>
      </c>
      <c r="K104" s="64">
        <v>24.155262478649099</v>
      </c>
      <c r="L104" s="65">
        <v>25.230359025647498</v>
      </c>
      <c r="M104" s="64">
        <v>18.426095111654899</v>
      </c>
      <c r="N104" s="65">
        <v>19.013003186082699</v>
      </c>
      <c r="O104" s="64">
        <v>271.70929999999998</v>
      </c>
      <c r="P104" s="65">
        <v>299.36410000000001</v>
      </c>
      <c r="Q104" s="69">
        <v>21.527777777777757</v>
      </c>
      <c r="S104">
        <f t="shared" si="10"/>
        <v>28.17602656035805</v>
      </c>
      <c r="T104">
        <f t="shared" si="11"/>
        <v>7.3914323238681015E-3</v>
      </c>
      <c r="V104">
        <f t="shared" si="12"/>
        <v>0.71624540101468892</v>
      </c>
      <c r="W104">
        <f t="shared" si="13"/>
        <v>0.71547498653224895</v>
      </c>
    </row>
    <row r="105" spans="2:40" x14ac:dyDescent="0.3">
      <c r="B105" s="22" t="s">
        <v>15</v>
      </c>
      <c r="C105" s="61">
        <v>14</v>
      </c>
      <c r="D105" s="60">
        <v>15</v>
      </c>
      <c r="E105" s="61">
        <v>25.818181818181898</v>
      </c>
      <c r="F105" s="60">
        <v>26.659090822393299</v>
      </c>
      <c r="G105" s="63">
        <v>995</v>
      </c>
      <c r="H105" s="62">
        <v>981</v>
      </c>
      <c r="I105" s="65">
        <v>28.262</v>
      </c>
      <c r="J105" s="64">
        <v>29.351900000000001</v>
      </c>
      <c r="K105" s="65">
        <v>25.230359025647498</v>
      </c>
      <c r="L105" s="64">
        <v>25.874908913145099</v>
      </c>
      <c r="M105" s="65">
        <v>19.013003186082699</v>
      </c>
      <c r="N105" s="64">
        <v>19.511639003750599</v>
      </c>
      <c r="O105" s="65">
        <v>299.36410000000001</v>
      </c>
      <c r="P105" s="64">
        <v>320.27260000000001</v>
      </c>
      <c r="Q105" s="70">
        <v>21.527777777777757</v>
      </c>
      <c r="S105">
        <f t="shared" si="10"/>
        <v>29.519458405545123</v>
      </c>
      <c r="T105">
        <f t="shared" si="11"/>
        <v>2.8075819268823729E-2</v>
      </c>
      <c r="V105">
        <f t="shared" si="12"/>
        <v>0.71547498653224895</v>
      </c>
      <c r="W105">
        <f t="shared" si="13"/>
        <v>0.71439640625683298</v>
      </c>
    </row>
    <row r="106" spans="2:40" x14ac:dyDescent="0.3">
      <c r="B106" s="21" t="s">
        <v>15</v>
      </c>
      <c r="C106" s="60">
        <v>15</v>
      </c>
      <c r="D106" s="61">
        <v>15.8</v>
      </c>
      <c r="E106" s="60">
        <v>26.659090822393299</v>
      </c>
      <c r="F106" s="61">
        <v>27.295454198663801</v>
      </c>
      <c r="G106" s="62">
        <v>981</v>
      </c>
      <c r="H106" s="63">
        <v>981</v>
      </c>
      <c r="I106" s="64">
        <v>29.351900000000001</v>
      </c>
      <c r="J106" s="65">
        <v>29.838000000000001</v>
      </c>
      <c r="K106" s="64">
        <v>25.874908913145099</v>
      </c>
      <c r="L106" s="65">
        <v>26.323097188360101</v>
      </c>
      <c r="M106" s="64">
        <v>19.511639003750599</v>
      </c>
      <c r="N106" s="65">
        <v>19.674560363680001</v>
      </c>
      <c r="O106" s="64">
        <v>320.27260000000001</v>
      </c>
      <c r="P106" s="65">
        <v>327.41050000000001</v>
      </c>
      <c r="Q106" s="69">
        <v>21.527777777777757</v>
      </c>
      <c r="S106">
        <f t="shared" si="10"/>
        <v>30.354159716725992</v>
      </c>
      <c r="T106">
        <f t="shared" si="11"/>
        <v>0.26642085317065484</v>
      </c>
      <c r="V106">
        <f t="shared" si="12"/>
        <v>0.71439640625683298</v>
      </c>
      <c r="W106">
        <f t="shared" si="13"/>
        <v>0.71439640625683298</v>
      </c>
    </row>
    <row r="107" spans="2:40" x14ac:dyDescent="0.3">
      <c r="B107" s="22" t="s">
        <v>15</v>
      </c>
      <c r="C107" s="61">
        <v>15.8</v>
      </c>
      <c r="D107" s="60">
        <v>16.899999999999999</v>
      </c>
      <c r="E107" s="61">
        <v>27.295454198663801</v>
      </c>
      <c r="F107" s="60">
        <v>27.8454541293058</v>
      </c>
      <c r="G107" s="63">
        <v>981</v>
      </c>
      <c r="H107" s="62">
        <v>981</v>
      </c>
      <c r="I107" s="65">
        <v>29.838000000000001</v>
      </c>
      <c r="J107" s="64">
        <v>31.200900000000001</v>
      </c>
      <c r="K107" s="65">
        <v>26.323097188360101</v>
      </c>
      <c r="L107" s="64">
        <v>27.118837889222998</v>
      </c>
      <c r="M107" s="65">
        <v>19.674560363680001</v>
      </c>
      <c r="N107" s="64">
        <v>20.1173025325228</v>
      </c>
      <c r="O107" s="65">
        <v>327.41050000000001</v>
      </c>
      <c r="P107" s="64">
        <v>348.36200000000002</v>
      </c>
      <c r="Q107" s="70">
        <v>21.527777777777757</v>
      </c>
      <c r="S107">
        <f t="shared" si="10"/>
        <v>31.132962724580782</v>
      </c>
      <c r="T107">
        <f t="shared" si="11"/>
        <v>4.6154733913867747E-3</v>
      </c>
      <c r="V107">
        <f t="shared" si="12"/>
        <v>0.71439640625683298</v>
      </c>
      <c r="W107">
        <f t="shared" si="13"/>
        <v>0.71439640625683298</v>
      </c>
    </row>
    <row r="108" spans="2:40" x14ac:dyDescent="0.3">
      <c r="B108" s="21" t="s">
        <v>15</v>
      </c>
      <c r="C108" s="60">
        <v>16.899999999999999</v>
      </c>
      <c r="D108" s="61">
        <v>17.899999999999999</v>
      </c>
      <c r="E108" s="60">
        <v>27.8454541293058</v>
      </c>
      <c r="F108" s="61">
        <v>28.227272380481999</v>
      </c>
      <c r="G108" s="62">
        <v>981</v>
      </c>
      <c r="H108" s="63">
        <v>981</v>
      </c>
      <c r="I108" s="64">
        <v>31.200900000000001</v>
      </c>
      <c r="J108" s="65">
        <v>31.3505</v>
      </c>
      <c r="K108" s="64">
        <v>27.118837889222998</v>
      </c>
      <c r="L108" s="65">
        <v>27.3068233709749</v>
      </c>
      <c r="M108" s="64">
        <v>20.1173025325228</v>
      </c>
      <c r="N108" s="65">
        <v>20.166440409743601</v>
      </c>
      <c r="O108" s="64">
        <v>348.36200000000002</v>
      </c>
      <c r="P108" s="65">
        <v>350.79140000000001</v>
      </c>
      <c r="Q108" s="69">
        <v>21.527777777777757</v>
      </c>
      <c r="S108">
        <f t="shared" si="10"/>
        <v>32.299900558835141</v>
      </c>
      <c r="T108">
        <f t="shared" si="11"/>
        <v>0.90136142111647732</v>
      </c>
      <c r="V108">
        <f t="shared" si="12"/>
        <v>0.71439640625683298</v>
      </c>
      <c r="W108">
        <f t="shared" si="13"/>
        <v>0.71439640625683298</v>
      </c>
    </row>
    <row r="109" spans="2:40" x14ac:dyDescent="0.3">
      <c r="B109" s="18" t="s">
        <v>16</v>
      </c>
      <c r="C109" s="54">
        <v>6</v>
      </c>
      <c r="D109" s="55">
        <v>7.8</v>
      </c>
      <c r="E109" s="54">
        <v>17.0625</v>
      </c>
      <c r="F109" s="55">
        <v>19.90625</v>
      </c>
      <c r="G109" s="56">
        <v>1528</v>
      </c>
      <c r="H109" s="57">
        <v>1528</v>
      </c>
      <c r="I109" s="58">
        <v>15.083299999999999</v>
      </c>
      <c r="J109" s="59">
        <v>20.095300000000002</v>
      </c>
      <c r="K109" s="58">
        <v>15.2351720112779</v>
      </c>
      <c r="L109" s="59">
        <v>17.2756423622365</v>
      </c>
      <c r="M109" s="58">
        <v>11.2118351700591</v>
      </c>
      <c r="N109" s="59">
        <v>12.939143983688099</v>
      </c>
      <c r="O109" s="58">
        <v>106.4237</v>
      </c>
      <c r="P109" s="59">
        <v>164.93020000000001</v>
      </c>
      <c r="Q109" s="15">
        <v>22.043749994701809</v>
      </c>
      <c r="S109">
        <f t="shared" si="10"/>
        <v>20.072140882666162</v>
      </c>
      <c r="T109">
        <f t="shared" si="11"/>
        <v>5.3634471568257431E-4</v>
      </c>
      <c r="V109">
        <f t="shared" si="12"/>
        <v>0.75653807844629961</v>
      </c>
      <c r="W109">
        <f t="shared" si="13"/>
        <v>0.75653807844629961</v>
      </c>
    </row>
    <row r="110" spans="2:40" x14ac:dyDescent="0.3">
      <c r="B110" s="20" t="s">
        <v>16</v>
      </c>
      <c r="C110" s="55">
        <v>7.8</v>
      </c>
      <c r="D110" s="54">
        <v>9</v>
      </c>
      <c r="E110" s="55">
        <v>19.90625</v>
      </c>
      <c r="F110" s="54">
        <v>20.375</v>
      </c>
      <c r="G110" s="57">
        <v>1528</v>
      </c>
      <c r="H110" s="56">
        <v>1503</v>
      </c>
      <c r="I110" s="59">
        <v>20.095300000000002</v>
      </c>
      <c r="J110" s="58">
        <v>22.4785</v>
      </c>
      <c r="K110" s="59">
        <v>17.2756423622365</v>
      </c>
      <c r="L110" s="58">
        <v>18.4935884937276</v>
      </c>
      <c r="M110" s="59">
        <v>12.939143983688099</v>
      </c>
      <c r="N110" s="58">
        <v>13.8003219584342</v>
      </c>
      <c r="O110" s="59">
        <v>164.93020000000001</v>
      </c>
      <c r="P110" s="58">
        <v>190.38</v>
      </c>
      <c r="Q110" s="68">
        <v>22.043749994701809</v>
      </c>
      <c r="S110">
        <f t="shared" si="10"/>
        <v>22.85013657445927</v>
      </c>
      <c r="T110">
        <f t="shared" si="11"/>
        <v>0.13811374347582053</v>
      </c>
      <c r="V110">
        <f t="shared" si="12"/>
        <v>0.75653807844629961</v>
      </c>
      <c r="W110">
        <f t="shared" si="13"/>
        <v>0.75461204224019973</v>
      </c>
    </row>
    <row r="111" spans="2:40" x14ac:dyDescent="0.3">
      <c r="B111" s="18" t="s">
        <v>16</v>
      </c>
      <c r="C111" s="54">
        <v>9</v>
      </c>
      <c r="D111" s="55">
        <v>9.9</v>
      </c>
      <c r="E111" s="54">
        <v>20.375</v>
      </c>
      <c r="F111" s="55">
        <v>21.90625</v>
      </c>
      <c r="G111" s="56">
        <v>1503</v>
      </c>
      <c r="H111" s="57">
        <v>1503</v>
      </c>
      <c r="I111" s="58">
        <v>22.4785</v>
      </c>
      <c r="J111" s="59">
        <v>24.3902</v>
      </c>
      <c r="K111" s="58">
        <v>18.4935884937276</v>
      </c>
      <c r="L111" s="59">
        <v>19.5485296192183</v>
      </c>
      <c r="M111" s="58">
        <v>13.8003219584342</v>
      </c>
      <c r="N111" s="59">
        <v>14.3755558874903</v>
      </c>
      <c r="O111" s="58">
        <v>190.38</v>
      </c>
      <c r="P111" s="59">
        <v>220.14070000000001</v>
      </c>
      <c r="Q111" s="15">
        <v>22.043749994701809</v>
      </c>
      <c r="S111">
        <f t="shared" si="10"/>
        <v>24.410621883000825</v>
      </c>
      <c r="T111">
        <f t="shared" si="11"/>
        <v>4.1705330529939115E-4</v>
      </c>
      <c r="V111">
        <f t="shared" si="12"/>
        <v>0.75461204224019973</v>
      </c>
      <c r="W111">
        <f t="shared" si="13"/>
        <v>0.75461204224019973</v>
      </c>
    </row>
    <row r="112" spans="2:40" x14ac:dyDescent="0.3">
      <c r="B112" s="20" t="s">
        <v>16</v>
      </c>
      <c r="C112" s="55">
        <v>9.9</v>
      </c>
      <c r="D112" s="54">
        <v>10.8</v>
      </c>
      <c r="E112" s="55">
        <v>21.90625</v>
      </c>
      <c r="F112" s="54">
        <v>23.143749952316298</v>
      </c>
      <c r="G112" s="57">
        <v>1503</v>
      </c>
      <c r="H112" s="56">
        <v>1490</v>
      </c>
      <c r="I112" s="59">
        <v>24.3902</v>
      </c>
      <c r="J112" s="58">
        <v>26.759499999999999</v>
      </c>
      <c r="K112" s="59">
        <v>19.5485296192183</v>
      </c>
      <c r="L112" s="58">
        <v>20.5715787107411</v>
      </c>
      <c r="M112" s="59">
        <v>14.3755558874903</v>
      </c>
      <c r="N112" s="58">
        <v>15.120183068696001</v>
      </c>
      <c r="O112" s="59">
        <v>220.14070000000001</v>
      </c>
      <c r="P112" s="58">
        <v>254.35149999999999</v>
      </c>
      <c r="Q112" s="68">
        <v>22.043749994701809</v>
      </c>
      <c r="S112">
        <f t="shared" si="10"/>
        <v>26.102582585412804</v>
      </c>
      <c r="T112">
        <f t="shared" si="11"/>
        <v>0.43154048958792435</v>
      </c>
      <c r="V112">
        <f t="shared" si="12"/>
        <v>0.75461204224019973</v>
      </c>
      <c r="W112">
        <f t="shared" si="13"/>
        <v>0.75361050341302771</v>
      </c>
    </row>
    <row r="113" spans="2:23" x14ac:dyDescent="0.3">
      <c r="B113" s="18" t="s">
        <v>16</v>
      </c>
      <c r="C113" s="54">
        <v>10.8</v>
      </c>
      <c r="D113" s="55">
        <v>12</v>
      </c>
      <c r="E113" s="54">
        <v>23.143749952316298</v>
      </c>
      <c r="F113" s="55">
        <v>24.78125</v>
      </c>
      <c r="G113" s="56">
        <v>1490</v>
      </c>
      <c r="H113" s="57">
        <v>1490</v>
      </c>
      <c r="I113" s="58">
        <v>26.759499999999999</v>
      </c>
      <c r="J113" s="59">
        <v>29.416699999999999</v>
      </c>
      <c r="K113" s="58">
        <v>20.5715787107411</v>
      </c>
      <c r="L113" s="59">
        <v>22.131919796247001</v>
      </c>
      <c r="M113" s="58">
        <v>15.120183068696001</v>
      </c>
      <c r="N113" s="59">
        <v>15.8542296781042</v>
      </c>
      <c r="O113" s="58">
        <v>254.35149999999999</v>
      </c>
      <c r="P113" s="59">
        <v>292.8612</v>
      </c>
      <c r="Q113" s="15">
        <v>22.043749994701809</v>
      </c>
      <c r="S113">
        <f t="shared" si="10"/>
        <v>28.912691683766763</v>
      </c>
      <c r="T113">
        <f t="shared" si="11"/>
        <v>0.25402438283226147</v>
      </c>
      <c r="V113">
        <f t="shared" si="12"/>
        <v>0.75361050341302771</v>
      </c>
      <c r="W113">
        <f t="shared" si="13"/>
        <v>0.75361050341302771</v>
      </c>
    </row>
    <row r="114" spans="2:23" x14ac:dyDescent="0.3">
      <c r="B114" s="20" t="s">
        <v>16</v>
      </c>
      <c r="C114" s="55">
        <v>12</v>
      </c>
      <c r="D114" s="54">
        <v>13</v>
      </c>
      <c r="E114" s="55">
        <v>24.78125</v>
      </c>
      <c r="F114" s="54">
        <v>25.59375</v>
      </c>
      <c r="G114" s="57">
        <v>1490</v>
      </c>
      <c r="H114" s="56">
        <v>1458</v>
      </c>
      <c r="I114" s="59">
        <v>29.416699999999999</v>
      </c>
      <c r="J114" s="58">
        <v>31.065000000000001</v>
      </c>
      <c r="K114" s="59">
        <v>22.131919796247001</v>
      </c>
      <c r="L114" s="58">
        <v>22.805841451567701</v>
      </c>
      <c r="M114" s="59">
        <v>15.8542296781042</v>
      </c>
      <c r="N114" s="58">
        <v>16.468268070276</v>
      </c>
      <c r="O114" s="59">
        <v>292.8612</v>
      </c>
      <c r="P114" s="58">
        <v>323.12369999999999</v>
      </c>
      <c r="Q114" s="68">
        <v>22.043749994701809</v>
      </c>
      <c r="S114">
        <f t="shared" si="10"/>
        <v>30.873002807619997</v>
      </c>
      <c r="T114">
        <f t="shared" si="11"/>
        <v>3.686292188180431E-2</v>
      </c>
      <c r="V114">
        <f t="shared" si="12"/>
        <v>0.75361050341302771</v>
      </c>
      <c r="W114">
        <f t="shared" si="13"/>
        <v>0.75114517706921979</v>
      </c>
    </row>
    <row r="115" spans="2:23" x14ac:dyDescent="0.3">
      <c r="B115" s="18" t="s">
        <v>16</v>
      </c>
      <c r="C115" s="54">
        <v>13</v>
      </c>
      <c r="D115" s="55">
        <v>14</v>
      </c>
      <c r="E115" s="54">
        <v>25.59375</v>
      </c>
      <c r="F115" s="55">
        <v>26.875</v>
      </c>
      <c r="G115" s="56">
        <v>1458</v>
      </c>
      <c r="H115" s="57">
        <v>1458</v>
      </c>
      <c r="I115" s="58">
        <v>31.065000000000001</v>
      </c>
      <c r="J115" s="59">
        <v>33.005099999999999</v>
      </c>
      <c r="K115" s="58">
        <v>22.805841451567701</v>
      </c>
      <c r="L115" s="59">
        <v>23.899424488428799</v>
      </c>
      <c r="M115" s="58">
        <v>16.468268070276</v>
      </c>
      <c r="N115" s="59">
        <v>16.975789984809001</v>
      </c>
      <c r="O115" s="58">
        <v>323.12369999999999</v>
      </c>
      <c r="P115" s="59">
        <v>361.28300000000002</v>
      </c>
      <c r="Q115" s="15">
        <v>22.043749994701809</v>
      </c>
      <c r="S115">
        <f t="shared" si="10"/>
        <v>32.554027541860684</v>
      </c>
      <c r="T115">
        <f t="shared" si="11"/>
        <v>0.20346636249184394</v>
      </c>
      <c r="V115">
        <f t="shared" si="12"/>
        <v>0.75114517706921979</v>
      </c>
      <c r="W115">
        <f t="shared" si="13"/>
        <v>0.75114517706921979</v>
      </c>
    </row>
    <row r="116" spans="2:23" x14ac:dyDescent="0.3">
      <c r="B116" s="20" t="s">
        <v>16</v>
      </c>
      <c r="C116" s="55">
        <v>14</v>
      </c>
      <c r="D116" s="54">
        <v>15</v>
      </c>
      <c r="E116" s="55">
        <v>26.875</v>
      </c>
      <c r="F116" s="54">
        <v>27.21875</v>
      </c>
      <c r="G116" s="57">
        <v>1458</v>
      </c>
      <c r="H116" s="56">
        <v>1395</v>
      </c>
      <c r="I116" s="59">
        <v>33.005099999999999</v>
      </c>
      <c r="J116" s="58">
        <v>33.631300000000003</v>
      </c>
      <c r="K116" s="59">
        <v>23.899424488428799</v>
      </c>
      <c r="L116" s="58">
        <v>24.5591252620187</v>
      </c>
      <c r="M116" s="59">
        <v>16.975789984809001</v>
      </c>
      <c r="N116" s="58">
        <v>17.516939127158</v>
      </c>
      <c r="O116" s="59">
        <v>361.28300000000002</v>
      </c>
      <c r="P116" s="58">
        <v>370.46269999999998</v>
      </c>
      <c r="Q116" s="68">
        <v>22.043749994701809</v>
      </c>
      <c r="S116">
        <f t="shared" si="10"/>
        <v>34.027589173889126</v>
      </c>
      <c r="T116">
        <f t="shared" si="11"/>
        <v>0.15704510934172355</v>
      </c>
      <c r="V116">
        <f t="shared" si="12"/>
        <v>0.75114517706921979</v>
      </c>
      <c r="W116">
        <f t="shared" si="13"/>
        <v>0.7462915658298479</v>
      </c>
    </row>
    <row r="117" spans="2:23" x14ac:dyDescent="0.3">
      <c r="B117" s="18" t="s">
        <v>16</v>
      </c>
      <c r="C117" s="54">
        <v>15</v>
      </c>
      <c r="D117" s="55">
        <v>15.8</v>
      </c>
      <c r="E117" s="54">
        <v>27.21875</v>
      </c>
      <c r="F117" s="55">
        <v>27.9375</v>
      </c>
      <c r="G117" s="56">
        <v>1395</v>
      </c>
      <c r="H117" s="57">
        <v>1395</v>
      </c>
      <c r="I117" s="58">
        <v>33.631300000000003</v>
      </c>
      <c r="J117" s="59">
        <v>34.447600000000001</v>
      </c>
      <c r="K117" s="58">
        <v>24.5591252620187</v>
      </c>
      <c r="L117" s="59">
        <v>24.666984993474301</v>
      </c>
      <c r="M117" s="58">
        <v>17.516939127158</v>
      </c>
      <c r="N117" s="59">
        <v>17.7300639955658</v>
      </c>
      <c r="O117" s="58">
        <v>370.46269999999998</v>
      </c>
      <c r="P117" s="59">
        <v>386.63220000000001</v>
      </c>
      <c r="Q117" s="15">
        <v>22.043749994701809</v>
      </c>
      <c r="S117">
        <f t="shared" si="10"/>
        <v>34.651018125678902</v>
      </c>
      <c r="T117">
        <f t="shared" si="11"/>
        <v>4.1378933854717227E-2</v>
      </c>
      <c r="V117">
        <f t="shared" si="12"/>
        <v>0.7462915658298479</v>
      </c>
      <c r="W117">
        <f t="shared" si="13"/>
        <v>0.7462915658298479</v>
      </c>
    </row>
    <row r="118" spans="2:23" x14ac:dyDescent="0.3">
      <c r="B118" s="20" t="s">
        <v>16</v>
      </c>
      <c r="C118" s="55">
        <v>15.8</v>
      </c>
      <c r="D118" s="54">
        <v>16.899999999999999</v>
      </c>
      <c r="E118" s="55">
        <v>27.9375</v>
      </c>
      <c r="F118" s="54">
        <v>28.429411495433001</v>
      </c>
      <c r="G118" s="57">
        <v>1395</v>
      </c>
      <c r="H118" s="56">
        <v>1408</v>
      </c>
      <c r="I118" s="59">
        <v>34.447600000000001</v>
      </c>
      <c r="J118" s="58">
        <v>35.097200000000001</v>
      </c>
      <c r="K118" s="59">
        <v>24.666984993474301</v>
      </c>
      <c r="L118" s="58">
        <v>24.6890007469331</v>
      </c>
      <c r="M118" s="59">
        <v>17.7300639955658</v>
      </c>
      <c r="N118" s="58">
        <v>17.814580587256199</v>
      </c>
      <c r="O118" s="59">
        <v>386.63220000000001</v>
      </c>
      <c r="P118" s="58">
        <v>399.07330000000002</v>
      </c>
      <c r="Q118" s="68">
        <v>22.043749994701809</v>
      </c>
      <c r="S118">
        <f t="shared" si="10"/>
        <v>35.829918687294814</v>
      </c>
      <c r="T118">
        <f t="shared" si="11"/>
        <v>0.5368766747110344</v>
      </c>
      <c r="V118">
        <f t="shared" si="12"/>
        <v>0.7462915658298479</v>
      </c>
      <c r="W118">
        <f t="shared" si="13"/>
        <v>0.74729310465701992</v>
      </c>
    </row>
    <row r="119" spans="2:23" x14ac:dyDescent="0.3">
      <c r="B119" s="18" t="s">
        <v>16</v>
      </c>
      <c r="C119" s="54">
        <v>16.899999999999999</v>
      </c>
      <c r="D119" s="55">
        <v>17.899999999999999</v>
      </c>
      <c r="E119" s="54">
        <v>28.429411495433001</v>
      </c>
      <c r="F119" s="55">
        <v>28.8437497615814</v>
      </c>
      <c r="G119" s="56">
        <v>1408</v>
      </c>
      <c r="H119" s="57">
        <v>1395</v>
      </c>
      <c r="I119" s="58">
        <v>35.097200000000001</v>
      </c>
      <c r="J119" s="59">
        <v>35.916699999999999</v>
      </c>
      <c r="K119" s="58">
        <v>24.6890007469331</v>
      </c>
      <c r="L119" s="59">
        <v>25.243356189078501</v>
      </c>
      <c r="M119" s="58">
        <v>17.814580587256199</v>
      </c>
      <c r="N119" s="59">
        <v>18.103740735928898</v>
      </c>
      <c r="O119" s="58">
        <v>399.07330000000002</v>
      </c>
      <c r="P119" s="59">
        <v>411.8587</v>
      </c>
      <c r="Q119" s="15">
        <v>22.043749994701809</v>
      </c>
      <c r="S119">
        <f t="shared" si="10"/>
        <v>36.136085020396912</v>
      </c>
      <c r="T119">
        <f t="shared" si="11"/>
        <v>4.8129787174554121E-2</v>
      </c>
      <c r="V119">
        <f t="shared" si="12"/>
        <v>0.74729310465701992</v>
      </c>
      <c r="W119">
        <f t="shared" si="13"/>
        <v>0.7462915658298479</v>
      </c>
    </row>
  </sheetData>
  <autoFilter ref="B16:Q119"/>
  <mergeCells count="4">
    <mergeCell ref="T2:AA4"/>
    <mergeCell ref="T5:AA7"/>
    <mergeCell ref="Y32:AC32"/>
    <mergeCell ref="T8:AA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7"/>
  <sheetViews>
    <sheetView zoomScale="82" zoomScaleNormal="82" workbookViewId="0">
      <selection activeCell="AE6" sqref="AE6"/>
    </sheetView>
  </sheetViews>
  <sheetFormatPr defaultRowHeight="14.4" x14ac:dyDescent="0.3"/>
  <cols>
    <col min="1" max="1" width="1" style="23" customWidth="1"/>
    <col min="2" max="2" width="4.6640625" customWidth="1"/>
    <col min="3" max="3" width="5.44140625" style="3" customWidth="1"/>
    <col min="4" max="4" width="6" style="3" customWidth="1"/>
    <col min="5" max="8" width="7.33203125" style="3" customWidth="1"/>
    <col min="9" max="10" width="6.109375" style="3" customWidth="1"/>
    <col min="11" max="16" width="7.33203125" style="3" customWidth="1"/>
    <col min="17" max="17" width="6.6640625" style="3" customWidth="1"/>
    <col min="18" max="18" width="1.5546875" style="23" customWidth="1"/>
    <col min="28" max="28" width="9.33203125" customWidth="1"/>
    <col min="30" max="30" width="7.44140625" customWidth="1"/>
    <col min="31" max="32" width="7.21875" customWidth="1"/>
    <col min="58" max="58" width="12.6640625" customWidth="1"/>
    <col min="59" max="59" width="9.44140625" customWidth="1"/>
    <col min="65" max="65" width="1.109375" style="5" customWidth="1"/>
    <col min="67" max="67" width="6.6640625" customWidth="1"/>
    <col min="71" max="71" width="7.5546875" customWidth="1"/>
  </cols>
  <sheetData>
    <row r="1" spans="1:65" ht="14.4" customHeight="1" x14ac:dyDescent="0.3"/>
    <row r="2" spans="1:65" ht="14.4" customHeight="1" x14ac:dyDescent="0.3">
      <c r="C2" s="71"/>
      <c r="D2" s="71"/>
      <c r="E2" s="71"/>
      <c r="F2" s="71"/>
      <c r="G2" s="71"/>
      <c r="H2" s="71"/>
      <c r="I2" s="71"/>
      <c r="J2" s="71"/>
      <c r="K2" s="71"/>
      <c r="L2" s="71"/>
      <c r="M2" s="71"/>
      <c r="N2" s="71"/>
      <c r="O2" s="71"/>
      <c r="P2" s="71"/>
      <c r="Q2" s="71"/>
      <c r="T2" s="162" t="s">
        <v>87</v>
      </c>
      <c r="U2" s="162"/>
      <c r="V2" s="162"/>
      <c r="W2" s="162"/>
      <c r="X2" s="162"/>
      <c r="Y2" s="162"/>
      <c r="Z2" s="162"/>
      <c r="AA2" s="162"/>
      <c r="AB2" s="39" t="s">
        <v>32</v>
      </c>
      <c r="AC2" s="40">
        <v>73.757780791852866</v>
      </c>
    </row>
    <row r="3" spans="1:65" x14ac:dyDescent="0.3">
      <c r="C3" s="71"/>
      <c r="D3" s="71"/>
      <c r="E3" s="71"/>
      <c r="F3" s="71"/>
      <c r="G3" s="71"/>
      <c r="H3" s="71"/>
      <c r="I3" s="71"/>
      <c r="J3" s="71"/>
      <c r="K3" s="71"/>
      <c r="L3" s="71"/>
      <c r="M3" s="71"/>
      <c r="N3" s="71"/>
      <c r="O3" s="71"/>
      <c r="P3" s="71"/>
      <c r="Q3" s="71"/>
      <c r="T3" s="162"/>
      <c r="U3" s="162"/>
      <c r="V3" s="162"/>
      <c r="W3" s="162"/>
      <c r="X3" s="162"/>
      <c r="Y3" s="162"/>
      <c r="Z3" s="162"/>
      <c r="AA3" s="162"/>
      <c r="AB3" s="39" t="s">
        <v>33</v>
      </c>
      <c r="AC3" s="79">
        <v>0</v>
      </c>
    </row>
    <row r="4" spans="1:65" ht="14.4" customHeight="1" x14ac:dyDescent="0.3">
      <c r="T4" s="162"/>
      <c r="U4" s="162"/>
      <c r="V4" s="162"/>
      <c r="W4" s="162"/>
      <c r="X4" s="162"/>
      <c r="Y4" s="162"/>
      <c r="Z4" s="162"/>
      <c r="AA4" s="162"/>
      <c r="AB4" s="78" t="s">
        <v>77</v>
      </c>
      <c r="AC4" s="79">
        <v>0.63881874552947149</v>
      </c>
    </row>
    <row r="5" spans="1:65" ht="14.4" customHeight="1" x14ac:dyDescent="0.3">
      <c r="C5" s="72"/>
      <c r="G5" s="73"/>
      <c r="H5" s="73"/>
      <c r="I5" s="73"/>
      <c r="J5" s="73"/>
      <c r="K5" s="73"/>
      <c r="L5" s="73"/>
      <c r="M5" s="73"/>
      <c r="N5" s="73"/>
      <c r="O5" s="73"/>
      <c r="P5" s="73"/>
      <c r="T5" s="162" t="s">
        <v>88</v>
      </c>
      <c r="U5" s="162"/>
      <c r="V5" s="162"/>
      <c r="W5" s="162"/>
      <c r="X5" s="162"/>
      <c r="Y5" s="162"/>
      <c r="Z5" s="162"/>
      <c r="AA5" s="162"/>
      <c r="AB5" s="78" t="s">
        <v>78</v>
      </c>
      <c r="AC5" s="40">
        <v>7.7041448243997473E-2</v>
      </c>
    </row>
    <row r="6" spans="1:65" x14ac:dyDescent="0.3">
      <c r="G6" s="73"/>
      <c r="H6" s="73"/>
      <c r="I6" s="73"/>
      <c r="J6" s="73"/>
      <c r="K6" s="73"/>
      <c r="L6" s="73"/>
      <c r="M6" s="73"/>
      <c r="N6" s="73"/>
      <c r="O6" s="73"/>
      <c r="P6" s="73"/>
      <c r="T6" s="162"/>
      <c r="U6" s="162"/>
      <c r="V6" s="162"/>
      <c r="W6" s="162"/>
      <c r="X6" s="162"/>
      <c r="Y6" s="162"/>
      <c r="Z6" s="162"/>
      <c r="AA6" s="162"/>
    </row>
    <row r="7" spans="1:65" ht="14.4" customHeight="1" x14ac:dyDescent="0.3">
      <c r="G7" s="73"/>
      <c r="H7" s="73"/>
      <c r="I7" s="73"/>
      <c r="J7" s="73"/>
      <c r="K7" s="73"/>
      <c r="L7" s="73"/>
      <c r="M7" s="73"/>
      <c r="N7" s="73"/>
      <c r="O7" s="73"/>
      <c r="P7" s="73"/>
      <c r="T7" s="162"/>
      <c r="U7" s="162"/>
      <c r="V7" s="162"/>
      <c r="W7" s="162"/>
      <c r="X7" s="162"/>
      <c r="Y7" s="162"/>
      <c r="Z7" s="162"/>
      <c r="AA7" s="162"/>
    </row>
    <row r="8" spans="1:65" ht="14.4" customHeight="1" x14ac:dyDescent="0.3">
      <c r="G8" s="73"/>
      <c r="H8" s="73"/>
      <c r="I8" s="73"/>
      <c r="J8" s="73"/>
      <c r="K8" s="73"/>
      <c r="L8" s="73"/>
      <c r="M8" s="73"/>
      <c r="N8" s="73"/>
      <c r="O8" s="73"/>
      <c r="P8" s="73"/>
      <c r="T8" s="164" t="s">
        <v>89</v>
      </c>
      <c r="U8" s="164"/>
      <c r="V8" s="164"/>
      <c r="W8" s="164"/>
      <c r="X8" s="164"/>
      <c r="Y8" s="164"/>
      <c r="Z8" s="164"/>
      <c r="AA8" s="164"/>
      <c r="AB8" s="2"/>
      <c r="AC8" s="2"/>
    </row>
    <row r="9" spans="1:65" s="2" customFormat="1" ht="14.4" customHeight="1" x14ac:dyDescent="0.3">
      <c r="A9" s="24"/>
      <c r="C9" s="66"/>
      <c r="D9" s="66"/>
      <c r="E9" s="66"/>
      <c r="F9" s="66"/>
      <c r="G9" s="74"/>
      <c r="H9" s="74"/>
      <c r="I9" s="74"/>
      <c r="J9" s="74"/>
      <c r="K9" s="74"/>
      <c r="L9" s="74"/>
      <c r="M9" s="74"/>
      <c r="N9" s="74"/>
      <c r="O9" s="74"/>
      <c r="P9" s="74"/>
      <c r="Q9" s="66"/>
      <c r="R9" s="24"/>
      <c r="T9" s="164"/>
      <c r="U9" s="164"/>
      <c r="V9" s="164"/>
      <c r="W9" s="164"/>
      <c r="X9" s="164"/>
      <c r="Y9" s="164"/>
      <c r="Z9" s="164"/>
      <c r="AA9" s="164"/>
      <c r="BM9" s="8"/>
    </row>
    <row r="10" spans="1:65" s="2" customFormat="1" ht="14.4" customHeight="1" x14ac:dyDescent="0.3">
      <c r="A10" s="24"/>
      <c r="C10" s="66"/>
      <c r="D10" s="66"/>
      <c r="E10" s="66"/>
      <c r="F10" s="66"/>
      <c r="G10" s="74"/>
      <c r="H10" s="74"/>
      <c r="I10" s="74"/>
      <c r="J10" s="74"/>
      <c r="K10" s="74"/>
      <c r="L10" s="74"/>
      <c r="M10" s="74"/>
      <c r="N10" s="74"/>
      <c r="O10" s="74"/>
      <c r="P10" s="74"/>
      <c r="Q10" s="66"/>
      <c r="R10" s="24"/>
      <c r="T10" s="164"/>
      <c r="U10" s="164"/>
      <c r="V10" s="164"/>
      <c r="W10" s="164"/>
      <c r="X10" s="164"/>
      <c r="Y10" s="164"/>
      <c r="Z10" s="164"/>
      <c r="AA10" s="164"/>
      <c r="BM10" s="8"/>
    </row>
    <row r="11" spans="1:65" s="2" customFormat="1" ht="14.4" customHeight="1" x14ac:dyDescent="0.3">
      <c r="A11" s="24"/>
      <c r="C11" s="66"/>
      <c r="D11" s="66"/>
      <c r="E11" s="66"/>
      <c r="F11" s="66"/>
      <c r="G11" s="74"/>
      <c r="H11" s="74"/>
      <c r="I11" s="74"/>
      <c r="J11" s="74"/>
      <c r="K11" s="74"/>
      <c r="L11" s="74"/>
      <c r="M11" s="74"/>
      <c r="N11" s="74"/>
      <c r="O11" s="74"/>
      <c r="P11" s="74"/>
      <c r="Q11" s="66"/>
      <c r="R11" s="24"/>
      <c r="T11" s="164"/>
      <c r="U11" s="164"/>
      <c r="V11" s="164"/>
      <c r="W11" s="164"/>
      <c r="X11" s="164"/>
      <c r="Y11" s="164"/>
      <c r="Z11" s="164"/>
      <c r="AA11" s="164"/>
      <c r="BM11" s="8"/>
    </row>
    <row r="12" spans="1:65" s="2" customFormat="1" ht="14.4" customHeight="1" x14ac:dyDescent="0.3">
      <c r="A12" s="24"/>
      <c r="C12" s="66"/>
      <c r="D12" s="66"/>
      <c r="E12" s="66"/>
      <c r="F12" s="66"/>
      <c r="G12" s="74"/>
      <c r="H12" s="74"/>
      <c r="I12" s="74"/>
      <c r="J12" s="74"/>
      <c r="K12" s="74"/>
      <c r="L12" s="74"/>
      <c r="M12" s="74"/>
      <c r="N12" s="74"/>
      <c r="O12" s="74"/>
      <c r="P12" s="74"/>
      <c r="Q12" s="66"/>
      <c r="R12" s="24"/>
      <c r="T12" s="164"/>
      <c r="U12" s="164"/>
      <c r="V12" s="164"/>
      <c r="W12" s="164"/>
      <c r="X12" s="164"/>
      <c r="Y12" s="164"/>
      <c r="Z12" s="164"/>
      <c r="AA12" s="164"/>
      <c r="BM12" s="8"/>
    </row>
    <row r="13" spans="1:65" s="16" customFormat="1" ht="5.4" customHeight="1" thickBot="1" x14ac:dyDescent="0.35">
      <c r="A13" s="25"/>
      <c r="C13" s="67"/>
      <c r="D13" s="67"/>
      <c r="E13" s="67"/>
      <c r="F13" s="67"/>
      <c r="G13" s="67"/>
      <c r="H13" s="67"/>
      <c r="I13" s="67"/>
      <c r="J13" s="67"/>
      <c r="K13" s="67"/>
      <c r="L13" s="67"/>
      <c r="M13" s="67"/>
      <c r="N13" s="67"/>
      <c r="O13" s="67"/>
      <c r="P13" s="67"/>
      <c r="Q13" s="67"/>
      <c r="R13" s="25"/>
      <c r="BM13" s="111"/>
    </row>
    <row r="14" spans="1:65" s="2" customFormat="1" ht="15" customHeight="1" x14ac:dyDescent="0.3">
      <c r="A14" s="24"/>
      <c r="C14" s="66"/>
      <c r="D14" s="66"/>
      <c r="E14" s="66"/>
      <c r="F14" s="66"/>
      <c r="G14" s="66"/>
      <c r="H14" s="66"/>
      <c r="I14" s="66"/>
      <c r="J14" s="66"/>
      <c r="K14" s="66"/>
      <c r="L14" s="66"/>
      <c r="M14" s="66"/>
      <c r="N14" s="66"/>
      <c r="O14" s="66"/>
      <c r="P14" s="66"/>
      <c r="Q14" s="66"/>
      <c r="R14" s="24"/>
      <c r="V14" s="89" t="s">
        <v>20</v>
      </c>
      <c r="W14" s="89"/>
      <c r="BM14" s="8"/>
    </row>
    <row r="15" spans="1:65" x14ac:dyDescent="0.3">
      <c r="B15" s="33"/>
      <c r="S15" s="33"/>
      <c r="T15" s="33"/>
      <c r="U15" s="33"/>
      <c r="V15" s="7">
        <f>MAX(V17:V119)</f>
        <v>65.880214878167664</v>
      </c>
      <c r="W15" s="7"/>
      <c r="AG15" s="166" t="s">
        <v>92</v>
      </c>
      <c r="AH15" s="166"/>
      <c r="AI15" s="166"/>
      <c r="AJ15" s="166"/>
      <c r="AK15" s="166"/>
      <c r="AL15" s="166"/>
      <c r="AM15" s="166"/>
      <c r="AN15" s="166"/>
      <c r="AO15" s="166"/>
      <c r="AP15" s="166"/>
      <c r="BD15" t="s">
        <v>90</v>
      </c>
    </row>
    <row r="16" spans="1:65" x14ac:dyDescent="0.3">
      <c r="B16" s="18" t="s">
        <v>0</v>
      </c>
      <c r="C16" s="26" t="s">
        <v>35</v>
      </c>
      <c r="D16" s="27" t="s">
        <v>23</v>
      </c>
      <c r="E16" s="26" t="s">
        <v>36</v>
      </c>
      <c r="F16" s="27" t="s">
        <v>24</v>
      </c>
      <c r="G16" s="28" t="s">
        <v>37</v>
      </c>
      <c r="H16" s="29" t="s">
        <v>25</v>
      </c>
      <c r="I16" s="30" t="s">
        <v>38</v>
      </c>
      <c r="J16" s="31" t="s">
        <v>26</v>
      </c>
      <c r="K16" s="30" t="s">
        <v>39</v>
      </c>
      <c r="L16" s="31" t="s">
        <v>27</v>
      </c>
      <c r="M16" s="30" t="s">
        <v>40</v>
      </c>
      <c r="N16" s="31" t="s">
        <v>28</v>
      </c>
      <c r="O16" s="30" t="s">
        <v>41</v>
      </c>
      <c r="P16" s="31" t="s">
        <v>29</v>
      </c>
      <c r="Q16" s="19" t="s">
        <v>19</v>
      </c>
      <c r="S16" t="s">
        <v>42</v>
      </c>
      <c r="T16" s="3" t="s">
        <v>31</v>
      </c>
      <c r="U16" s="14" t="s">
        <v>21</v>
      </c>
      <c r="V16" s="6" t="s">
        <v>17</v>
      </c>
      <c r="W16" s="6"/>
      <c r="AA16" s="13" t="s">
        <v>20</v>
      </c>
      <c r="AG16" s="166"/>
      <c r="AH16" s="166"/>
      <c r="AI16" s="166"/>
      <c r="AJ16" s="166"/>
      <c r="AK16" s="166"/>
      <c r="AL16" s="166"/>
      <c r="AM16" s="166"/>
      <c r="AN16" s="166"/>
      <c r="AO16" s="166"/>
      <c r="AP16" s="166"/>
      <c r="BD16" s="32"/>
      <c r="BE16" s="32"/>
      <c r="BF16" s="32"/>
      <c r="BG16" s="32"/>
      <c r="BH16" s="32"/>
      <c r="BI16" s="32"/>
      <c r="BJ16" s="32"/>
      <c r="BK16" s="32"/>
    </row>
    <row r="17" spans="2:76" x14ac:dyDescent="0.3">
      <c r="B17" s="18" t="s">
        <v>8</v>
      </c>
      <c r="C17" s="54">
        <v>4.083333333333333</v>
      </c>
      <c r="D17" s="55">
        <v>4.75</v>
      </c>
      <c r="E17" s="54">
        <v>15.12</v>
      </c>
      <c r="F17" s="55">
        <v>17.760000000000002</v>
      </c>
      <c r="G17" s="56">
        <v>1125</v>
      </c>
      <c r="H17" s="57">
        <v>1125</v>
      </c>
      <c r="I17" s="58">
        <v>13.3</v>
      </c>
      <c r="J17" s="59">
        <v>17.11</v>
      </c>
      <c r="K17" s="58">
        <v>17.899999999999999</v>
      </c>
      <c r="L17" s="59">
        <v>20.239999999999998</v>
      </c>
      <c r="M17" s="58">
        <v>12.27</v>
      </c>
      <c r="N17" s="59">
        <v>13.92</v>
      </c>
      <c r="O17" s="58">
        <v>77.72</v>
      </c>
      <c r="P17" s="59">
        <v>117.06</v>
      </c>
      <c r="Q17" s="15">
        <v>24.36</v>
      </c>
      <c r="S17">
        <f>($Y$19+$Y$20*Q17)*(I17/($Y$19+$Y$20*Q17))^(C17^($Y$21+$Y$22*G17/1000)/D17^($Y$21+$Y$22*H17/1000))</f>
        <v>16.214467464191213</v>
      </c>
      <c r="T17">
        <f>(J17-S17)^2</f>
        <v>0.80197852269211622</v>
      </c>
      <c r="U17" s="14">
        <f>SUM(T17:T119)</f>
        <v>48.095066210596009</v>
      </c>
      <c r="V17">
        <f>$Y$19+$Y$20*Q17</f>
        <v>65.880214878167664</v>
      </c>
      <c r="AA17" t="s">
        <v>53</v>
      </c>
      <c r="AD17" s="8"/>
      <c r="AG17" s="133" t="s">
        <v>19</v>
      </c>
      <c r="AH17" s="142">
        <v>24.360000000000003</v>
      </c>
      <c r="AI17" s="142">
        <v>23.164999999999996</v>
      </c>
      <c r="AJ17" s="142">
        <v>17.444999999999997</v>
      </c>
      <c r="AK17" s="142">
        <v>15.235000000000005</v>
      </c>
      <c r="AL17" s="142">
        <v>20.8125</v>
      </c>
      <c r="AM17" s="142">
        <v>20.388439046333811</v>
      </c>
      <c r="AN17" s="142">
        <v>21.977072310405728</v>
      </c>
      <c r="AO17" s="142">
        <v>21.527777777777761</v>
      </c>
      <c r="AP17" s="143">
        <v>22.043749994701809</v>
      </c>
      <c r="BD17" s="32"/>
      <c r="BE17" s="32"/>
      <c r="BF17" s="32"/>
      <c r="BG17" s="32"/>
      <c r="BH17" s="32"/>
      <c r="BI17" s="32"/>
      <c r="BJ17" s="32"/>
      <c r="BK17" s="32"/>
    </row>
    <row r="18" spans="2:76" x14ac:dyDescent="0.3">
      <c r="B18" s="20" t="s">
        <v>8</v>
      </c>
      <c r="C18" s="55">
        <v>4.75</v>
      </c>
      <c r="D18" s="54">
        <v>5.666666666666667</v>
      </c>
      <c r="E18" s="55">
        <v>17.760000000000002</v>
      </c>
      <c r="F18" s="54">
        <v>19.78</v>
      </c>
      <c r="G18" s="57">
        <v>1125</v>
      </c>
      <c r="H18" s="56">
        <v>1114</v>
      </c>
      <c r="I18" s="59">
        <v>17.11</v>
      </c>
      <c r="J18" s="58">
        <v>21.1</v>
      </c>
      <c r="K18" s="59">
        <v>20.239999999999998</v>
      </c>
      <c r="L18" s="58">
        <v>22.65</v>
      </c>
      <c r="M18" s="59">
        <v>13.92</v>
      </c>
      <c r="N18" s="58">
        <v>15.53</v>
      </c>
      <c r="O18" s="59">
        <v>117.06</v>
      </c>
      <c r="P18" s="58">
        <v>158.49</v>
      </c>
      <c r="Q18" s="68">
        <v>24.36</v>
      </c>
      <c r="S18">
        <f t="shared" ref="S18:S81" si="0">($Y$19+$Y$20*Q18)*(I18/($Y$19+$Y$20*Q18))^(C18^($Y$21+$Y$22*G18/1000)/D18^($Y$21+$Y$22*H18/1000))</f>
        <v>20.714294072307879</v>
      </c>
      <c r="T18">
        <f t="shared" ref="T18:T81" si="1">(J18-S18)^2</f>
        <v>0.14876906265684042</v>
      </c>
      <c r="V18">
        <f t="shared" ref="V18:V81" si="2">$Y$19+$Y$20*Q18</f>
        <v>65.880214878167664</v>
      </c>
      <c r="AA18" s="82" t="s">
        <v>21</v>
      </c>
      <c r="AB18" s="101">
        <v>48.09506589623782</v>
      </c>
      <c r="AD18" s="8"/>
      <c r="AG18" s="137" t="s">
        <v>37</v>
      </c>
      <c r="AH18" s="152">
        <v>1125</v>
      </c>
      <c r="AI18" s="153">
        <v>1081</v>
      </c>
      <c r="AJ18" s="152">
        <v>1092</v>
      </c>
      <c r="AK18" s="153">
        <v>1034</v>
      </c>
      <c r="AL18" s="152">
        <v>488</v>
      </c>
      <c r="AM18" s="153">
        <v>620</v>
      </c>
      <c r="AN18" s="152">
        <v>782</v>
      </c>
      <c r="AO18" s="153">
        <v>1042</v>
      </c>
      <c r="AP18" s="154">
        <v>1528</v>
      </c>
      <c r="BD18" s="32"/>
      <c r="BE18" s="32"/>
      <c r="BF18" s="32"/>
      <c r="BG18" s="32"/>
      <c r="BH18" s="32"/>
      <c r="BI18" s="32"/>
      <c r="BJ18" s="32"/>
      <c r="BK18" s="32"/>
    </row>
    <row r="19" spans="2:76" x14ac:dyDescent="0.3">
      <c r="B19" s="18" t="s">
        <v>8</v>
      </c>
      <c r="C19" s="54">
        <v>5.666666666666667</v>
      </c>
      <c r="D19" s="55">
        <v>6.833333333333333</v>
      </c>
      <c r="E19" s="54">
        <v>19.78</v>
      </c>
      <c r="F19" s="55">
        <v>20.56</v>
      </c>
      <c r="G19" s="56">
        <v>1114</v>
      </c>
      <c r="H19" s="57">
        <v>1114</v>
      </c>
      <c r="I19" s="58">
        <v>21.1</v>
      </c>
      <c r="J19" s="59">
        <v>25.08</v>
      </c>
      <c r="K19" s="58">
        <v>22.65</v>
      </c>
      <c r="L19" s="59">
        <v>25.03</v>
      </c>
      <c r="M19" s="58">
        <v>15.53</v>
      </c>
      <c r="N19" s="59">
        <v>16.93</v>
      </c>
      <c r="O19" s="58">
        <v>158.49</v>
      </c>
      <c r="P19" s="59">
        <v>196.73</v>
      </c>
      <c r="Q19" s="15">
        <v>24.36</v>
      </c>
      <c r="S19">
        <f t="shared" si="0"/>
        <v>25.053444186926189</v>
      </c>
      <c r="T19">
        <f t="shared" si="1"/>
        <v>7.0521120801109963E-4</v>
      </c>
      <c r="V19">
        <f t="shared" si="2"/>
        <v>65.880214878167664</v>
      </c>
      <c r="X19" s="39" t="s">
        <v>32</v>
      </c>
      <c r="Y19" s="40">
        <v>0</v>
      </c>
      <c r="AA19" s="92" t="s">
        <v>32</v>
      </c>
      <c r="AB19" s="102">
        <v>0</v>
      </c>
      <c r="AD19" s="108"/>
      <c r="AG19" s="137" t="s">
        <v>25</v>
      </c>
      <c r="AH19" s="149">
        <v>1125</v>
      </c>
      <c r="AI19" s="150">
        <v>1081</v>
      </c>
      <c r="AJ19" s="149">
        <v>1092</v>
      </c>
      <c r="AK19" s="150">
        <v>1034</v>
      </c>
      <c r="AL19" s="149">
        <v>481</v>
      </c>
      <c r="AM19" s="150">
        <v>620</v>
      </c>
      <c r="AN19" s="149">
        <v>769</v>
      </c>
      <c r="AO19" s="150">
        <v>1042</v>
      </c>
      <c r="AP19" s="151">
        <v>1528</v>
      </c>
      <c r="BD19" s="32"/>
      <c r="BE19" s="32"/>
      <c r="BF19" s="32"/>
      <c r="BG19" s="32"/>
      <c r="BH19" s="32"/>
      <c r="BI19" s="32"/>
      <c r="BJ19" s="32"/>
      <c r="BK19" s="32"/>
    </row>
    <row r="20" spans="2:76" x14ac:dyDescent="0.3">
      <c r="B20" s="20" t="s">
        <v>8</v>
      </c>
      <c r="C20" s="55">
        <v>6.833333333333333</v>
      </c>
      <c r="D20" s="54">
        <v>7.583333333333333</v>
      </c>
      <c r="E20" s="55">
        <v>20.56</v>
      </c>
      <c r="F20" s="54">
        <v>22.94</v>
      </c>
      <c r="G20" s="57">
        <v>1114</v>
      </c>
      <c r="H20" s="56">
        <v>1114</v>
      </c>
      <c r="I20" s="59">
        <v>25.08</v>
      </c>
      <c r="J20" s="58">
        <v>27.06</v>
      </c>
      <c r="K20" s="59">
        <v>25.03</v>
      </c>
      <c r="L20" s="58">
        <v>25.96</v>
      </c>
      <c r="M20" s="59">
        <v>16.93</v>
      </c>
      <c r="N20" s="58">
        <v>17.59</v>
      </c>
      <c r="O20" s="59">
        <v>196.73</v>
      </c>
      <c r="P20" s="58">
        <v>233.37</v>
      </c>
      <c r="Q20" s="68">
        <v>24.36</v>
      </c>
      <c r="S20">
        <f t="shared" si="0"/>
        <v>27.276725071965682</v>
      </c>
      <c r="T20">
        <f t="shared" si="1"/>
        <v>4.6969756818530682E-2</v>
      </c>
      <c r="V20">
        <f t="shared" si="2"/>
        <v>65.880214878167664</v>
      </c>
      <c r="X20" s="39" t="s">
        <v>33</v>
      </c>
      <c r="Y20" s="79">
        <v>2.704442318479789</v>
      </c>
      <c r="AA20" s="92" t="s">
        <v>33</v>
      </c>
      <c r="AB20" s="100">
        <v>2.7042759950391098</v>
      </c>
      <c r="AD20" s="109"/>
      <c r="AG20" s="137" t="s">
        <v>38</v>
      </c>
      <c r="AH20" s="19">
        <v>13.3</v>
      </c>
      <c r="AI20" s="144">
        <v>5.2</v>
      </c>
      <c r="AJ20" s="19">
        <v>4.32</v>
      </c>
      <c r="AK20" s="144">
        <v>2.74</v>
      </c>
      <c r="AL20" s="19">
        <v>8.2799999999999994</v>
      </c>
      <c r="AM20" s="144">
        <v>8.9291</v>
      </c>
      <c r="AN20" s="19">
        <v>11.1912</v>
      </c>
      <c r="AO20" s="144">
        <v>12.2157</v>
      </c>
      <c r="AP20" s="145">
        <v>15.083299999999999</v>
      </c>
      <c r="BD20" s="32"/>
      <c r="BE20" s="32"/>
      <c r="BF20" s="32"/>
      <c r="BG20" s="32"/>
      <c r="BH20" s="32"/>
      <c r="BI20" s="32"/>
      <c r="BJ20" s="32"/>
      <c r="BK20" s="32"/>
    </row>
    <row r="21" spans="2:76" x14ac:dyDescent="0.3">
      <c r="B21" s="18" t="s">
        <v>8</v>
      </c>
      <c r="C21" s="54">
        <v>7.583333333333333</v>
      </c>
      <c r="D21" s="55">
        <v>8.6666666666666661</v>
      </c>
      <c r="E21" s="54">
        <v>22.94</v>
      </c>
      <c r="F21" s="55">
        <v>23.22</v>
      </c>
      <c r="G21" s="56">
        <v>1114</v>
      </c>
      <c r="H21" s="57">
        <v>1114</v>
      </c>
      <c r="I21" s="58">
        <v>27.06</v>
      </c>
      <c r="J21" s="59">
        <v>29.34</v>
      </c>
      <c r="K21" s="58">
        <v>25.96</v>
      </c>
      <c r="L21" s="59">
        <v>26.9</v>
      </c>
      <c r="M21" s="58">
        <v>17.59</v>
      </c>
      <c r="N21" s="59">
        <v>18.309999999999999</v>
      </c>
      <c r="O21" s="58">
        <v>233.37</v>
      </c>
      <c r="P21" s="59">
        <v>260.81</v>
      </c>
      <c r="Q21" s="15">
        <v>24.36</v>
      </c>
      <c r="S21">
        <f t="shared" si="0"/>
        <v>29.844557941309546</v>
      </c>
      <c r="T21">
        <f t="shared" si="1"/>
        <v>0.25457871613852728</v>
      </c>
      <c r="V21">
        <f t="shared" si="2"/>
        <v>65.880214878167664</v>
      </c>
      <c r="X21" s="78" t="s">
        <v>77</v>
      </c>
      <c r="Y21" s="79">
        <v>0.79522401643767482</v>
      </c>
      <c r="AA21" s="92" t="s">
        <v>77</v>
      </c>
      <c r="AB21" s="98">
        <v>0.79521413303104305</v>
      </c>
      <c r="AD21" s="110"/>
      <c r="AG21" s="139" t="s">
        <v>35</v>
      </c>
      <c r="AH21" s="104">
        <v>4.0999999999999996</v>
      </c>
      <c r="AI21" s="104">
        <v>4.0999999999999996</v>
      </c>
      <c r="AJ21" s="104">
        <v>4.0999999999999996</v>
      </c>
      <c r="AK21" s="104">
        <v>4.0999999999999996</v>
      </c>
      <c r="AL21" s="104">
        <v>6</v>
      </c>
      <c r="AM21" s="104">
        <v>6</v>
      </c>
      <c r="AN21" s="104">
        <v>6</v>
      </c>
      <c r="AO21" s="104">
        <v>6</v>
      </c>
      <c r="AP21" s="155">
        <v>6</v>
      </c>
    </row>
    <row r="22" spans="2:76" x14ac:dyDescent="0.3">
      <c r="B22" s="20" t="s">
        <v>8</v>
      </c>
      <c r="C22" s="55">
        <v>8.6666666666666661</v>
      </c>
      <c r="D22" s="54">
        <v>9.5</v>
      </c>
      <c r="E22" s="55">
        <v>23.22</v>
      </c>
      <c r="F22" s="54">
        <v>24.28</v>
      </c>
      <c r="G22" s="57">
        <v>1114</v>
      </c>
      <c r="H22" s="56">
        <v>1114</v>
      </c>
      <c r="I22" s="59">
        <v>29.34</v>
      </c>
      <c r="J22" s="58">
        <v>31.04</v>
      </c>
      <c r="K22" s="59">
        <v>26.9</v>
      </c>
      <c r="L22" s="58">
        <v>27.81</v>
      </c>
      <c r="M22" s="59">
        <v>18.309999999999999</v>
      </c>
      <c r="N22" s="58">
        <v>18.84</v>
      </c>
      <c r="O22" s="59">
        <v>260.81</v>
      </c>
      <c r="P22" s="58">
        <v>297.91000000000003</v>
      </c>
      <c r="Q22" s="68">
        <v>24.36</v>
      </c>
      <c r="S22">
        <f t="shared" si="0"/>
        <v>31.22683015235074</v>
      </c>
      <c r="T22">
        <f t="shared" si="1"/>
        <v>3.4905505827400915E-2</v>
      </c>
      <c r="V22">
        <f t="shared" si="2"/>
        <v>65.880214878167664</v>
      </c>
      <c r="X22" s="78" t="s">
        <v>78</v>
      </c>
      <c r="Y22" s="40">
        <v>7.0147636188478926E-2</v>
      </c>
      <c r="AA22" s="92" t="s">
        <v>78</v>
      </c>
      <c r="AB22" s="98">
        <v>7.0213723220832622E-2</v>
      </c>
      <c r="AD22" s="110"/>
      <c r="AG22" s="156" t="s">
        <v>23</v>
      </c>
      <c r="AH22" s="105" t="s">
        <v>65</v>
      </c>
      <c r="AI22" s="105" t="s">
        <v>66</v>
      </c>
      <c r="AJ22" s="105" t="s">
        <v>67</v>
      </c>
      <c r="AK22" s="105" t="s">
        <v>68</v>
      </c>
      <c r="AL22" s="105" t="s">
        <v>69</v>
      </c>
      <c r="AM22" s="105" t="s">
        <v>70</v>
      </c>
      <c r="AN22" s="105" t="s">
        <v>71</v>
      </c>
      <c r="AO22" s="105" t="s">
        <v>72</v>
      </c>
      <c r="AP22" s="157" t="s">
        <v>73</v>
      </c>
    </row>
    <row r="23" spans="2:76" ht="14.4" customHeight="1" x14ac:dyDescent="0.3">
      <c r="B23" s="18" t="s">
        <v>8</v>
      </c>
      <c r="C23" s="54">
        <v>9.5</v>
      </c>
      <c r="D23" s="55">
        <v>10.5</v>
      </c>
      <c r="E23" s="54">
        <v>24.28</v>
      </c>
      <c r="F23" s="55">
        <v>24.44</v>
      </c>
      <c r="G23" s="56">
        <v>1114</v>
      </c>
      <c r="H23" s="57">
        <v>1114</v>
      </c>
      <c r="I23" s="58">
        <v>31.04</v>
      </c>
      <c r="J23" s="59">
        <v>32.31</v>
      </c>
      <c r="K23" s="58">
        <v>27.81</v>
      </c>
      <c r="L23" s="59">
        <v>28.31</v>
      </c>
      <c r="M23" s="58">
        <v>18.84</v>
      </c>
      <c r="N23" s="59">
        <v>19.22</v>
      </c>
      <c r="O23" s="58">
        <v>297.91000000000003</v>
      </c>
      <c r="P23" s="59">
        <v>324.82</v>
      </c>
      <c r="Q23" s="15">
        <v>24.36</v>
      </c>
      <c r="S23">
        <f t="shared" si="0"/>
        <v>33.058043335158906</v>
      </c>
      <c r="T23">
        <f t="shared" si="1"/>
        <v>0.55956883127565671</v>
      </c>
      <c r="V23">
        <f t="shared" si="2"/>
        <v>65.880214878167664</v>
      </c>
      <c r="X23" s="9"/>
      <c r="Y23" s="9"/>
      <c r="Z23" s="42"/>
      <c r="AC23" s="8"/>
      <c r="AD23" s="8"/>
      <c r="AG23">
        <v>1</v>
      </c>
      <c r="AH23" s="99">
        <f t="shared" ref="AH23:AP34" si="3">($AB$19+$AB$20*AH$17)*(AH$20/($AB$19+$AB$20*AH$17))^(AH$21^($AB$21+$AB$22*AH$18/1000)/$AG23^($AB$21+$AB$22*AH$19/1000))</f>
        <v>0.27106993941806318</v>
      </c>
      <c r="AI23" s="99">
        <f t="shared" si="3"/>
        <v>1.2651810339137395E-2</v>
      </c>
      <c r="AJ23" s="99">
        <f t="shared" si="3"/>
        <v>1.3209374544912009E-2</v>
      </c>
      <c r="AK23" s="99">
        <f t="shared" si="3"/>
        <v>4.0719589343882201E-3</v>
      </c>
      <c r="AL23" s="99">
        <f t="shared" si="3"/>
        <v>1.1778602985053717E-2</v>
      </c>
      <c r="AM23" s="99">
        <f t="shared" si="3"/>
        <v>1.5418404159828864E-2</v>
      </c>
      <c r="AN23" s="99">
        <f t="shared" si="3"/>
        <v>2.8043290705285683E-2</v>
      </c>
      <c r="AO23" s="99">
        <f t="shared" si="3"/>
        <v>3.5569188263241527E-2</v>
      </c>
      <c r="AP23" s="99">
        <f t="shared" si="3"/>
        <v>5.8653046470505704E-2</v>
      </c>
      <c r="BD23" s="4" t="s">
        <v>19</v>
      </c>
      <c r="BE23" s="4"/>
      <c r="BF23" s="7">
        <v>24.360000000000003</v>
      </c>
      <c r="BG23" s="4"/>
      <c r="BH23" s="7">
        <v>23.164999999999996</v>
      </c>
      <c r="BJ23" s="7">
        <v>17.444999999999997</v>
      </c>
      <c r="BL23" s="7">
        <v>15.235000000000005</v>
      </c>
      <c r="BM23" s="112"/>
      <c r="BP23" s="7">
        <v>20.8125</v>
      </c>
      <c r="BQ23" s="7"/>
      <c r="BR23" s="7">
        <v>20.388439046333811</v>
      </c>
      <c r="BS23" s="7"/>
      <c r="BT23" s="7">
        <v>21.977072310405728</v>
      </c>
      <c r="BU23" s="7"/>
      <c r="BV23" s="7">
        <v>21.527777777777761</v>
      </c>
      <c r="BW23" s="7"/>
      <c r="BX23" s="7">
        <v>22.043749994701809</v>
      </c>
    </row>
    <row r="24" spans="2:76" x14ac:dyDescent="0.3">
      <c r="B24" s="20" t="s">
        <v>8</v>
      </c>
      <c r="C24" s="55">
        <v>10.5</v>
      </c>
      <c r="D24" s="54">
        <v>11.583333333333334</v>
      </c>
      <c r="E24" s="55">
        <v>24.44</v>
      </c>
      <c r="F24" s="54">
        <v>29.61</v>
      </c>
      <c r="G24" s="57">
        <v>1114</v>
      </c>
      <c r="H24" s="56">
        <v>1114</v>
      </c>
      <c r="I24" s="59">
        <v>32.31</v>
      </c>
      <c r="J24" s="58">
        <v>34.770000000000003</v>
      </c>
      <c r="K24" s="59">
        <v>28.31</v>
      </c>
      <c r="L24" s="58">
        <v>29.42</v>
      </c>
      <c r="M24" s="59">
        <v>19.22</v>
      </c>
      <c r="N24" s="58">
        <v>19.940000000000001</v>
      </c>
      <c r="O24" s="59">
        <v>324.82</v>
      </c>
      <c r="P24" s="58">
        <v>399.26</v>
      </c>
      <c r="Q24" s="68">
        <v>24.36</v>
      </c>
      <c r="S24">
        <f t="shared" si="0"/>
        <v>34.258316896956799</v>
      </c>
      <c r="T24">
        <f t="shared" si="1"/>
        <v>0.26181959793992199</v>
      </c>
      <c r="V24">
        <f t="shared" si="2"/>
        <v>65.880214878167664</v>
      </c>
      <c r="X24" s="9"/>
      <c r="Y24" s="9"/>
      <c r="Z24" s="42"/>
      <c r="AA24" s="93"/>
      <c r="AB24" s="8"/>
      <c r="AC24" s="8"/>
      <c r="AG24">
        <v>2</v>
      </c>
      <c r="AH24" s="99">
        <f t="shared" si="3"/>
        <v>3.2902409030941047</v>
      </c>
      <c r="AI24" s="99">
        <f t="shared" si="3"/>
        <v>0.59825328783250475</v>
      </c>
      <c r="AJ24" s="99">
        <f t="shared" si="3"/>
        <v>0.53993135142547688</v>
      </c>
      <c r="AK24" s="99">
        <f t="shared" si="3"/>
        <v>0.26314785071782471</v>
      </c>
      <c r="AL24" s="99">
        <f t="shared" si="3"/>
        <v>0.47776900987255744</v>
      </c>
      <c r="AM24" s="99">
        <f t="shared" si="3"/>
        <v>0.56836600892518763</v>
      </c>
      <c r="AN24" s="99">
        <f t="shared" si="3"/>
        <v>0.84661835901768179</v>
      </c>
      <c r="AO24" s="99">
        <f t="shared" si="3"/>
        <v>1.0105402486540696</v>
      </c>
      <c r="AP24" s="99">
        <f t="shared" si="3"/>
        <v>1.4678823693568934</v>
      </c>
      <c r="BD24" s="4" t="s">
        <v>37</v>
      </c>
      <c r="BE24" s="4"/>
      <c r="BF24" s="56">
        <v>1125</v>
      </c>
      <c r="BG24" s="4"/>
      <c r="BH24" s="62">
        <v>1081</v>
      </c>
      <c r="BJ24" s="56">
        <v>1092</v>
      </c>
      <c r="BL24" s="62">
        <v>1034</v>
      </c>
      <c r="BM24" s="56"/>
      <c r="BP24" s="56">
        <v>488</v>
      </c>
      <c r="BQ24" s="56"/>
      <c r="BR24" s="62">
        <v>620</v>
      </c>
      <c r="BS24" s="56"/>
      <c r="BT24" s="56">
        <v>782</v>
      </c>
      <c r="BU24" s="56"/>
      <c r="BV24" s="62">
        <v>1042</v>
      </c>
      <c r="BW24" s="56"/>
      <c r="BX24" s="56">
        <v>1528</v>
      </c>
    </row>
    <row r="25" spans="2:76" x14ac:dyDescent="0.3">
      <c r="B25" s="18" t="s">
        <v>8</v>
      </c>
      <c r="C25" s="54">
        <v>11.583333333333334</v>
      </c>
      <c r="D25" s="55">
        <v>12.583333333333334</v>
      </c>
      <c r="E25" s="54">
        <v>29.61</v>
      </c>
      <c r="F25" s="55">
        <v>29.67</v>
      </c>
      <c r="G25" s="56">
        <v>1114</v>
      </c>
      <c r="H25" s="57">
        <v>1114</v>
      </c>
      <c r="I25" s="58">
        <v>34.770000000000003</v>
      </c>
      <c r="J25" s="59">
        <v>36.85</v>
      </c>
      <c r="K25" s="58">
        <v>29.42</v>
      </c>
      <c r="L25" s="59">
        <v>29.08</v>
      </c>
      <c r="M25" s="58">
        <v>19.940000000000001</v>
      </c>
      <c r="N25" s="59">
        <v>19.89</v>
      </c>
      <c r="O25" s="58">
        <v>399.26</v>
      </c>
      <c r="P25" s="59">
        <v>437.25</v>
      </c>
      <c r="Q25" s="15">
        <v>24.36</v>
      </c>
      <c r="S25">
        <f t="shared" si="0"/>
        <v>36.355365282495036</v>
      </c>
      <c r="T25">
        <f t="shared" si="1"/>
        <v>0.24466350376121676</v>
      </c>
      <c r="V25">
        <f t="shared" si="2"/>
        <v>65.880214878167664</v>
      </c>
      <c r="X25" s="9"/>
      <c r="Y25" s="9"/>
      <c r="Z25" s="42"/>
      <c r="AA25" s="94"/>
      <c r="AB25" s="108"/>
      <c r="AC25" s="8"/>
      <c r="AG25">
        <v>3</v>
      </c>
      <c r="AH25" s="99">
        <f t="shared" si="3"/>
        <v>8.0474301143372653</v>
      </c>
      <c r="AI25" s="99">
        <f t="shared" si="3"/>
        <v>2.3876579136963687</v>
      </c>
      <c r="AJ25" s="99">
        <f t="shared" si="3"/>
        <v>2.0438983523889211</v>
      </c>
      <c r="AK25" s="99">
        <f t="shared" si="3"/>
        <v>1.1781659472609332</v>
      </c>
      <c r="AL25" s="99">
        <f t="shared" si="3"/>
        <v>1.8640768820539846</v>
      </c>
      <c r="AM25" s="99">
        <f t="shared" si="3"/>
        <v>2.1252081165019834</v>
      </c>
      <c r="AN25" s="99">
        <f t="shared" si="3"/>
        <v>2.9209654149050501</v>
      </c>
      <c r="AO25" s="99">
        <f t="shared" si="3"/>
        <v>3.3654832442361795</v>
      </c>
      <c r="AP25" s="99">
        <f t="shared" si="3"/>
        <v>4.5673180711305337</v>
      </c>
      <c r="BD25" s="4" t="s">
        <v>25</v>
      </c>
      <c r="BE25" s="4"/>
      <c r="BF25" s="56">
        <v>1125</v>
      </c>
      <c r="BG25" s="130"/>
      <c r="BH25" s="62">
        <v>1081</v>
      </c>
      <c r="BI25" s="131"/>
      <c r="BJ25" s="56">
        <v>1092</v>
      </c>
      <c r="BK25" s="131"/>
      <c r="BL25" s="62">
        <v>1034</v>
      </c>
      <c r="BM25" s="56"/>
      <c r="BN25" s="131"/>
      <c r="BO25" s="131"/>
      <c r="BP25" s="56">
        <v>481</v>
      </c>
      <c r="BQ25" s="56"/>
      <c r="BR25" s="62">
        <v>620</v>
      </c>
      <c r="BS25" s="56"/>
      <c r="BT25" s="56">
        <v>769</v>
      </c>
      <c r="BU25" s="56"/>
      <c r="BV25" s="62">
        <v>1042</v>
      </c>
      <c r="BW25" s="56"/>
      <c r="BX25" s="132">
        <v>1528</v>
      </c>
    </row>
    <row r="26" spans="2:76" x14ac:dyDescent="0.3">
      <c r="B26" s="20" t="s">
        <v>8</v>
      </c>
      <c r="C26" s="55">
        <v>12.583333333333334</v>
      </c>
      <c r="D26" s="54">
        <v>13.75</v>
      </c>
      <c r="E26" s="55">
        <v>29.67</v>
      </c>
      <c r="F26" s="54">
        <v>32.94</v>
      </c>
      <c r="G26" s="57">
        <v>1114</v>
      </c>
      <c r="H26" s="56">
        <v>1102</v>
      </c>
      <c r="I26" s="59">
        <v>36.85</v>
      </c>
      <c r="J26" s="58">
        <v>38.42</v>
      </c>
      <c r="K26" s="59">
        <v>29.08</v>
      </c>
      <c r="L26" s="58">
        <v>31.87</v>
      </c>
      <c r="M26" s="59">
        <v>19.89</v>
      </c>
      <c r="N26" s="58">
        <v>21.06</v>
      </c>
      <c r="O26" s="59">
        <v>437.25</v>
      </c>
      <c r="P26" s="58">
        <v>487.86</v>
      </c>
      <c r="Q26" s="68">
        <v>24.36</v>
      </c>
      <c r="S26">
        <f t="shared" si="0"/>
        <v>38.434678328067385</v>
      </c>
      <c r="T26">
        <f t="shared" si="1"/>
        <v>2.1545331485372374E-4</v>
      </c>
      <c r="V26">
        <f t="shared" si="2"/>
        <v>65.880214878167664</v>
      </c>
      <c r="X26" s="9"/>
      <c r="Y26" s="9"/>
      <c r="Z26" s="42"/>
      <c r="AA26" s="96"/>
      <c r="AB26" s="109"/>
      <c r="AC26" s="8"/>
      <c r="AG26">
        <v>4</v>
      </c>
      <c r="AH26" s="99">
        <f t="shared" si="3"/>
        <v>12.843656773140347</v>
      </c>
      <c r="AI26" s="99">
        <f t="shared" si="3"/>
        <v>4.9260820496335427</v>
      </c>
      <c r="AJ26" s="99">
        <f t="shared" si="3"/>
        <v>4.1009925222926666</v>
      </c>
      <c r="AK26" s="99">
        <f t="shared" si="3"/>
        <v>2.5837697367275552</v>
      </c>
      <c r="AL26" s="99">
        <f t="shared" si="3"/>
        <v>3.8412299679358011</v>
      </c>
      <c r="AM26" s="99">
        <f t="shared" si="3"/>
        <v>4.2712345799254869</v>
      </c>
      <c r="AN26" s="99">
        <f t="shared" si="3"/>
        <v>5.6123049351454375</v>
      </c>
      <c r="AO26" s="99">
        <f t="shared" si="3"/>
        <v>6.3199797721296402</v>
      </c>
      <c r="AP26" s="99">
        <f t="shared" si="3"/>
        <v>8.2182206942079965</v>
      </c>
      <c r="BD26" s="4" t="s">
        <v>38</v>
      </c>
      <c r="BE26" s="4"/>
      <c r="BF26" s="58">
        <v>13.3</v>
      </c>
      <c r="BG26" s="4"/>
      <c r="BH26" s="64">
        <v>5.2</v>
      </c>
      <c r="BJ26" s="58">
        <v>4.32</v>
      </c>
      <c r="BL26" s="64">
        <v>2.74</v>
      </c>
      <c r="BM26" s="58"/>
      <c r="BP26" s="58">
        <v>8.2799999999999994</v>
      </c>
      <c r="BQ26" s="58"/>
      <c r="BR26" s="64">
        <v>8.9291</v>
      </c>
      <c r="BS26" s="58"/>
      <c r="BT26" s="58">
        <v>11.1912</v>
      </c>
      <c r="BU26" s="58"/>
      <c r="BV26" s="64">
        <v>12.2157</v>
      </c>
      <c r="BW26" s="58"/>
      <c r="BX26" s="58">
        <v>15.083299999999999</v>
      </c>
    </row>
    <row r="27" spans="2:76" x14ac:dyDescent="0.3">
      <c r="B27" s="18" t="s">
        <v>8</v>
      </c>
      <c r="C27" s="54">
        <v>13.75</v>
      </c>
      <c r="D27" s="55">
        <v>14.75</v>
      </c>
      <c r="E27" s="54">
        <v>32.94</v>
      </c>
      <c r="F27" s="55">
        <v>33.78</v>
      </c>
      <c r="G27" s="56">
        <v>1102</v>
      </c>
      <c r="H27" s="57">
        <v>1102</v>
      </c>
      <c r="I27" s="58">
        <v>38.42</v>
      </c>
      <c r="J27" s="59">
        <v>39.46</v>
      </c>
      <c r="K27" s="58">
        <v>31.87</v>
      </c>
      <c r="L27" s="59">
        <v>32.42</v>
      </c>
      <c r="M27" s="58">
        <v>21.06</v>
      </c>
      <c r="N27" s="59">
        <v>21.35</v>
      </c>
      <c r="O27" s="58">
        <v>487.86</v>
      </c>
      <c r="P27" s="59">
        <v>513.29999999999995</v>
      </c>
      <c r="Q27" s="15">
        <v>24.36</v>
      </c>
      <c r="S27">
        <f t="shared" si="0"/>
        <v>39.670951558696849</v>
      </c>
      <c r="T27">
        <f t="shared" si="1"/>
        <v>4.4500560116629895E-2</v>
      </c>
      <c r="V27">
        <f t="shared" si="2"/>
        <v>65.880214878167664</v>
      </c>
      <c r="X27" s="9"/>
      <c r="Y27" s="9"/>
      <c r="Z27" s="42"/>
      <c r="AA27" s="96"/>
      <c r="AB27" s="110"/>
      <c r="AC27" s="8"/>
      <c r="AG27">
        <v>5</v>
      </c>
      <c r="AH27" s="99">
        <f t="shared" si="3"/>
        <v>17.160337100274624</v>
      </c>
      <c r="AI27" s="99">
        <f t="shared" si="3"/>
        <v>7.7196855241145315</v>
      </c>
      <c r="AJ27" s="99">
        <f t="shared" si="3"/>
        <v>6.3160307899256365</v>
      </c>
      <c r="AK27" s="99">
        <f t="shared" si="3"/>
        <v>4.2070766099121109</v>
      </c>
      <c r="AL27" s="99">
        <f t="shared" si="3"/>
        <v>6.0446376734534182</v>
      </c>
      <c r="AM27" s="99">
        <f t="shared" si="3"/>
        <v>6.6095132967772772</v>
      </c>
      <c r="AN27" s="99">
        <f t="shared" si="3"/>
        <v>8.4345037582101945</v>
      </c>
      <c r="AO27" s="99">
        <f t="shared" si="3"/>
        <v>9.3451847415755651</v>
      </c>
      <c r="AP27" s="99">
        <f t="shared" si="3"/>
        <v>11.796341313814997</v>
      </c>
      <c r="BD27" s="103" t="s">
        <v>35</v>
      </c>
      <c r="BE27" s="103"/>
      <c r="BF27" s="104">
        <v>4.0999999999999996</v>
      </c>
      <c r="BG27" s="103"/>
      <c r="BH27" s="104">
        <v>4.0999999999999996</v>
      </c>
      <c r="BI27" s="115"/>
      <c r="BJ27" s="104">
        <v>4.0999999999999996</v>
      </c>
      <c r="BK27" s="115"/>
      <c r="BL27" s="104">
        <v>4.0999999999999996</v>
      </c>
      <c r="BM27" s="43"/>
      <c r="BP27" s="104">
        <v>6</v>
      </c>
      <c r="BQ27" s="104"/>
      <c r="BR27" s="104">
        <v>6</v>
      </c>
      <c r="BS27" s="104"/>
      <c r="BT27" s="104">
        <v>6</v>
      </c>
      <c r="BU27" s="104"/>
      <c r="BV27" s="104">
        <v>6</v>
      </c>
      <c r="BW27" s="104"/>
      <c r="BX27" s="104">
        <v>6</v>
      </c>
    </row>
    <row r="28" spans="2:76" x14ac:dyDescent="0.3">
      <c r="B28" s="20" t="s">
        <v>8</v>
      </c>
      <c r="C28" s="55">
        <v>14.75</v>
      </c>
      <c r="D28" s="54">
        <v>15.583333333333334</v>
      </c>
      <c r="E28" s="55">
        <v>33.78</v>
      </c>
      <c r="F28" s="54">
        <v>34.11</v>
      </c>
      <c r="G28" s="57">
        <v>1102</v>
      </c>
      <c r="H28" s="56">
        <v>1080</v>
      </c>
      <c r="I28" s="59">
        <v>39.46</v>
      </c>
      <c r="J28" s="58">
        <v>41.18</v>
      </c>
      <c r="K28" s="59">
        <v>32.42</v>
      </c>
      <c r="L28" s="58">
        <v>33.15</v>
      </c>
      <c r="M28" s="59">
        <v>21.35</v>
      </c>
      <c r="N28" s="58">
        <v>22.04</v>
      </c>
      <c r="O28" s="59">
        <v>513.29999999999995</v>
      </c>
      <c r="P28" s="58">
        <v>527.64</v>
      </c>
      <c r="Q28" s="68">
        <v>24.36</v>
      </c>
      <c r="S28">
        <f t="shared" si="0"/>
        <v>40.334653236638552</v>
      </c>
      <c r="T28">
        <f t="shared" si="1"/>
        <v>0.7146111503256759</v>
      </c>
      <c r="V28">
        <f t="shared" si="2"/>
        <v>65.880214878167664</v>
      </c>
      <c r="X28" s="9"/>
      <c r="Y28" s="9"/>
      <c r="Z28" s="42"/>
      <c r="AA28" s="96"/>
      <c r="AB28" s="110"/>
      <c r="AC28" s="8"/>
      <c r="AG28">
        <v>6</v>
      </c>
      <c r="AH28" s="99">
        <f t="shared" si="3"/>
        <v>20.92175879797</v>
      </c>
      <c r="AI28" s="99">
        <f t="shared" si="3"/>
        <v>10.49857574042419</v>
      </c>
      <c r="AJ28" s="99">
        <f t="shared" si="3"/>
        <v>8.487745480531764</v>
      </c>
      <c r="AK28" s="99">
        <f t="shared" si="3"/>
        <v>5.8747567146029942</v>
      </c>
      <c r="AL28" s="99">
        <f t="shared" si="3"/>
        <v>8.2660307288304118</v>
      </c>
      <c r="AM28" s="99">
        <f t="shared" si="3"/>
        <v>8.9291</v>
      </c>
      <c r="AN28" s="99">
        <f t="shared" si="3"/>
        <v>11.160656159580906</v>
      </c>
      <c r="AO28" s="99">
        <f t="shared" si="3"/>
        <v>12.2157</v>
      </c>
      <c r="AP28" s="99">
        <f t="shared" si="3"/>
        <v>15.083299999999998</v>
      </c>
      <c r="BD28" s="116" t="s">
        <v>23</v>
      </c>
      <c r="BE28" s="107" t="s">
        <v>8</v>
      </c>
      <c r="BF28" s="107" t="s">
        <v>65</v>
      </c>
      <c r="BG28" s="107" t="s">
        <v>9</v>
      </c>
      <c r="BH28" s="107" t="s">
        <v>66</v>
      </c>
      <c r="BI28" s="116" t="s">
        <v>10</v>
      </c>
      <c r="BJ28" s="107" t="s">
        <v>67</v>
      </c>
      <c r="BK28" s="107" t="s">
        <v>11</v>
      </c>
      <c r="BL28" s="107" t="s">
        <v>68</v>
      </c>
      <c r="BM28" s="113"/>
      <c r="BN28" s="119" t="s">
        <v>23</v>
      </c>
      <c r="BO28" s="105" t="s">
        <v>12</v>
      </c>
      <c r="BP28" s="105" t="s">
        <v>69</v>
      </c>
      <c r="BQ28" s="105" t="s">
        <v>13</v>
      </c>
      <c r="BR28" s="105" t="s">
        <v>70</v>
      </c>
      <c r="BS28" s="105" t="s">
        <v>14</v>
      </c>
      <c r="BT28" s="105" t="s">
        <v>71</v>
      </c>
      <c r="BU28" s="105" t="s">
        <v>15</v>
      </c>
      <c r="BV28" s="105" t="s">
        <v>72</v>
      </c>
      <c r="BW28" s="105"/>
      <c r="BX28" s="105" t="s">
        <v>73</v>
      </c>
    </row>
    <row r="29" spans="2:76" x14ac:dyDescent="0.3">
      <c r="B29" s="21" t="s">
        <v>9</v>
      </c>
      <c r="C29" s="60">
        <v>4.083333333333333</v>
      </c>
      <c r="D29" s="61">
        <v>4.75</v>
      </c>
      <c r="E29" s="60">
        <v>13.2</v>
      </c>
      <c r="F29" s="61">
        <v>15.49</v>
      </c>
      <c r="G29" s="62">
        <v>1081</v>
      </c>
      <c r="H29" s="63">
        <v>1081</v>
      </c>
      <c r="I29" s="64">
        <v>5.2</v>
      </c>
      <c r="J29" s="65">
        <v>7.45</v>
      </c>
      <c r="K29" s="64">
        <v>13.12</v>
      </c>
      <c r="L29" s="65">
        <v>15.17</v>
      </c>
      <c r="M29" s="64">
        <v>7.8</v>
      </c>
      <c r="N29" s="65">
        <v>9.3699999999999992</v>
      </c>
      <c r="O29" s="64">
        <v>23.68</v>
      </c>
      <c r="P29" s="65">
        <v>39.68</v>
      </c>
      <c r="Q29" s="69">
        <v>23.164999999999999</v>
      </c>
      <c r="S29">
        <f t="shared" si="0"/>
        <v>7.0698738720191256</v>
      </c>
      <c r="T29">
        <f t="shared" si="1"/>
        <v>0.14449587317373219</v>
      </c>
      <c r="V29">
        <f t="shared" si="2"/>
        <v>62.64840630758431</v>
      </c>
      <c r="X29" s="9"/>
      <c r="Y29" s="9"/>
      <c r="Z29" s="42"/>
      <c r="AA29" s="42"/>
      <c r="AB29" s="8"/>
      <c r="AC29" s="8"/>
      <c r="AG29">
        <v>7</v>
      </c>
      <c r="AH29" s="99">
        <f t="shared" si="3"/>
        <v>24.176826576601062</v>
      </c>
      <c r="AI29" s="99">
        <f t="shared" si="3"/>
        <v>13.140427253627657</v>
      </c>
      <c r="AJ29" s="99">
        <f t="shared" si="3"/>
        <v>10.531150384507647</v>
      </c>
      <c r="AK29" s="99">
        <f t="shared" si="3"/>
        <v>7.4973467585021263</v>
      </c>
      <c r="AL29" s="99">
        <f t="shared" si="3"/>
        <v>10.404801556934654</v>
      </c>
      <c r="AM29" s="99">
        <f t="shared" si="3"/>
        <v>11.135199836805219</v>
      </c>
      <c r="AN29" s="99">
        <f t="shared" si="3"/>
        <v>13.702834955653948</v>
      </c>
      <c r="AO29" s="99">
        <f t="shared" si="3"/>
        <v>14.855261946444518</v>
      </c>
      <c r="AP29" s="99">
        <f t="shared" si="3"/>
        <v>18.030691406060257</v>
      </c>
      <c r="BD29" s="54">
        <v>4.75</v>
      </c>
      <c r="BE29" s="58">
        <v>17.11</v>
      </c>
      <c r="BF29" s="121">
        <f t="shared" ref="BF29:BF39" si="4">($AB$19+$AB$20*BF$23)*(BF$26/($AB$19+$AB$20*BF$23))^(BF$27^($AB$21+$AB$22*BF$24/1000)/$BD29^($AB$21+$AB$22*BF$25/1000))</f>
        <v>16.133681651470106</v>
      </c>
      <c r="BG29" s="58">
        <v>7.45</v>
      </c>
      <c r="BH29" s="121">
        <f t="shared" ref="BH29:BH39" si="5">($AB$19+$AB$20*BH$23)*(BH$26/($AB$19+$AB$20*BH$23))^(BH$27^($AB$21+$AB$22*BH$24/1000)/$BD29^($AB$21+$AB$22*BH$25/1000))</f>
        <v>7.0153491453182628</v>
      </c>
      <c r="BI29" s="58">
        <v>5.84</v>
      </c>
      <c r="BJ29" s="121">
        <f t="shared" ref="BJ29:BJ39" si="6">($AB$19+$AB$20*BJ$23)*(BJ$26/($AB$19+$AB$20*BJ$23))^(BJ$27^($AB$21+$AB$22*BJ$24/1000)/$BD29^($AB$21+$AB$22*BJ$25/1000))</f>
        <v>5.7610687527156008</v>
      </c>
      <c r="BK29" s="58">
        <v>3.92</v>
      </c>
      <c r="BL29" s="121">
        <f t="shared" ref="BL29:BL39" si="7">($AB$19+$AB$20*BL$23)*(BL$26/($AB$19+$AB$20*BL$23))^(BL$27^($AB$21+$AB$22*BL$24/1000)/$BD29^($AB$21+$AB$22*BL$25/1000))</f>
        <v>3.7920615422010759</v>
      </c>
      <c r="BM29" s="120"/>
      <c r="BN29" s="54">
        <v>7.8</v>
      </c>
      <c r="BO29" s="54">
        <v>11.7525</v>
      </c>
      <c r="BP29" s="121">
        <f t="shared" ref="BP29:BP38" si="8">($AB$19+$AB$20*BP$23)*(BP$26/($AB$19+$AB$20*BP$23))^(BP$27^($AB$21+$AB$22*BP$24/1000)/$BN29^($AB$21+$AB$22*BP$25/1000))</f>
        <v>12.026479123765053</v>
      </c>
      <c r="BQ29" s="54">
        <v>12.5739</v>
      </c>
      <c r="BR29" s="121">
        <f t="shared" ref="BR29:BR38" si="9">($AB$19+$AB$20*BR$23)*(BR$26/($AB$19+$AB$20*BR$23))^(BR$27^($AB$21+$AB$22*BR$24/1000)/$BN29^($AB$21+$AB$22*BR$25/1000))</f>
        <v>12.793164213581896</v>
      </c>
      <c r="BS29" s="54">
        <v>15.2181</v>
      </c>
      <c r="BT29" s="121">
        <f t="shared" ref="BT29:BT38" si="10">($AB$19+$AB$20*BT$23)*(BT$26/($AB$19+$AB$20*BT$23))^(BT$27^($AB$21+$AB$22*BT$24/1000)/$BN29^($AB$21+$AB$22*BT$25/1000))</f>
        <v>15.58681684211675</v>
      </c>
      <c r="BU29" s="58">
        <v>16.6556</v>
      </c>
      <c r="BV29" s="121">
        <f t="shared" ref="BV29:BV38" si="11">($AB$19+$AB$20*BV$23)*(BV$26/($AB$19+$AB$20*BV$23))^(BV$27^($AB$21+$AB$22*BV$24/1000)/$BN29^($AB$21+$AB$22*BV$25/1000))</f>
        <v>16.791201454000838</v>
      </c>
      <c r="BW29" s="120">
        <v>20.095300000000002</v>
      </c>
      <c r="BX29" s="121">
        <f t="shared" ref="BX29:BX38" si="12">($AB$19+$AB$20*BX$23)*(BX$26/($AB$19+$AB$20*BX$23))^(BX$27^($AB$21+$AB$22*BX$24/1000)/$BN29^($AB$21+$AB$22*BX$25/1000))</f>
        <v>20.152692436092437</v>
      </c>
    </row>
    <row r="30" spans="2:76" x14ac:dyDescent="0.3">
      <c r="B30" s="22" t="s">
        <v>9</v>
      </c>
      <c r="C30" s="61">
        <v>4.75</v>
      </c>
      <c r="D30" s="60">
        <v>5.666666666666667</v>
      </c>
      <c r="E30" s="61">
        <v>15.49</v>
      </c>
      <c r="F30" s="60">
        <v>16.82</v>
      </c>
      <c r="G30" s="63">
        <v>1081</v>
      </c>
      <c r="H30" s="62">
        <v>1070</v>
      </c>
      <c r="I30" s="65">
        <v>7.45</v>
      </c>
      <c r="J30" s="64">
        <v>10.41</v>
      </c>
      <c r="K30" s="65">
        <v>15.17</v>
      </c>
      <c r="L30" s="64">
        <v>17.05</v>
      </c>
      <c r="M30" s="65">
        <v>9.3699999999999992</v>
      </c>
      <c r="N30" s="64">
        <v>11.13</v>
      </c>
      <c r="O30" s="65">
        <v>39.68</v>
      </c>
      <c r="P30" s="64">
        <v>61.41</v>
      </c>
      <c r="Q30" s="70">
        <v>23.164999999999999</v>
      </c>
      <c r="S30">
        <f t="shared" si="0"/>
        <v>10.065768171362588</v>
      </c>
      <c r="T30">
        <f t="shared" si="1"/>
        <v>0.11849555184705642</v>
      </c>
      <c r="V30">
        <f t="shared" si="2"/>
        <v>62.64840630758431</v>
      </c>
      <c r="AG30">
        <v>8</v>
      </c>
      <c r="AH30" s="99">
        <f t="shared" si="3"/>
        <v>26.999948893288252</v>
      </c>
      <c r="AI30" s="99">
        <f t="shared" si="3"/>
        <v>15.5988024623654</v>
      </c>
      <c r="AJ30" s="99">
        <f t="shared" si="3"/>
        <v>12.417936794966691</v>
      </c>
      <c r="AK30" s="99">
        <f t="shared" si="3"/>
        <v>9.0339083077361018</v>
      </c>
      <c r="AL30" s="99">
        <f t="shared" si="3"/>
        <v>12.41820790589979</v>
      </c>
      <c r="AM30" s="99">
        <f t="shared" si="3"/>
        <v>13.191943140126906</v>
      </c>
      <c r="AN30" s="99">
        <f t="shared" si="3"/>
        <v>16.036931130373915</v>
      </c>
      <c r="AO30" s="99">
        <f t="shared" si="3"/>
        <v>17.251372206508758</v>
      </c>
      <c r="AP30" s="99">
        <f t="shared" si="3"/>
        <v>20.652525700302562</v>
      </c>
      <c r="BD30" s="54">
        <v>5.666666666666667</v>
      </c>
      <c r="BE30" s="58">
        <v>21.1</v>
      </c>
      <c r="BF30" s="121">
        <f t="shared" si="4"/>
        <v>19.727642747469929</v>
      </c>
      <c r="BG30" s="58">
        <v>10.41</v>
      </c>
      <c r="BH30" s="121">
        <f t="shared" si="5"/>
        <v>9.5835552739415952</v>
      </c>
      <c r="BI30" s="58">
        <v>7.47</v>
      </c>
      <c r="BJ30" s="121">
        <f t="shared" si="6"/>
        <v>7.7754877106978855</v>
      </c>
      <c r="BK30" s="58">
        <v>5.2</v>
      </c>
      <c r="BL30" s="121">
        <f t="shared" si="7"/>
        <v>5.3207457979979216</v>
      </c>
      <c r="BM30" s="120"/>
      <c r="BN30" s="54">
        <v>9</v>
      </c>
      <c r="BO30" s="54">
        <v>13.738099999999999</v>
      </c>
      <c r="BP30" s="121">
        <f t="shared" si="8"/>
        <v>14.292653851633276</v>
      </c>
      <c r="BQ30" s="54">
        <v>14.510899999999999</v>
      </c>
      <c r="BR30" s="121">
        <f t="shared" si="9"/>
        <v>15.091637415814338</v>
      </c>
      <c r="BS30" s="54">
        <v>17.269400000000001</v>
      </c>
      <c r="BT30" s="121">
        <f t="shared" si="10"/>
        <v>18.166477453960415</v>
      </c>
      <c r="BU30" s="58">
        <v>18.8093</v>
      </c>
      <c r="BV30" s="121">
        <f t="shared" si="11"/>
        <v>19.416886119141179</v>
      </c>
      <c r="BW30" s="120">
        <v>22.4785</v>
      </c>
      <c r="BX30" s="121">
        <f t="shared" si="12"/>
        <v>22.982553135875801</v>
      </c>
    </row>
    <row r="31" spans="2:76" x14ac:dyDescent="0.3">
      <c r="B31" s="21" t="s">
        <v>9</v>
      </c>
      <c r="C31" s="60">
        <v>5.666666666666667</v>
      </c>
      <c r="D31" s="61">
        <v>6.833333333333333</v>
      </c>
      <c r="E31" s="60">
        <v>16.82</v>
      </c>
      <c r="F31" s="61">
        <v>17.89</v>
      </c>
      <c r="G31" s="62">
        <v>1070</v>
      </c>
      <c r="H31" s="63">
        <v>1048</v>
      </c>
      <c r="I31" s="64">
        <v>10.41</v>
      </c>
      <c r="J31" s="65">
        <v>14.03</v>
      </c>
      <c r="K31" s="64">
        <v>17.05</v>
      </c>
      <c r="L31" s="65">
        <v>19.27</v>
      </c>
      <c r="M31" s="64">
        <v>11.13</v>
      </c>
      <c r="N31" s="65">
        <v>13.05</v>
      </c>
      <c r="O31" s="64">
        <v>61.41</v>
      </c>
      <c r="P31" s="65">
        <v>90.83</v>
      </c>
      <c r="Q31" s="69">
        <v>23.164999999999999</v>
      </c>
      <c r="S31">
        <f t="shared" si="0"/>
        <v>13.572902295931936</v>
      </c>
      <c r="T31">
        <f t="shared" si="1"/>
        <v>0.20893831106429495</v>
      </c>
      <c r="V31">
        <f t="shared" si="2"/>
        <v>62.64840630758431</v>
      </c>
      <c r="X31" s="9"/>
      <c r="Y31" s="9"/>
      <c r="Z31" s="9"/>
      <c r="AA31" s="9"/>
      <c r="AG31">
        <v>9</v>
      </c>
      <c r="AH31" s="99">
        <f t="shared" si="3"/>
        <v>29.462109805572023</v>
      </c>
      <c r="AI31" s="99">
        <f t="shared" si="3"/>
        <v>17.863629507841104</v>
      </c>
      <c r="AJ31" s="99">
        <f t="shared" si="3"/>
        <v>14.145668512499896</v>
      </c>
      <c r="AK31" s="99">
        <f t="shared" si="3"/>
        <v>10.469072559208028</v>
      </c>
      <c r="AL31" s="99">
        <f t="shared" si="3"/>
        <v>14.292653851633276</v>
      </c>
      <c r="AM31" s="99">
        <f t="shared" si="3"/>
        <v>15.091637415814338</v>
      </c>
      <c r="AN31" s="99">
        <f t="shared" si="3"/>
        <v>18.166477453960415</v>
      </c>
      <c r="AO31" s="99">
        <f t="shared" si="3"/>
        <v>19.416886119141179</v>
      </c>
      <c r="AP31" s="99">
        <f t="shared" si="3"/>
        <v>22.982553135875801</v>
      </c>
      <c r="BD31" s="54">
        <v>6.833333333333333</v>
      </c>
      <c r="BE31" s="58">
        <v>25.08</v>
      </c>
      <c r="BF31" s="121">
        <f t="shared" si="4"/>
        <v>23.66635059549197</v>
      </c>
      <c r="BG31" s="58">
        <v>14.03</v>
      </c>
      <c r="BH31" s="121">
        <f t="shared" si="5"/>
        <v>12.712203705795419</v>
      </c>
      <c r="BI31" s="58">
        <v>9.2100000000000009</v>
      </c>
      <c r="BJ31" s="121">
        <f t="shared" si="6"/>
        <v>10.201126854147841</v>
      </c>
      <c r="BK31" s="58">
        <v>7.03</v>
      </c>
      <c r="BL31" s="121">
        <f t="shared" si="7"/>
        <v>7.2321913987456226</v>
      </c>
      <c r="BM31" s="120"/>
      <c r="BN31" s="54">
        <v>9.9</v>
      </c>
      <c r="BO31" s="54">
        <v>15.285</v>
      </c>
      <c r="BP31" s="121">
        <f t="shared" si="8"/>
        <v>15.861163568637018</v>
      </c>
      <c r="BQ31" s="54">
        <v>16.036200000000001</v>
      </c>
      <c r="BR31" s="121">
        <f t="shared" si="9"/>
        <v>16.671247139567939</v>
      </c>
      <c r="BS31" s="54">
        <v>18.817599999999999</v>
      </c>
      <c r="BT31" s="121">
        <f t="shared" si="10"/>
        <v>19.920131471698856</v>
      </c>
      <c r="BU31" s="58">
        <v>20.522200000000002</v>
      </c>
      <c r="BV31" s="121">
        <f t="shared" si="11"/>
        <v>21.186474663638833</v>
      </c>
      <c r="BW31" s="120">
        <v>24.3902</v>
      </c>
      <c r="BX31" s="121">
        <f t="shared" si="12"/>
        <v>24.860841137660714</v>
      </c>
    </row>
    <row r="32" spans="2:76" x14ac:dyDescent="0.3">
      <c r="B32" s="22" t="s">
        <v>9</v>
      </c>
      <c r="C32" s="61">
        <v>6.833333333333333</v>
      </c>
      <c r="D32" s="60">
        <v>7.583333333333333</v>
      </c>
      <c r="E32" s="61">
        <v>17.89</v>
      </c>
      <c r="F32" s="60">
        <v>19.170000000000002</v>
      </c>
      <c r="G32" s="63">
        <v>1048</v>
      </c>
      <c r="H32" s="62">
        <v>1048</v>
      </c>
      <c r="I32" s="65">
        <v>14.03</v>
      </c>
      <c r="J32" s="64">
        <v>16.260000000000002</v>
      </c>
      <c r="K32" s="65">
        <v>19.27</v>
      </c>
      <c r="L32" s="64">
        <v>20.62</v>
      </c>
      <c r="M32" s="65">
        <v>13.05</v>
      </c>
      <c r="N32" s="64">
        <v>14.05</v>
      </c>
      <c r="O32" s="65">
        <v>90.83</v>
      </c>
      <c r="P32" s="64">
        <v>115.38</v>
      </c>
      <c r="Q32" s="70">
        <v>23.164999999999999</v>
      </c>
      <c r="S32">
        <f t="shared" si="0"/>
        <v>15.968685670735571</v>
      </c>
      <c r="T32">
        <f t="shared" si="1"/>
        <v>8.4864038434785141E-2</v>
      </c>
      <c r="V32">
        <f t="shared" si="2"/>
        <v>62.64840630758431</v>
      </c>
      <c r="Y32" s="165" t="s">
        <v>86</v>
      </c>
      <c r="Z32" s="165"/>
      <c r="AA32" s="165"/>
      <c r="AB32" s="165"/>
      <c r="AC32" s="165"/>
      <c r="AD32" s="32"/>
      <c r="AE32" s="32"/>
      <c r="AF32" s="32"/>
      <c r="AG32">
        <v>10</v>
      </c>
      <c r="AH32" s="99">
        <f t="shared" si="3"/>
        <v>31.623793146169472</v>
      </c>
      <c r="AI32" s="99">
        <f t="shared" si="3"/>
        <v>19.941417026660954</v>
      </c>
      <c r="AJ32" s="99">
        <f t="shared" si="3"/>
        <v>15.723004627353751</v>
      </c>
      <c r="AK32" s="99">
        <f t="shared" si="3"/>
        <v>11.800401990895782</v>
      </c>
      <c r="AL32" s="99">
        <f t="shared" si="3"/>
        <v>16.028715465511329</v>
      </c>
      <c r="AM32" s="99">
        <f t="shared" si="3"/>
        <v>16.839478099804804</v>
      </c>
      <c r="AN32" s="99">
        <f t="shared" si="3"/>
        <v>20.106046732449311</v>
      </c>
      <c r="AO32" s="99">
        <f t="shared" si="3"/>
        <v>21.373385402313939</v>
      </c>
      <c r="AP32" s="99">
        <f t="shared" si="3"/>
        <v>25.057940856949607</v>
      </c>
      <c r="BD32" s="54">
        <v>7.583333333333333</v>
      </c>
      <c r="BE32" s="58">
        <v>27.06</v>
      </c>
      <c r="BF32" s="121">
        <f t="shared" si="4"/>
        <v>25.871377399033474</v>
      </c>
      <c r="BG32" s="58">
        <v>16.260000000000002</v>
      </c>
      <c r="BH32" s="121">
        <f t="shared" si="5"/>
        <v>14.597952505712769</v>
      </c>
      <c r="BI32" s="58">
        <v>10.73</v>
      </c>
      <c r="BJ32" s="121">
        <f t="shared" si="6"/>
        <v>11.651329414710574</v>
      </c>
      <c r="BK32" s="58">
        <v>8.44</v>
      </c>
      <c r="BL32" s="121">
        <f t="shared" si="7"/>
        <v>8.4055107232071187</v>
      </c>
      <c r="BM32" s="120"/>
      <c r="BN32" s="54">
        <v>10.8</v>
      </c>
      <c r="BO32" s="54">
        <v>16.896899999999999</v>
      </c>
      <c r="BP32" s="121">
        <f t="shared" si="8"/>
        <v>17.32259856844869</v>
      </c>
      <c r="BQ32" s="54">
        <v>17.773299999999999</v>
      </c>
      <c r="BR32" s="121">
        <f t="shared" si="9"/>
        <v>18.135465680154436</v>
      </c>
      <c r="BS32" s="54">
        <v>20.5671</v>
      </c>
      <c r="BT32" s="121">
        <f t="shared" si="10"/>
        <v>21.533054790823314</v>
      </c>
      <c r="BU32" s="58">
        <v>22.426400000000001</v>
      </c>
      <c r="BV32" s="121">
        <f t="shared" si="11"/>
        <v>22.803744108415586</v>
      </c>
      <c r="BW32" s="120">
        <v>26.759499999999999</v>
      </c>
      <c r="BX32" s="121">
        <f t="shared" si="12"/>
        <v>26.558360919020899</v>
      </c>
    </row>
    <row r="33" spans="2:76" x14ac:dyDescent="0.3">
      <c r="B33" s="21" t="s">
        <v>9</v>
      </c>
      <c r="C33" s="60">
        <v>7.583333333333333</v>
      </c>
      <c r="D33" s="61">
        <v>8.6666666666666661</v>
      </c>
      <c r="E33" s="60">
        <v>19.170000000000002</v>
      </c>
      <c r="F33" s="61">
        <v>19.559999999999999</v>
      </c>
      <c r="G33" s="62">
        <v>1048</v>
      </c>
      <c r="H33" s="63">
        <v>1048</v>
      </c>
      <c r="I33" s="64">
        <v>16.260000000000002</v>
      </c>
      <c r="J33" s="65">
        <v>19.079999999999998</v>
      </c>
      <c r="K33" s="64">
        <v>20.62</v>
      </c>
      <c r="L33" s="65">
        <v>22.05</v>
      </c>
      <c r="M33" s="64">
        <v>14.05</v>
      </c>
      <c r="N33" s="65">
        <v>15.22</v>
      </c>
      <c r="O33" s="64">
        <v>115.38</v>
      </c>
      <c r="P33" s="65">
        <v>142.63999999999999</v>
      </c>
      <c r="Q33" s="69">
        <v>23.164999999999999</v>
      </c>
      <c r="S33">
        <f t="shared" si="0"/>
        <v>18.848684064650023</v>
      </c>
      <c r="T33">
        <f t="shared" si="1"/>
        <v>5.3507061946834106E-2</v>
      </c>
      <c r="V33">
        <f t="shared" si="2"/>
        <v>62.64840630758431</v>
      </c>
      <c r="Y33" s="32"/>
      <c r="Z33" s="32"/>
      <c r="AA33" s="32"/>
      <c r="AB33" s="32"/>
      <c r="AC33" s="32"/>
      <c r="AD33" s="32"/>
      <c r="AE33" s="32"/>
      <c r="AF33" s="32"/>
      <c r="AG33">
        <v>11</v>
      </c>
      <c r="AH33" s="99">
        <f t="shared" si="3"/>
        <v>33.534606651788181</v>
      </c>
      <c r="AI33" s="99">
        <f t="shared" si="3"/>
        <v>21.845580834626926</v>
      </c>
      <c r="AJ33" s="99">
        <f t="shared" si="3"/>
        <v>17.162743177044842</v>
      </c>
      <c r="AK33" s="99">
        <f t="shared" si="3"/>
        <v>13.031719505737071</v>
      </c>
      <c r="AL33" s="99">
        <f t="shared" si="3"/>
        <v>17.633505189142074</v>
      </c>
      <c r="AM33" s="99">
        <f t="shared" si="3"/>
        <v>18.446070978119373</v>
      </c>
      <c r="AN33" s="99">
        <f t="shared" si="3"/>
        <v>21.873729761678007</v>
      </c>
      <c r="AO33" s="99">
        <f t="shared" si="3"/>
        <v>23.144115412855832</v>
      </c>
      <c r="AP33" s="99">
        <f t="shared" si="3"/>
        <v>26.913378803500486</v>
      </c>
      <c r="BD33" s="54">
        <v>8.6666666666666661</v>
      </c>
      <c r="BE33" s="58">
        <v>29.34</v>
      </c>
      <c r="BF33" s="121">
        <f t="shared" si="4"/>
        <v>28.677529509351732</v>
      </c>
      <c r="BG33" s="58">
        <v>19.079999999999998</v>
      </c>
      <c r="BH33" s="121">
        <f t="shared" si="5"/>
        <v>17.129997211465518</v>
      </c>
      <c r="BI33" s="58">
        <v>12.25</v>
      </c>
      <c r="BJ33" s="121">
        <f t="shared" si="6"/>
        <v>13.587026588655856</v>
      </c>
      <c r="BK33" s="58">
        <v>10.11</v>
      </c>
      <c r="BL33" s="121">
        <f t="shared" si="7"/>
        <v>10.002276377781621</v>
      </c>
      <c r="BM33" s="120"/>
      <c r="BN33" s="54">
        <v>12</v>
      </c>
      <c r="BO33" s="54">
        <v>18.758099999999999</v>
      </c>
      <c r="BP33" s="121">
        <f t="shared" si="8"/>
        <v>19.116800061770931</v>
      </c>
      <c r="BQ33" s="54">
        <v>19.691500000000001</v>
      </c>
      <c r="BR33" s="121">
        <f t="shared" si="9"/>
        <v>19.923803561076017</v>
      </c>
      <c r="BS33" s="54">
        <v>22.723099999999999</v>
      </c>
      <c r="BT33" s="121">
        <f t="shared" si="10"/>
        <v>23.487797454455198</v>
      </c>
      <c r="BU33" s="58">
        <v>24.870799999999999</v>
      </c>
      <c r="BV33" s="121">
        <f t="shared" si="11"/>
        <v>24.751117857762583</v>
      </c>
      <c r="BW33" s="120">
        <v>29.416699999999999</v>
      </c>
      <c r="BX33" s="121">
        <f t="shared" si="12"/>
        <v>28.579307559779743</v>
      </c>
    </row>
    <row r="34" spans="2:76" x14ac:dyDescent="0.3">
      <c r="B34" s="22" t="s">
        <v>9</v>
      </c>
      <c r="C34" s="61">
        <v>8.6666666666666661</v>
      </c>
      <c r="D34" s="60">
        <v>9.5</v>
      </c>
      <c r="E34" s="61">
        <v>19.559999999999999</v>
      </c>
      <c r="F34" s="60">
        <v>21.33</v>
      </c>
      <c r="G34" s="63">
        <v>1048</v>
      </c>
      <c r="H34" s="62">
        <v>1048</v>
      </c>
      <c r="I34" s="65">
        <v>19.079999999999998</v>
      </c>
      <c r="J34" s="64">
        <v>21.24</v>
      </c>
      <c r="K34" s="65">
        <v>22.05</v>
      </c>
      <c r="L34" s="64">
        <v>23.19</v>
      </c>
      <c r="M34" s="65">
        <v>15.22</v>
      </c>
      <c r="N34" s="64">
        <v>16.059999999999999</v>
      </c>
      <c r="O34" s="65">
        <v>142.63999999999999</v>
      </c>
      <c r="P34" s="64">
        <v>177.7</v>
      </c>
      <c r="Q34" s="70">
        <v>23.164999999999999</v>
      </c>
      <c r="S34">
        <f t="shared" si="0"/>
        <v>20.900654732429004</v>
      </c>
      <c r="T34">
        <f t="shared" si="1"/>
        <v>0.11515521062282984</v>
      </c>
      <c r="V34">
        <f t="shared" si="2"/>
        <v>62.64840630758431</v>
      </c>
      <c r="Y34" s="32"/>
      <c r="Z34" s="32"/>
      <c r="AA34" s="32"/>
      <c r="AB34" s="32"/>
      <c r="AC34" s="32"/>
      <c r="AD34" s="32"/>
      <c r="AE34" s="32"/>
      <c r="AF34" s="32"/>
      <c r="AG34">
        <v>12</v>
      </c>
      <c r="AH34" s="99">
        <f t="shared" si="3"/>
        <v>35.234745506435786</v>
      </c>
      <c r="AI34" s="99">
        <f t="shared" si="3"/>
        <v>23.59176900967184</v>
      </c>
      <c r="AJ34" s="99">
        <f t="shared" si="3"/>
        <v>18.478596766222694</v>
      </c>
      <c r="AK34" s="99">
        <f t="shared" si="3"/>
        <v>14.169630448283939</v>
      </c>
      <c r="AL34" s="99">
        <f t="shared" si="3"/>
        <v>19.116800061770931</v>
      </c>
      <c r="AM34" s="99">
        <f t="shared" si="3"/>
        <v>19.923803561076017</v>
      </c>
      <c r="AN34" s="99">
        <f t="shared" si="3"/>
        <v>23.487797454455198</v>
      </c>
      <c r="AO34" s="99">
        <f t="shared" si="3"/>
        <v>24.751117857762583</v>
      </c>
      <c r="AP34" s="99">
        <f t="shared" si="3"/>
        <v>28.579307559779743</v>
      </c>
      <c r="BD34" s="54">
        <v>9.5</v>
      </c>
      <c r="BE34" s="58">
        <v>31.04</v>
      </c>
      <c r="BF34" s="121">
        <f t="shared" si="4"/>
        <v>30.577169553530375</v>
      </c>
      <c r="BG34" s="58">
        <v>21.24</v>
      </c>
      <c r="BH34" s="121">
        <f t="shared" si="5"/>
        <v>18.925155470696783</v>
      </c>
      <c r="BI34" s="58">
        <v>13.24</v>
      </c>
      <c r="BJ34" s="121">
        <f t="shared" si="6"/>
        <v>14.952383395873966</v>
      </c>
      <c r="BK34" s="58">
        <v>11.07</v>
      </c>
      <c r="BL34" s="121">
        <f t="shared" si="7"/>
        <v>11.147572777142891</v>
      </c>
      <c r="BM34" s="120"/>
      <c r="BN34" s="54">
        <v>13</v>
      </c>
      <c r="BO34" s="54">
        <v>20.496300000000002</v>
      </c>
      <c r="BP34" s="121">
        <f t="shared" si="8"/>
        <v>20.489096640323151</v>
      </c>
      <c r="BQ34" s="54">
        <v>21.9648</v>
      </c>
      <c r="BR34" s="121">
        <f t="shared" si="9"/>
        <v>21.285118554941597</v>
      </c>
      <c r="BS34" s="54">
        <v>24.549499999999998</v>
      </c>
      <c r="BT34" s="121">
        <f t="shared" si="10"/>
        <v>24.965304650937679</v>
      </c>
      <c r="BU34" s="58">
        <v>26.7912</v>
      </c>
      <c r="BV34" s="121">
        <f t="shared" si="11"/>
        <v>26.214210969741643</v>
      </c>
      <c r="BW34" s="120">
        <v>31.065000000000001</v>
      </c>
      <c r="BX34" s="121">
        <f t="shared" si="12"/>
        <v>30.08174399638963</v>
      </c>
    </row>
    <row r="35" spans="2:76" x14ac:dyDescent="0.3">
      <c r="B35" s="21" t="s">
        <v>9</v>
      </c>
      <c r="C35" s="60">
        <v>9.5</v>
      </c>
      <c r="D35" s="61">
        <v>10.5</v>
      </c>
      <c r="E35" s="60">
        <v>21.33</v>
      </c>
      <c r="F35" s="61">
        <v>25</v>
      </c>
      <c r="G35" s="62">
        <v>1048</v>
      </c>
      <c r="H35" s="63">
        <v>1037</v>
      </c>
      <c r="I35" s="64">
        <v>21.24</v>
      </c>
      <c r="J35" s="65">
        <v>22.87</v>
      </c>
      <c r="K35" s="64">
        <v>23.19</v>
      </c>
      <c r="L35" s="65">
        <v>24.15</v>
      </c>
      <c r="M35" s="64">
        <v>16.059999999999999</v>
      </c>
      <c r="N35" s="65">
        <v>16.760000000000002</v>
      </c>
      <c r="O35" s="64">
        <v>177.7</v>
      </c>
      <c r="P35" s="65">
        <v>219.22</v>
      </c>
      <c r="Q35" s="69">
        <v>23.164999999999999</v>
      </c>
      <c r="S35">
        <f t="shared" si="0"/>
        <v>23.200148638931044</v>
      </c>
      <c r="T35">
        <f t="shared" si="1"/>
        <v>0.10899812378801996</v>
      </c>
      <c r="V35">
        <f t="shared" si="2"/>
        <v>62.64840630758431</v>
      </c>
      <c r="Y35" s="32"/>
      <c r="Z35" s="32"/>
      <c r="AA35" s="32"/>
      <c r="AB35" s="32"/>
      <c r="AC35" s="32"/>
      <c r="AD35" s="32"/>
      <c r="AE35" s="32"/>
      <c r="AF35" s="32"/>
      <c r="AG35">
        <v>13</v>
      </c>
      <c r="AH35" s="99">
        <f t="shared" ref="AH35:AP44" si="13">($AB$19+$AB$20*AH$17)*(AH$20/($AB$19+$AB$20*AH$17))^(AH$21^($AB$21+$AB$22*AH$18/1000)/$AG35^($AB$21+$AB$22*AH$19/1000))</f>
        <v>36.756735955716785</v>
      </c>
      <c r="AI35" s="99">
        <f t="shared" ref="AI35:AP38" si="14">($AB$19+$AB$20*AI$17)*(AI$20/($AB$19+$AB$20*AI$17))^(AI$21^($AB$21+$AB$22*AI$18/1000)/$AG35^($AB$21+$AB$22*AI$19/1000))</f>
        <v>25.195653506770313</v>
      </c>
      <c r="AJ35" s="99">
        <f t="shared" si="14"/>
        <v>19.683753034431135</v>
      </c>
      <c r="AK35" s="99">
        <f t="shared" si="14"/>
        <v>15.221725435611859</v>
      </c>
      <c r="AL35" s="99">
        <f t="shared" si="14"/>
        <v>20.489096640323151</v>
      </c>
      <c r="AM35" s="99">
        <f t="shared" si="14"/>
        <v>21.285118554941597</v>
      </c>
      <c r="AN35" s="99">
        <f t="shared" si="14"/>
        <v>24.965304650937679</v>
      </c>
      <c r="AO35" s="99">
        <f t="shared" si="14"/>
        <v>26.214210969741643</v>
      </c>
      <c r="AP35" s="99">
        <f t="shared" si="14"/>
        <v>30.08174399638963</v>
      </c>
      <c r="BD35" s="54">
        <v>10.5</v>
      </c>
      <c r="BE35" s="58">
        <v>32.31</v>
      </c>
      <c r="BF35" s="121">
        <f t="shared" si="4"/>
        <v>32.607846625866628</v>
      </c>
      <c r="BG35" s="58">
        <v>22.87</v>
      </c>
      <c r="BH35" s="121">
        <f t="shared" si="5"/>
        <v>20.914242233506592</v>
      </c>
      <c r="BI35" s="58">
        <v>14.18</v>
      </c>
      <c r="BJ35" s="121">
        <f t="shared" si="6"/>
        <v>16.45921538197894</v>
      </c>
      <c r="BK35" s="58">
        <v>12.1</v>
      </c>
      <c r="BL35" s="121">
        <f t="shared" si="7"/>
        <v>12.428187826844777</v>
      </c>
      <c r="BM35" s="120"/>
      <c r="BN35" s="54">
        <v>14</v>
      </c>
      <c r="BO35" s="54">
        <v>22.3812</v>
      </c>
      <c r="BP35" s="121">
        <f t="shared" si="8"/>
        <v>21.760659457895621</v>
      </c>
      <c r="BQ35" s="54">
        <v>23.6493</v>
      </c>
      <c r="BR35" s="121">
        <f t="shared" si="9"/>
        <v>22.541734230643559</v>
      </c>
      <c r="BS35" s="54">
        <v>26.5639</v>
      </c>
      <c r="BT35" s="121">
        <f t="shared" si="10"/>
        <v>26.321596653261039</v>
      </c>
      <c r="BU35" s="58">
        <v>28.262</v>
      </c>
      <c r="BV35" s="121">
        <f t="shared" si="11"/>
        <v>27.550774741582831</v>
      </c>
      <c r="BW35" s="120">
        <v>33.005099999999999</v>
      </c>
      <c r="BX35" s="121">
        <f t="shared" si="12"/>
        <v>31.442680546345329</v>
      </c>
    </row>
    <row r="36" spans="2:76" x14ac:dyDescent="0.3">
      <c r="B36" s="22" t="s">
        <v>9</v>
      </c>
      <c r="C36" s="61">
        <v>10.5</v>
      </c>
      <c r="D36" s="60">
        <v>11.583333333333334</v>
      </c>
      <c r="E36" s="61">
        <v>25</v>
      </c>
      <c r="F36" s="60">
        <v>26.67</v>
      </c>
      <c r="G36" s="63">
        <v>1037</v>
      </c>
      <c r="H36" s="62">
        <v>1037</v>
      </c>
      <c r="I36" s="65">
        <v>22.87</v>
      </c>
      <c r="J36" s="64">
        <v>25.43</v>
      </c>
      <c r="K36" s="65">
        <v>24.15</v>
      </c>
      <c r="L36" s="64">
        <v>25.59</v>
      </c>
      <c r="M36" s="65">
        <v>16.760000000000002</v>
      </c>
      <c r="N36" s="64">
        <v>17.670000000000002</v>
      </c>
      <c r="O36" s="65">
        <v>219.22</v>
      </c>
      <c r="P36" s="64">
        <v>261.11</v>
      </c>
      <c r="Q36" s="70">
        <v>23.164999999999999</v>
      </c>
      <c r="S36">
        <f t="shared" si="0"/>
        <v>24.832485089018135</v>
      </c>
      <c r="T36">
        <f t="shared" si="1"/>
        <v>0.35702406884566545</v>
      </c>
      <c r="V36">
        <f t="shared" si="2"/>
        <v>62.64840630758431</v>
      </c>
      <c r="Y36" s="32"/>
      <c r="Z36" s="32"/>
      <c r="AA36" s="32"/>
      <c r="AB36" s="32"/>
      <c r="AC36" s="32"/>
      <c r="AD36" s="32"/>
      <c r="AE36" s="32"/>
      <c r="AF36" s="32"/>
      <c r="AG36">
        <v>14</v>
      </c>
      <c r="AH36" s="99">
        <f t="shared" si="13"/>
        <v>38.126994236784938</v>
      </c>
      <c r="AI36" s="99">
        <f t="shared" si="14"/>
        <v>26.6719445246164</v>
      </c>
      <c r="AJ36" s="99">
        <f t="shared" si="14"/>
        <v>20.790291707694447</v>
      </c>
      <c r="AK36" s="99">
        <f t="shared" si="14"/>
        <v>16.195669222780772</v>
      </c>
      <c r="AL36" s="99">
        <f t="shared" si="14"/>
        <v>21.760659457895621</v>
      </c>
      <c r="AM36" s="99">
        <f t="shared" si="14"/>
        <v>22.541734230643559</v>
      </c>
      <c r="AN36" s="99">
        <f t="shared" si="14"/>
        <v>26.321596653261039</v>
      </c>
      <c r="AO36" s="99">
        <f t="shared" si="14"/>
        <v>27.550774741582831</v>
      </c>
      <c r="AP36" s="99">
        <f t="shared" si="14"/>
        <v>31.442680546345329</v>
      </c>
      <c r="BD36" s="54">
        <v>11.583333333333334</v>
      </c>
      <c r="BE36" s="58">
        <v>34.770000000000003</v>
      </c>
      <c r="BF36" s="121">
        <f t="shared" si="4"/>
        <v>34.549716308016976</v>
      </c>
      <c r="BG36" s="58">
        <v>25.43</v>
      </c>
      <c r="BH36" s="121">
        <f t="shared" si="5"/>
        <v>22.882368950993133</v>
      </c>
      <c r="BI36" s="58">
        <v>16.45</v>
      </c>
      <c r="BJ36" s="121">
        <f t="shared" si="6"/>
        <v>17.944512640192116</v>
      </c>
      <c r="BK36" s="58">
        <v>13.88</v>
      </c>
      <c r="BL36" s="121">
        <f t="shared" si="7"/>
        <v>13.706374298727855</v>
      </c>
      <c r="BM36" s="120"/>
      <c r="BN36" s="54">
        <v>15</v>
      </c>
      <c r="BO36" s="54">
        <v>22.6313</v>
      </c>
      <c r="BP36" s="121">
        <f t="shared" si="8"/>
        <v>22.941084932204554</v>
      </c>
      <c r="BQ36" s="54">
        <v>23.768799999999999</v>
      </c>
      <c r="BR36" s="121">
        <f t="shared" si="9"/>
        <v>23.704337043873227</v>
      </c>
      <c r="BS36" s="54">
        <v>26.8569</v>
      </c>
      <c r="BT36" s="121">
        <f t="shared" si="10"/>
        <v>27.570229211201895</v>
      </c>
      <c r="BU36" s="58">
        <v>29.351900000000001</v>
      </c>
      <c r="BV36" s="121">
        <f t="shared" si="11"/>
        <v>28.775871634275109</v>
      </c>
      <c r="BW36" s="120">
        <v>33.631300000000003</v>
      </c>
      <c r="BX36" s="121">
        <f t="shared" si="12"/>
        <v>32.680642973069936</v>
      </c>
    </row>
    <row r="37" spans="2:76" x14ac:dyDescent="0.3">
      <c r="B37" s="21" t="s">
        <v>9</v>
      </c>
      <c r="C37" s="60">
        <v>11.583333333333334</v>
      </c>
      <c r="D37" s="61">
        <v>12.583333333333334</v>
      </c>
      <c r="E37" s="60">
        <v>26.67</v>
      </c>
      <c r="F37" s="61">
        <v>29</v>
      </c>
      <c r="G37" s="62">
        <v>1037</v>
      </c>
      <c r="H37" s="63">
        <v>1037</v>
      </c>
      <c r="I37" s="64">
        <v>25.43</v>
      </c>
      <c r="J37" s="65">
        <v>24.5</v>
      </c>
      <c r="K37" s="64">
        <v>25.59</v>
      </c>
      <c r="L37" s="65">
        <v>27.6</v>
      </c>
      <c r="M37" s="64">
        <v>17.670000000000002</v>
      </c>
      <c r="N37" s="65">
        <v>17.82</v>
      </c>
      <c r="O37" s="64">
        <v>261.11</v>
      </c>
      <c r="P37" s="65">
        <v>299.95000000000005</v>
      </c>
      <c r="Q37" s="69">
        <v>23.164999999999999</v>
      </c>
      <c r="S37">
        <f t="shared" si="0"/>
        <v>27.070831027818418</v>
      </c>
      <c r="T37">
        <f t="shared" si="1"/>
        <v>6.6091721735939029</v>
      </c>
      <c r="V37">
        <f t="shared" si="2"/>
        <v>62.64840630758431</v>
      </c>
      <c r="Y37" s="32"/>
      <c r="Z37" s="32"/>
      <c r="AA37" s="32"/>
      <c r="AB37" s="32"/>
      <c r="AC37" s="32"/>
      <c r="AD37" s="32"/>
      <c r="AE37" s="32"/>
      <c r="AF37" s="32"/>
      <c r="AG37">
        <v>15</v>
      </c>
      <c r="AH37" s="99">
        <f t="shared" si="13"/>
        <v>39.36710123756886</v>
      </c>
      <c r="AI37" s="99">
        <f t="shared" si="14"/>
        <v>28.034010830411059</v>
      </c>
      <c r="AJ37" s="99">
        <f t="shared" si="14"/>
        <v>21.809010063391479</v>
      </c>
      <c r="AK37" s="99">
        <f t="shared" si="14"/>
        <v>17.098758711469358</v>
      </c>
      <c r="AL37" s="99">
        <f t="shared" si="14"/>
        <v>22.941084932204554</v>
      </c>
      <c r="AM37" s="99">
        <f t="shared" si="14"/>
        <v>23.704337043873227</v>
      </c>
      <c r="AN37" s="99">
        <f t="shared" si="14"/>
        <v>27.570229211201895</v>
      </c>
      <c r="AO37" s="99">
        <f t="shared" si="14"/>
        <v>28.775871634275109</v>
      </c>
      <c r="AP37" s="99">
        <f t="shared" si="14"/>
        <v>32.680642973069936</v>
      </c>
      <c r="BD37" s="54">
        <v>12.583333333333334</v>
      </c>
      <c r="BE37" s="58">
        <v>36.85</v>
      </c>
      <c r="BF37" s="121">
        <f t="shared" si="4"/>
        <v>36.142406443457496</v>
      </c>
      <c r="BG37" s="58">
        <v>24.5</v>
      </c>
      <c r="BH37" s="121">
        <f t="shared" si="5"/>
        <v>24.543690434877554</v>
      </c>
      <c r="BI37" s="58">
        <v>15.6</v>
      </c>
      <c r="BJ37" s="121">
        <f t="shared" si="6"/>
        <v>19.194254137894845</v>
      </c>
      <c r="BK37" s="58">
        <v>13.45</v>
      </c>
      <c r="BL37" s="121">
        <f t="shared" si="7"/>
        <v>14.793284883928612</v>
      </c>
      <c r="BM37" s="120"/>
      <c r="BN37" s="54">
        <v>15.8</v>
      </c>
      <c r="BO37" s="54">
        <v>23.5381</v>
      </c>
      <c r="BP37" s="121">
        <f t="shared" si="8"/>
        <v>23.825722063875748</v>
      </c>
      <c r="BQ37" s="54">
        <v>24.261399999999998</v>
      </c>
      <c r="BR37" s="121">
        <f t="shared" si="9"/>
        <v>24.573204482032114</v>
      </c>
      <c r="BS37" s="54">
        <v>27.3856</v>
      </c>
      <c r="BT37" s="121">
        <f t="shared" si="10"/>
        <v>28.499647261560742</v>
      </c>
      <c r="BU37" s="58">
        <v>29.838000000000001</v>
      </c>
      <c r="BV37" s="121">
        <f t="shared" si="11"/>
        <v>29.684483997339331</v>
      </c>
      <c r="BW37" s="120">
        <v>34.447600000000001</v>
      </c>
      <c r="BX37" s="121">
        <f t="shared" si="12"/>
        <v>33.5930481637456</v>
      </c>
    </row>
    <row r="38" spans="2:76" x14ac:dyDescent="0.3">
      <c r="B38" s="22" t="s">
        <v>9</v>
      </c>
      <c r="C38" s="61">
        <v>12.583333333333334</v>
      </c>
      <c r="D38" s="60">
        <v>13.666666666666666</v>
      </c>
      <c r="E38" s="61">
        <v>29</v>
      </c>
      <c r="F38" s="60">
        <v>30.22</v>
      </c>
      <c r="G38" s="63">
        <v>1037</v>
      </c>
      <c r="H38" s="62">
        <v>1037</v>
      </c>
      <c r="I38" s="65">
        <v>24.5</v>
      </c>
      <c r="J38" s="64">
        <v>29.2</v>
      </c>
      <c r="K38" s="65">
        <v>27.6</v>
      </c>
      <c r="L38" s="64">
        <v>27.89</v>
      </c>
      <c r="M38" s="65">
        <v>17.82</v>
      </c>
      <c r="N38" s="64">
        <v>18.93</v>
      </c>
      <c r="O38" s="65">
        <v>299.95000000000005</v>
      </c>
      <c r="P38" s="64">
        <v>338.79</v>
      </c>
      <c r="Q38" s="70">
        <v>23.164999999999999</v>
      </c>
      <c r="S38">
        <f t="shared" si="0"/>
        <v>26.143948874496257</v>
      </c>
      <c r="T38">
        <f t="shared" si="1"/>
        <v>9.3394484816926919</v>
      </c>
      <c r="V38">
        <f t="shared" si="2"/>
        <v>62.64840630758431</v>
      </c>
      <c r="Y38" s="32"/>
      <c r="Z38" s="32"/>
      <c r="AA38" s="32"/>
      <c r="AB38" s="32"/>
      <c r="AC38" s="32"/>
      <c r="AD38" s="32"/>
      <c r="AE38" s="32"/>
      <c r="AF38" s="32"/>
      <c r="AG38">
        <v>16</v>
      </c>
      <c r="AH38" s="99">
        <f t="shared" si="13"/>
        <v>40.494809076893333</v>
      </c>
      <c r="AI38" s="99">
        <f t="shared" si="14"/>
        <v>29.293796329249396</v>
      </c>
      <c r="AJ38" s="99">
        <f t="shared" si="14"/>
        <v>22.749437727121968</v>
      </c>
      <c r="AK38" s="99">
        <f t="shared" si="14"/>
        <v>17.937729525847871</v>
      </c>
      <c r="AL38" s="99">
        <f t="shared" si="14"/>
        <v>24.039132387889193</v>
      </c>
      <c r="AM38" s="99">
        <f t="shared" si="14"/>
        <v>24.782507201707311</v>
      </c>
      <c r="AN38" s="99">
        <f t="shared" si="14"/>
        <v>28.723068729397234</v>
      </c>
      <c r="AO38" s="99">
        <f t="shared" si="14"/>
        <v>29.902490158137677</v>
      </c>
      <c r="AP38" s="99">
        <f t="shared" si="14"/>
        <v>33.811243904793294</v>
      </c>
      <c r="BD38" s="54">
        <v>13.75</v>
      </c>
      <c r="BE38" s="58">
        <v>38.42</v>
      </c>
      <c r="BF38" s="121">
        <f t="shared" si="4"/>
        <v>37.797402042605235</v>
      </c>
      <c r="BG38" s="58">
        <v>29.2</v>
      </c>
      <c r="BH38" s="121">
        <f t="shared" si="5"/>
        <v>26.314078175431927</v>
      </c>
      <c r="BI38" s="58">
        <v>19.23</v>
      </c>
      <c r="BJ38" s="121">
        <f t="shared" si="6"/>
        <v>20.522289777099527</v>
      </c>
      <c r="BK38" s="58">
        <v>15.53</v>
      </c>
      <c r="BL38" s="121">
        <f t="shared" si="7"/>
        <v>15.959102197595202</v>
      </c>
      <c r="BM38" s="120"/>
      <c r="BN38" s="54">
        <v>16.899999999999999</v>
      </c>
      <c r="BO38" s="54">
        <v>24.203099999999999</v>
      </c>
      <c r="BP38" s="121">
        <f t="shared" si="8"/>
        <v>24.963480253490971</v>
      </c>
      <c r="BQ38" s="54">
        <v>24.9955</v>
      </c>
      <c r="BR38" s="121">
        <f t="shared" si="9"/>
        <v>25.687725134635276</v>
      </c>
      <c r="BS38" s="54">
        <v>28.536100000000001</v>
      </c>
      <c r="BT38" s="121">
        <f t="shared" si="10"/>
        <v>29.687300665514375</v>
      </c>
      <c r="BU38" s="58">
        <v>31.200900000000001</v>
      </c>
      <c r="BV38" s="121">
        <f t="shared" si="11"/>
        <v>30.84152606016838</v>
      </c>
      <c r="BW38" s="120">
        <v>35.097200000000001</v>
      </c>
      <c r="BX38" s="121">
        <f t="shared" si="12"/>
        <v>34.747936606832091</v>
      </c>
    </row>
    <row r="39" spans="2:76" x14ac:dyDescent="0.3">
      <c r="B39" s="21" t="s">
        <v>9</v>
      </c>
      <c r="C39" s="60">
        <v>13.666666666666666</v>
      </c>
      <c r="D39" s="61">
        <v>14.75</v>
      </c>
      <c r="E39" s="60">
        <v>30.22</v>
      </c>
      <c r="F39" s="61">
        <v>31.22</v>
      </c>
      <c r="G39" s="62">
        <v>1037</v>
      </c>
      <c r="H39" s="63">
        <v>1026</v>
      </c>
      <c r="I39" s="64">
        <v>29.2</v>
      </c>
      <c r="J39" s="65">
        <v>30.65</v>
      </c>
      <c r="K39" s="64">
        <v>27.89</v>
      </c>
      <c r="L39" s="65">
        <v>28.62</v>
      </c>
      <c r="M39" s="64">
        <v>18.93</v>
      </c>
      <c r="N39" s="65">
        <v>19.5</v>
      </c>
      <c r="O39" s="64">
        <v>338.79</v>
      </c>
      <c r="P39" s="65">
        <v>366.52</v>
      </c>
      <c r="Q39" s="69">
        <v>23.164999999999999</v>
      </c>
      <c r="S39">
        <f t="shared" si="0"/>
        <v>30.618068246228315</v>
      </c>
      <c r="T39">
        <f t="shared" si="1"/>
        <v>1.01963689893542E-3</v>
      </c>
      <c r="V39">
        <f t="shared" si="2"/>
        <v>62.64840630758431</v>
      </c>
      <c r="AG39">
        <v>17</v>
      </c>
      <c r="AH39" s="99">
        <f t="shared" si="13"/>
        <v>41.52482555192524</v>
      </c>
      <c r="AI39" s="99">
        <f t="shared" si="13"/>
        <v>30.461875885695026</v>
      </c>
      <c r="AJ39" s="99">
        <f t="shared" si="13"/>
        <v>23.619933016104412</v>
      </c>
      <c r="AK39" s="99">
        <f t="shared" si="13"/>
        <v>18.7186931864005</v>
      </c>
      <c r="AL39" s="99">
        <f t="shared" si="13"/>
        <v>25.062691527611971</v>
      </c>
      <c r="AM39" s="99">
        <f t="shared" si="13"/>
        <v>25.784755183533907</v>
      </c>
      <c r="AN39" s="99">
        <f t="shared" si="13"/>
        <v>29.790461245039864</v>
      </c>
      <c r="AO39" s="99">
        <f t="shared" si="13"/>
        <v>30.941816326309986</v>
      </c>
      <c r="AP39" s="99">
        <f t="shared" si="13"/>
        <v>34.847674942073773</v>
      </c>
      <c r="BD39" s="54">
        <v>14.75</v>
      </c>
      <c r="BE39" s="58">
        <v>39.46</v>
      </c>
      <c r="BF39" s="121">
        <f t="shared" si="4"/>
        <v>39.068247980964124</v>
      </c>
      <c r="BG39" s="58">
        <v>30.65</v>
      </c>
      <c r="BH39" s="121">
        <f t="shared" si="5"/>
        <v>27.703525511991295</v>
      </c>
      <c r="BI39" s="58">
        <v>19.88</v>
      </c>
      <c r="BJ39" s="121">
        <f t="shared" si="6"/>
        <v>21.562021559575701</v>
      </c>
      <c r="BK39" s="58">
        <v>15.94</v>
      </c>
      <c r="BL39" s="121">
        <f t="shared" si="7"/>
        <v>16.87925008133071</v>
      </c>
      <c r="BM39" s="114"/>
      <c r="BN39" s="55"/>
      <c r="BO39" s="55"/>
      <c r="BP39" s="126"/>
      <c r="BQ39" s="99"/>
      <c r="BR39" s="126"/>
      <c r="BS39" s="99"/>
      <c r="BT39" s="126"/>
      <c r="BU39" s="99"/>
      <c r="BV39" s="126"/>
      <c r="BW39" s="99"/>
      <c r="BX39" s="126"/>
    </row>
    <row r="40" spans="2:76" x14ac:dyDescent="0.3">
      <c r="B40" s="22" t="s">
        <v>9</v>
      </c>
      <c r="C40" s="61">
        <v>14.75</v>
      </c>
      <c r="D40" s="60">
        <v>15.583333333333334</v>
      </c>
      <c r="E40" s="61">
        <v>31.22</v>
      </c>
      <c r="F40" s="60">
        <v>30.72</v>
      </c>
      <c r="G40" s="63">
        <v>1026</v>
      </c>
      <c r="H40" s="62">
        <v>1026</v>
      </c>
      <c r="I40" s="65">
        <v>30.65</v>
      </c>
      <c r="J40" s="64">
        <v>32.4</v>
      </c>
      <c r="K40" s="65">
        <v>28.62</v>
      </c>
      <c r="L40" s="64">
        <v>29.2</v>
      </c>
      <c r="M40" s="65">
        <v>19.5</v>
      </c>
      <c r="N40" s="64">
        <v>20.05</v>
      </c>
      <c r="O40" s="65">
        <v>366.52</v>
      </c>
      <c r="P40" s="64">
        <v>387.67</v>
      </c>
      <c r="Q40" s="70">
        <v>23.164999999999999</v>
      </c>
      <c r="S40">
        <f t="shared" si="0"/>
        <v>31.686981864635559</v>
      </c>
      <c r="T40">
        <f t="shared" si="1"/>
        <v>0.50839486135858225</v>
      </c>
      <c r="V40">
        <f t="shared" si="2"/>
        <v>62.64840630758431</v>
      </c>
      <c r="AG40">
        <v>18</v>
      </c>
      <c r="AH40" s="99">
        <f t="shared" si="13"/>
        <v>42.469423528618691</v>
      </c>
      <c r="AI40" s="99">
        <f t="shared" si="13"/>
        <v>31.547570627279587</v>
      </c>
      <c r="AJ40" s="99">
        <f t="shared" si="13"/>
        <v>24.427808036256465</v>
      </c>
      <c r="AK40" s="99">
        <f t="shared" si="13"/>
        <v>19.447141229783135</v>
      </c>
      <c r="AL40" s="99">
        <f t="shared" si="13"/>
        <v>26.018816992710693</v>
      </c>
      <c r="AM40" s="99">
        <f t="shared" si="13"/>
        <v>26.718606772048407</v>
      </c>
      <c r="AN40" s="99">
        <f t="shared" si="13"/>
        <v>30.781417649923238</v>
      </c>
      <c r="AO40" s="99">
        <f t="shared" si="13"/>
        <v>31.903492482351275</v>
      </c>
      <c r="AP40" s="99">
        <f t="shared" si="13"/>
        <v>35.801123725061551</v>
      </c>
      <c r="BE40" s="59"/>
      <c r="BF40" s="126"/>
      <c r="BH40" s="126"/>
      <c r="BJ40" s="126"/>
      <c r="BL40" s="126"/>
      <c r="BM40" s="114"/>
      <c r="BN40" s="99"/>
      <c r="BO40" s="99"/>
      <c r="BP40" s="126"/>
      <c r="BQ40" s="99"/>
      <c r="BR40" s="126"/>
      <c r="BS40" s="99"/>
      <c r="BT40" s="126"/>
      <c r="BU40" s="99"/>
      <c r="BV40" s="126"/>
      <c r="BW40" s="99"/>
      <c r="BX40" s="41"/>
    </row>
    <row r="41" spans="2:76" x14ac:dyDescent="0.3">
      <c r="B41" s="18" t="s">
        <v>10</v>
      </c>
      <c r="C41" s="54">
        <v>4.083333333333333</v>
      </c>
      <c r="D41" s="55">
        <v>4.75</v>
      </c>
      <c r="E41" s="54">
        <v>10.74</v>
      </c>
      <c r="F41" s="55">
        <v>12.84</v>
      </c>
      <c r="G41" s="56">
        <v>1092</v>
      </c>
      <c r="H41" s="57">
        <v>1092</v>
      </c>
      <c r="I41" s="58">
        <v>4.32</v>
      </c>
      <c r="J41" s="59">
        <v>5.84</v>
      </c>
      <c r="K41" s="58">
        <v>10.91</v>
      </c>
      <c r="L41" s="59">
        <v>12.59</v>
      </c>
      <c r="M41" s="58">
        <v>7.1</v>
      </c>
      <c r="N41" s="59">
        <v>8.25</v>
      </c>
      <c r="O41" s="58">
        <v>16.309999999999999</v>
      </c>
      <c r="P41" s="59">
        <v>27.3</v>
      </c>
      <c r="Q41" s="15">
        <v>17.445</v>
      </c>
      <c r="S41">
        <f t="shared" si="0"/>
        <v>5.8041057137526275</v>
      </c>
      <c r="T41">
        <f t="shared" si="1"/>
        <v>1.2883997852083033E-3</v>
      </c>
      <c r="V41">
        <f t="shared" si="2"/>
        <v>47.178996245879922</v>
      </c>
      <c r="AG41">
        <v>19</v>
      </c>
      <c r="AH41" s="99">
        <f t="shared" si="13"/>
        <v>43.338915226255821</v>
      </c>
      <c r="AI41" s="99">
        <f t="shared" si="13"/>
        <v>32.559082566073265</v>
      </c>
      <c r="AJ41" s="99">
        <f t="shared" si="13"/>
        <v>25.179457259524778</v>
      </c>
      <c r="AK41" s="99">
        <f t="shared" si="13"/>
        <v>20.127981784124664</v>
      </c>
      <c r="AL41" s="99">
        <f t="shared" si="13"/>
        <v>26.913793115413188</v>
      </c>
      <c r="AM41" s="99">
        <f t="shared" si="13"/>
        <v>27.590704847961497</v>
      </c>
      <c r="AN41" s="99">
        <f t="shared" si="13"/>
        <v>31.703791448146632</v>
      </c>
      <c r="AO41" s="99">
        <f t="shared" si="13"/>
        <v>32.795848296940449</v>
      </c>
      <c r="AP41" s="99">
        <f t="shared" si="13"/>
        <v>36.681119428624072</v>
      </c>
      <c r="BD41" s="106" t="s">
        <v>21</v>
      </c>
      <c r="BE41" s="41"/>
      <c r="BF41" s="124">
        <f>SUMXMY2(BE29:BE39,BF29:BF39)</f>
        <v>8.0798934655264869</v>
      </c>
      <c r="BG41" s="125"/>
      <c r="BH41" s="124">
        <f>SUMXMY2(BG29:BG39,BH29:BH39)</f>
        <v>41.859515210295754</v>
      </c>
      <c r="BI41" s="41"/>
      <c r="BJ41" s="124">
        <f>SUMXMY2(BI29:BI39,BJ29:BJ39)</f>
        <v>31.496893199637853</v>
      </c>
      <c r="BK41" s="41"/>
      <c r="BL41" s="124">
        <f>SUMXMY2(BK29:BK39,BL29:BL39)</f>
        <v>3.0992274076792645</v>
      </c>
      <c r="BM41" s="126"/>
      <c r="BN41" s="126"/>
      <c r="BO41" s="126"/>
      <c r="BP41" s="124">
        <f>SUMXMY2(BO29:BO39,BP29:BP39)</f>
        <v>2.1664377364725977</v>
      </c>
      <c r="BQ41" s="126"/>
      <c r="BR41" s="124">
        <f>SUMXMY2(BQ29:BQ39,BR29:BR39)</f>
        <v>3.2429684802836953</v>
      </c>
      <c r="BS41" s="126"/>
      <c r="BT41" s="124">
        <f>SUMXMY2(BS29:BS39,BT29:BT39)</f>
        <v>6.9809138253238174</v>
      </c>
      <c r="BU41" s="126"/>
      <c r="BV41" s="124">
        <f>SUMXMY2(BU29:BU39,BV29:BV39)</f>
        <v>2.3088050456509008</v>
      </c>
      <c r="BW41" s="126"/>
      <c r="BX41" s="124">
        <f>SUMXMY2(BW29:BW39,BX29:BX39)</f>
        <v>6.3844890240994143</v>
      </c>
    </row>
    <row r="42" spans="2:76" x14ac:dyDescent="0.3">
      <c r="B42" s="20" t="s">
        <v>10</v>
      </c>
      <c r="C42" s="55">
        <v>4.75</v>
      </c>
      <c r="D42" s="54">
        <v>5.666666666666667</v>
      </c>
      <c r="E42" s="55">
        <v>12.84</v>
      </c>
      <c r="F42" s="54">
        <v>13.48</v>
      </c>
      <c r="G42" s="57">
        <v>1092</v>
      </c>
      <c r="H42" s="56">
        <v>1092</v>
      </c>
      <c r="I42" s="59">
        <v>5.84</v>
      </c>
      <c r="J42" s="58">
        <v>7.47</v>
      </c>
      <c r="K42" s="59">
        <v>12.59</v>
      </c>
      <c r="L42" s="58">
        <v>14.19</v>
      </c>
      <c r="M42" s="59">
        <v>8.25</v>
      </c>
      <c r="N42" s="58">
        <v>9.34</v>
      </c>
      <c r="O42" s="59">
        <v>27.3</v>
      </c>
      <c r="P42" s="58">
        <v>36.57</v>
      </c>
      <c r="Q42" s="68">
        <v>17.445</v>
      </c>
      <c r="S42">
        <f t="shared" si="0"/>
        <v>7.8666522805736339</v>
      </c>
      <c r="T42">
        <f t="shared" si="1"/>
        <v>0.15733303168426496</v>
      </c>
      <c r="V42">
        <f t="shared" si="2"/>
        <v>47.178996245879922</v>
      </c>
      <c r="AG42">
        <v>20</v>
      </c>
      <c r="AH42" s="99">
        <f t="shared" si="13"/>
        <v>44.142023016999019</v>
      </c>
      <c r="AI42" s="99">
        <f t="shared" si="13"/>
        <v>33.503628886186171</v>
      </c>
      <c r="AJ42" s="99">
        <f t="shared" si="13"/>
        <v>25.88047816171899</v>
      </c>
      <c r="AK42" s="99">
        <f t="shared" si="13"/>
        <v>20.765589965974904</v>
      </c>
      <c r="AL42" s="99">
        <f t="shared" si="13"/>
        <v>27.753209384652994</v>
      </c>
      <c r="AM42" s="99">
        <f t="shared" si="13"/>
        <v>28.406912201116359</v>
      </c>
      <c r="AN42" s="99">
        <f t="shared" si="13"/>
        <v>32.564439449201949</v>
      </c>
      <c r="AO42" s="99">
        <f t="shared" si="13"/>
        <v>33.626100273047058</v>
      </c>
      <c r="AP42" s="99">
        <f t="shared" si="13"/>
        <v>37.495815909976216</v>
      </c>
      <c r="BF42" s="117"/>
      <c r="BG42" s="118"/>
      <c r="BH42" s="99"/>
      <c r="BJ42" s="99"/>
      <c r="BL42" s="99"/>
      <c r="BM42" s="114"/>
      <c r="BN42" s="54"/>
      <c r="BO42" s="54"/>
      <c r="BP42" s="99"/>
      <c r="BQ42" s="99"/>
      <c r="BR42" s="99"/>
      <c r="BS42" s="99"/>
      <c r="BT42" s="99"/>
      <c r="BU42" s="99"/>
      <c r="BV42" s="99"/>
      <c r="BW42" s="99"/>
    </row>
    <row r="43" spans="2:76" x14ac:dyDescent="0.3">
      <c r="B43" s="18" t="s">
        <v>10</v>
      </c>
      <c r="C43" s="54">
        <v>5.666666666666667</v>
      </c>
      <c r="D43" s="55">
        <v>6.833333333333333</v>
      </c>
      <c r="E43" s="54">
        <v>13.48</v>
      </c>
      <c r="F43" s="55">
        <v>14.44</v>
      </c>
      <c r="G43" s="56">
        <v>1092</v>
      </c>
      <c r="H43" s="57">
        <v>1092</v>
      </c>
      <c r="I43" s="58">
        <v>7.47</v>
      </c>
      <c r="J43" s="59">
        <v>9.2100000000000009</v>
      </c>
      <c r="K43" s="58">
        <v>14.19</v>
      </c>
      <c r="L43" s="59">
        <v>15.81</v>
      </c>
      <c r="M43" s="58">
        <v>9.34</v>
      </c>
      <c r="N43" s="59">
        <v>10.37</v>
      </c>
      <c r="O43" s="58">
        <v>36.57</v>
      </c>
      <c r="P43" s="59">
        <v>47.75</v>
      </c>
      <c r="Q43" s="15">
        <v>17.445</v>
      </c>
      <c r="S43">
        <f t="shared" si="0"/>
        <v>9.8595873783648429</v>
      </c>
      <c r="T43">
        <f t="shared" si="1"/>
        <v>0.42196376213090847</v>
      </c>
      <c r="V43">
        <f t="shared" si="2"/>
        <v>47.178996245879922</v>
      </c>
      <c r="AG43">
        <v>21</v>
      </c>
      <c r="AH43" s="99">
        <f t="shared" si="13"/>
        <v>44.886171027218531</v>
      </c>
      <c r="AI43" s="99">
        <f t="shared" si="13"/>
        <v>34.387566900706105</v>
      </c>
      <c r="AJ43" s="99">
        <f t="shared" si="13"/>
        <v>26.535779448275299</v>
      </c>
      <c r="AK43" s="99">
        <f t="shared" si="13"/>
        <v>21.363862173217345</v>
      </c>
      <c r="AL43" s="99">
        <f t="shared" si="13"/>
        <v>28.542036583017595</v>
      </c>
      <c r="AM43" s="99">
        <f t="shared" si="13"/>
        <v>29.172407987353878</v>
      </c>
      <c r="AN43" s="99">
        <f t="shared" si="13"/>
        <v>33.369362611168974</v>
      </c>
      <c r="AO43" s="99">
        <f t="shared" si="13"/>
        <v>34.40052111480329</v>
      </c>
      <c r="AP43" s="99">
        <f t="shared" si="13"/>
        <v>38.252222769710009</v>
      </c>
      <c r="BF43" s="117"/>
      <c r="BG43" s="118"/>
      <c r="BH43" s="99"/>
      <c r="BJ43" s="99"/>
      <c r="BL43" s="99"/>
      <c r="BM43" s="114"/>
      <c r="BP43" s="99"/>
      <c r="BQ43" s="99"/>
      <c r="BR43" s="99"/>
      <c r="BS43" s="99"/>
      <c r="BT43" s="99"/>
      <c r="BU43" s="99"/>
      <c r="BV43" s="99"/>
      <c r="BW43" s="99"/>
    </row>
    <row r="44" spans="2:76" x14ac:dyDescent="0.3">
      <c r="B44" s="20" t="s">
        <v>10</v>
      </c>
      <c r="C44" s="55">
        <v>6.833333333333333</v>
      </c>
      <c r="D44" s="54">
        <v>7.583333333333333</v>
      </c>
      <c r="E44" s="55">
        <v>14.44</v>
      </c>
      <c r="F44" s="54">
        <v>15.61</v>
      </c>
      <c r="G44" s="57">
        <v>1092</v>
      </c>
      <c r="H44" s="56">
        <v>1080</v>
      </c>
      <c r="I44" s="59">
        <v>9.2100000000000009</v>
      </c>
      <c r="J44" s="58">
        <v>10.73</v>
      </c>
      <c r="K44" s="59">
        <v>15.81</v>
      </c>
      <c r="L44" s="58">
        <v>16.989999999999998</v>
      </c>
      <c r="M44" s="59">
        <v>10.37</v>
      </c>
      <c r="N44" s="58">
        <v>11.25</v>
      </c>
      <c r="O44" s="59">
        <v>47.75</v>
      </c>
      <c r="P44" s="58">
        <v>62.53</v>
      </c>
      <c r="Q44" s="68">
        <v>17.445</v>
      </c>
      <c r="S44">
        <f t="shared" si="0"/>
        <v>10.586003848148172</v>
      </c>
      <c r="T44">
        <f t="shared" si="1"/>
        <v>2.0734891748134841E-2</v>
      </c>
      <c r="V44">
        <f t="shared" si="2"/>
        <v>47.178996245879922</v>
      </c>
      <c r="AG44">
        <v>22</v>
      </c>
      <c r="AH44" s="99">
        <f t="shared" si="13"/>
        <v>45.577715959400471</v>
      </c>
      <c r="AI44" s="99">
        <f t="shared" si="13"/>
        <v>35.216506181292829</v>
      </c>
      <c r="AJ44" s="99">
        <f t="shared" si="13"/>
        <v>27.149675812790491</v>
      </c>
      <c r="AK44" s="99">
        <f t="shared" si="13"/>
        <v>21.92626915815643</v>
      </c>
      <c r="AL44" s="99">
        <f t="shared" si="13"/>
        <v>29.284698682370998</v>
      </c>
      <c r="AM44" s="99">
        <f t="shared" si="13"/>
        <v>29.89177482732137</v>
      </c>
      <c r="AN44" s="99">
        <f t="shared" si="13"/>
        <v>34.123827416942959</v>
      </c>
      <c r="AO44" s="99">
        <f t="shared" si="13"/>
        <v>35.124582238533549</v>
      </c>
      <c r="AP44" s="99">
        <f>($AB$19+$AB$20*AP$17)*(AP$20/($AB$19+$AB$20*AP$17))^(AP$21^($AB$21+$AB$22*AP$18/1000)/$AG44^($AB$21+$AB$22*AP$19/1000))</f>
        <v>38.956393795099792</v>
      </c>
      <c r="BF44" s="117"/>
      <c r="BG44" s="118"/>
      <c r="BH44" s="99"/>
      <c r="BJ44" s="99"/>
      <c r="BL44" s="99"/>
      <c r="BM44" s="114"/>
      <c r="BP44" s="99"/>
      <c r="BQ44" s="99"/>
      <c r="BR44" s="99"/>
      <c r="BS44" s="99"/>
      <c r="BT44" s="99"/>
      <c r="BU44" s="99"/>
      <c r="BV44" s="99"/>
      <c r="BW44" s="99"/>
    </row>
    <row r="45" spans="2:76" x14ac:dyDescent="0.3">
      <c r="B45" s="18" t="s">
        <v>10</v>
      </c>
      <c r="C45" s="54">
        <v>7.583333333333333</v>
      </c>
      <c r="D45" s="55">
        <v>8.6666666666666661</v>
      </c>
      <c r="E45" s="54">
        <v>15.61</v>
      </c>
      <c r="F45" s="55">
        <v>15.78</v>
      </c>
      <c r="G45" s="56">
        <v>1080</v>
      </c>
      <c r="H45" s="57">
        <v>1080</v>
      </c>
      <c r="I45" s="58">
        <v>10.73</v>
      </c>
      <c r="J45" s="59">
        <v>12.25</v>
      </c>
      <c r="K45" s="58">
        <v>16.989999999999998</v>
      </c>
      <c r="L45" s="59">
        <v>18.03</v>
      </c>
      <c r="M45" s="58">
        <v>11.25</v>
      </c>
      <c r="N45" s="59">
        <v>12.01</v>
      </c>
      <c r="O45" s="58">
        <v>62.53</v>
      </c>
      <c r="P45" s="59">
        <v>73.34</v>
      </c>
      <c r="Q45" s="15">
        <v>17.445</v>
      </c>
      <c r="S45">
        <f t="shared" si="0"/>
        <v>12.624504387337323</v>
      </c>
      <c r="T45">
        <f t="shared" si="1"/>
        <v>0.14025353613490368</v>
      </c>
      <c r="V45">
        <f t="shared" si="2"/>
        <v>47.178996245879922</v>
      </c>
      <c r="BF45" s="117"/>
      <c r="BG45" s="118"/>
      <c r="BH45" s="99"/>
      <c r="BJ45" s="99"/>
      <c r="BL45" s="99"/>
      <c r="BM45" s="114"/>
      <c r="BP45" s="99"/>
      <c r="BQ45" s="99"/>
      <c r="BR45" s="99"/>
      <c r="BS45" s="99"/>
      <c r="BT45" s="99"/>
      <c r="BU45" s="99"/>
      <c r="BV45" s="99"/>
      <c r="BW45" s="99"/>
    </row>
    <row r="46" spans="2:76" x14ac:dyDescent="0.3">
      <c r="B46" s="20" t="s">
        <v>10</v>
      </c>
      <c r="C46" s="55">
        <v>8.6666666666666661</v>
      </c>
      <c r="D46" s="54">
        <v>9.5</v>
      </c>
      <c r="E46" s="55">
        <v>15.78</v>
      </c>
      <c r="F46" s="54">
        <v>16.72</v>
      </c>
      <c r="G46" s="57">
        <v>1080</v>
      </c>
      <c r="H46" s="56">
        <v>1080</v>
      </c>
      <c r="I46" s="59">
        <v>12.25</v>
      </c>
      <c r="J46" s="58">
        <v>13.24</v>
      </c>
      <c r="K46" s="59">
        <v>18.03</v>
      </c>
      <c r="L46" s="58">
        <v>18.809999999999999</v>
      </c>
      <c r="M46" s="59">
        <v>12.01</v>
      </c>
      <c r="N46" s="58">
        <v>12.49</v>
      </c>
      <c r="O46" s="59">
        <v>73.34</v>
      </c>
      <c r="P46" s="58">
        <v>86.35</v>
      </c>
      <c r="Q46" s="68">
        <v>17.445</v>
      </c>
      <c r="S46">
        <f t="shared" si="0"/>
        <v>13.58751530498717</v>
      </c>
      <c r="T46">
        <f t="shared" si="1"/>
        <v>0.1207668872003253</v>
      </c>
      <c r="V46">
        <f t="shared" si="2"/>
        <v>47.178996245879922</v>
      </c>
      <c r="AG46" s="133" t="s">
        <v>37</v>
      </c>
      <c r="AH46" s="146">
        <v>1125</v>
      </c>
      <c r="AI46" s="147">
        <v>1081</v>
      </c>
      <c r="AJ46" s="146">
        <v>1092</v>
      </c>
      <c r="AK46" s="147">
        <v>1034</v>
      </c>
      <c r="AL46" s="146">
        <v>488</v>
      </c>
      <c r="AM46" s="147">
        <v>620</v>
      </c>
      <c r="AN46" s="146">
        <v>782</v>
      </c>
      <c r="AO46" s="147">
        <v>1042</v>
      </c>
      <c r="AP46" s="148">
        <v>1528</v>
      </c>
      <c r="BF46" s="117"/>
      <c r="BG46" s="118"/>
      <c r="BH46" s="99"/>
      <c r="BJ46" s="99"/>
      <c r="BL46" s="99"/>
      <c r="BM46" s="114"/>
      <c r="BP46" s="99"/>
      <c r="BQ46" s="99"/>
      <c r="BR46" s="99"/>
      <c r="BS46" s="99"/>
      <c r="BT46" s="99"/>
      <c r="BU46" s="99"/>
      <c r="BV46" s="99"/>
      <c r="BW46" s="99"/>
    </row>
    <row r="47" spans="2:76" x14ac:dyDescent="0.3">
      <c r="B47" s="18" t="s">
        <v>10</v>
      </c>
      <c r="C47" s="54">
        <v>9.5</v>
      </c>
      <c r="D47" s="55">
        <v>10.5</v>
      </c>
      <c r="E47" s="54">
        <v>16.72</v>
      </c>
      <c r="F47" s="55">
        <v>18.170000000000002</v>
      </c>
      <c r="G47" s="56">
        <v>1080</v>
      </c>
      <c r="H47" s="57">
        <v>1069</v>
      </c>
      <c r="I47" s="58">
        <v>13.24</v>
      </c>
      <c r="J47" s="59">
        <v>14.18</v>
      </c>
      <c r="K47" s="58">
        <v>18.809999999999999</v>
      </c>
      <c r="L47" s="59">
        <v>19.29</v>
      </c>
      <c r="M47" s="58">
        <v>12.49</v>
      </c>
      <c r="N47" s="59">
        <v>12.99</v>
      </c>
      <c r="O47" s="58">
        <v>86.35</v>
      </c>
      <c r="P47" s="59">
        <v>99.66</v>
      </c>
      <c r="Q47" s="15">
        <v>17.445</v>
      </c>
      <c r="S47">
        <f t="shared" si="0"/>
        <v>14.690568723545233</v>
      </c>
      <c r="T47">
        <f t="shared" si="1"/>
        <v>0.26068042146260922</v>
      </c>
      <c r="V47">
        <f t="shared" si="2"/>
        <v>47.178996245879922</v>
      </c>
      <c r="AG47" s="137" t="s">
        <v>25</v>
      </c>
      <c r="AH47" s="149">
        <v>1125</v>
      </c>
      <c r="AI47" s="150">
        <v>1081</v>
      </c>
      <c r="AJ47" s="149">
        <v>1092</v>
      </c>
      <c r="AK47" s="150">
        <v>1034</v>
      </c>
      <c r="AL47" s="149">
        <v>481</v>
      </c>
      <c r="AM47" s="150">
        <v>620</v>
      </c>
      <c r="AN47" s="149">
        <v>769</v>
      </c>
      <c r="AO47" s="150">
        <v>1042</v>
      </c>
      <c r="AP47" s="151">
        <v>1528</v>
      </c>
      <c r="BF47" s="117"/>
      <c r="BG47" s="118"/>
      <c r="BH47" s="99"/>
      <c r="BJ47" s="99"/>
      <c r="BL47" s="99"/>
      <c r="BM47" s="114"/>
      <c r="BP47" s="99"/>
      <c r="BQ47" s="99"/>
      <c r="BR47" s="99"/>
      <c r="BS47" s="99"/>
      <c r="BT47" s="99"/>
      <c r="BU47" s="99"/>
      <c r="BV47" s="99"/>
      <c r="BW47" s="99"/>
    </row>
    <row r="48" spans="2:76" x14ac:dyDescent="0.3">
      <c r="B48" s="20" t="s">
        <v>10</v>
      </c>
      <c r="C48" s="55">
        <v>10.5</v>
      </c>
      <c r="D48" s="54">
        <v>11.583333333333334</v>
      </c>
      <c r="E48" s="55">
        <v>18.170000000000002</v>
      </c>
      <c r="F48" s="54">
        <v>20.61</v>
      </c>
      <c r="G48" s="57">
        <v>1069</v>
      </c>
      <c r="H48" s="56">
        <v>1058</v>
      </c>
      <c r="I48" s="59">
        <v>14.18</v>
      </c>
      <c r="J48" s="58">
        <v>16.45</v>
      </c>
      <c r="K48" s="59">
        <v>19.29</v>
      </c>
      <c r="L48" s="58">
        <v>20.99</v>
      </c>
      <c r="M48" s="59">
        <v>12.99</v>
      </c>
      <c r="N48" s="58">
        <v>14.07</v>
      </c>
      <c r="O48" s="59">
        <v>99.66</v>
      </c>
      <c r="P48" s="58">
        <v>130.1</v>
      </c>
      <c r="Q48" s="68">
        <v>17.445</v>
      </c>
      <c r="S48">
        <f t="shared" si="0"/>
        <v>15.61444698318118</v>
      </c>
      <c r="T48">
        <f t="shared" si="1"/>
        <v>0.69814884391502996</v>
      </c>
      <c r="V48">
        <f t="shared" si="2"/>
        <v>47.178996245879922</v>
      </c>
      <c r="AG48" s="137" t="s">
        <v>38</v>
      </c>
      <c r="AH48" s="19">
        <v>13.3</v>
      </c>
      <c r="AI48" s="144">
        <v>5.2</v>
      </c>
      <c r="AJ48" s="19">
        <v>4.32</v>
      </c>
      <c r="AK48" s="144">
        <v>2.74</v>
      </c>
      <c r="AL48" s="19">
        <v>8.2799999999999994</v>
      </c>
      <c r="AM48" s="144">
        <v>8.9291</v>
      </c>
      <c r="AN48" s="19">
        <v>11.1912</v>
      </c>
      <c r="AO48" s="144">
        <v>12.2157</v>
      </c>
      <c r="AP48" s="145">
        <v>15.083299999999999</v>
      </c>
      <c r="BF48" s="117"/>
      <c r="BG48" s="118"/>
      <c r="BH48" s="99"/>
      <c r="BJ48" s="99"/>
      <c r="BL48" s="99"/>
      <c r="BM48" s="114"/>
      <c r="BP48" s="99"/>
      <c r="BQ48" s="99"/>
      <c r="BR48" s="99"/>
      <c r="BS48" s="99"/>
      <c r="BT48" s="99"/>
      <c r="BU48" s="99"/>
      <c r="BV48" s="99"/>
      <c r="BW48" s="99"/>
    </row>
    <row r="49" spans="2:76" x14ac:dyDescent="0.3">
      <c r="B49" s="18" t="s">
        <v>10</v>
      </c>
      <c r="C49" s="54">
        <v>11.583333333333334</v>
      </c>
      <c r="D49" s="55">
        <v>12.583333333333334</v>
      </c>
      <c r="E49" s="54">
        <v>20.61</v>
      </c>
      <c r="F49" s="55">
        <v>23</v>
      </c>
      <c r="G49" s="56">
        <v>1058</v>
      </c>
      <c r="H49" s="57">
        <v>1058</v>
      </c>
      <c r="I49" s="58">
        <v>16.45</v>
      </c>
      <c r="J49" s="59">
        <v>15.6</v>
      </c>
      <c r="K49" s="58">
        <v>20.99</v>
      </c>
      <c r="L49" s="59">
        <v>22.85</v>
      </c>
      <c r="M49" s="58">
        <v>14.07</v>
      </c>
      <c r="N49" s="59">
        <v>14.15</v>
      </c>
      <c r="O49" s="58">
        <v>130.1</v>
      </c>
      <c r="P49" s="59">
        <v>151.71</v>
      </c>
      <c r="Q49" s="15">
        <v>17.445</v>
      </c>
      <c r="S49">
        <f t="shared" si="0"/>
        <v>17.699114858785087</v>
      </c>
      <c r="T49">
        <f t="shared" si="1"/>
        <v>4.4062831903723385</v>
      </c>
      <c r="V49">
        <f t="shared" si="2"/>
        <v>47.178996245879922</v>
      </c>
      <c r="AG49" s="139" t="s">
        <v>35</v>
      </c>
      <c r="AH49" s="104">
        <v>4.0999999999999996</v>
      </c>
      <c r="AI49" s="104">
        <v>4.0999999999999996</v>
      </c>
      <c r="AJ49" s="104">
        <v>4.0999999999999996</v>
      </c>
      <c r="AK49" s="104">
        <v>4.0999999999999996</v>
      </c>
      <c r="AL49" s="104">
        <v>6</v>
      </c>
      <c r="AM49" s="104">
        <v>6</v>
      </c>
      <c r="AN49" s="104">
        <v>6</v>
      </c>
      <c r="AO49" s="104">
        <v>6</v>
      </c>
      <c r="AP49" s="155">
        <v>6</v>
      </c>
      <c r="BF49" s="117"/>
      <c r="BG49" s="118"/>
      <c r="BH49" s="99"/>
      <c r="BJ49" s="99"/>
      <c r="BL49" s="99"/>
      <c r="BM49" s="114"/>
      <c r="BP49" s="99"/>
      <c r="BQ49" s="99"/>
      <c r="BR49" s="99"/>
      <c r="BS49" s="99"/>
      <c r="BT49" s="99"/>
      <c r="BU49" s="99"/>
      <c r="BV49" s="99"/>
      <c r="BW49" s="99"/>
    </row>
    <row r="50" spans="2:76" x14ac:dyDescent="0.3">
      <c r="B50" s="20" t="s">
        <v>10</v>
      </c>
      <c r="C50" s="55">
        <v>12.583333333333334</v>
      </c>
      <c r="D50" s="54">
        <v>13.75</v>
      </c>
      <c r="E50" s="55">
        <v>23</v>
      </c>
      <c r="F50" s="54">
        <v>23.28</v>
      </c>
      <c r="G50" s="57">
        <v>1058</v>
      </c>
      <c r="H50" s="56">
        <v>1036</v>
      </c>
      <c r="I50" s="59">
        <v>15.6</v>
      </c>
      <c r="J50" s="58">
        <v>19.23</v>
      </c>
      <c r="K50" s="59">
        <v>22.85</v>
      </c>
      <c r="L50" s="58">
        <v>22.91</v>
      </c>
      <c r="M50" s="59">
        <v>14.15</v>
      </c>
      <c r="N50" s="58">
        <v>15.37</v>
      </c>
      <c r="O50" s="59">
        <v>151.71</v>
      </c>
      <c r="P50" s="58">
        <v>171.12</v>
      </c>
      <c r="Q50" s="68">
        <v>17.445</v>
      </c>
      <c r="S50">
        <f t="shared" si="0"/>
        <v>16.864755270206917</v>
      </c>
      <c r="T50">
        <f t="shared" si="1"/>
        <v>5.5943826318139562</v>
      </c>
      <c r="V50">
        <f t="shared" si="2"/>
        <v>47.178996245879922</v>
      </c>
      <c r="AG50" s="158" t="s">
        <v>23</v>
      </c>
      <c r="AH50" s="107" t="s">
        <v>65</v>
      </c>
      <c r="AI50" s="107" t="s">
        <v>66</v>
      </c>
      <c r="AJ50" s="107" t="s">
        <v>67</v>
      </c>
      <c r="AK50" s="107" t="s">
        <v>68</v>
      </c>
      <c r="AL50" s="107" t="s">
        <v>69</v>
      </c>
      <c r="AM50" s="107" t="s">
        <v>70</v>
      </c>
      <c r="AN50" s="107" t="s">
        <v>71</v>
      </c>
      <c r="AO50" s="107" t="s">
        <v>72</v>
      </c>
      <c r="AP50" s="159" t="s">
        <v>73</v>
      </c>
      <c r="BF50" s="117"/>
      <c r="BG50" s="118"/>
      <c r="BH50" s="99"/>
      <c r="BJ50" s="99"/>
      <c r="BL50" s="99"/>
      <c r="BM50" s="114"/>
      <c r="BP50" s="99"/>
      <c r="BQ50" s="99"/>
      <c r="BR50" s="99"/>
      <c r="BS50" s="99"/>
      <c r="BT50" s="99"/>
      <c r="BU50" s="99"/>
      <c r="BV50" s="99"/>
      <c r="BW50" s="99"/>
    </row>
    <row r="51" spans="2:76" x14ac:dyDescent="0.3">
      <c r="B51" s="18" t="s">
        <v>10</v>
      </c>
      <c r="C51" s="54">
        <v>13.75</v>
      </c>
      <c r="D51" s="55">
        <v>14.75</v>
      </c>
      <c r="E51" s="54">
        <v>23.28</v>
      </c>
      <c r="F51" s="55">
        <v>24.28</v>
      </c>
      <c r="G51" s="56">
        <v>1036</v>
      </c>
      <c r="H51" s="57">
        <v>1036</v>
      </c>
      <c r="I51" s="58">
        <v>19.23</v>
      </c>
      <c r="J51" s="59">
        <v>19.88</v>
      </c>
      <c r="K51" s="58">
        <v>22.91</v>
      </c>
      <c r="L51" s="59">
        <v>23.36</v>
      </c>
      <c r="M51" s="58">
        <v>15.37</v>
      </c>
      <c r="N51" s="59">
        <v>15.63</v>
      </c>
      <c r="O51" s="58">
        <v>171.12</v>
      </c>
      <c r="P51" s="59">
        <v>183.71</v>
      </c>
      <c r="Q51" s="15">
        <v>17.445</v>
      </c>
      <c r="S51">
        <f t="shared" si="0"/>
        <v>20.277710960362359</v>
      </c>
      <c r="T51">
        <f t="shared" si="1"/>
        <v>0.15817400799235093</v>
      </c>
      <c r="V51">
        <f t="shared" si="2"/>
        <v>47.178996245879922</v>
      </c>
      <c r="Y51" t="s">
        <v>53</v>
      </c>
      <c r="AG51">
        <v>1</v>
      </c>
      <c r="AH51" s="99">
        <f t="shared" ref="AH51:AP60" si="15">$Z$53*(AH$48/$Z$53)^(AH$49^($Z$54+$Z$55*AH$46/1000)/$AG51^($Z$54+$Z$55*AH$47/1000))</f>
        <v>0.62677654064193389</v>
      </c>
      <c r="AI51" s="99">
        <f t="shared" si="15"/>
        <v>4.755790950140016E-2</v>
      </c>
      <c r="AJ51" s="99">
        <f t="shared" si="15"/>
        <v>2.8189873665991249E-2</v>
      </c>
      <c r="AK51" s="99">
        <f t="shared" si="15"/>
        <v>8.4455720269617091E-3</v>
      </c>
      <c r="AL51" s="99">
        <f t="shared" si="15"/>
        <v>4.7473739171831106E-2</v>
      </c>
      <c r="AM51" s="99">
        <f t="shared" si="15"/>
        <v>5.3694596180296664E-2</v>
      </c>
      <c r="AN51" s="99">
        <f t="shared" si="15"/>
        <v>0.10049399098363958</v>
      </c>
      <c r="AO51" s="99">
        <f t="shared" si="15"/>
        <v>0.10849389648627643</v>
      </c>
      <c r="AP51" s="99">
        <f t="shared" si="15"/>
        <v>0.15634497984498116</v>
      </c>
      <c r="BF51" s="117"/>
      <c r="BG51" s="118"/>
    </row>
    <row r="52" spans="2:76" x14ac:dyDescent="0.3">
      <c r="B52" s="20" t="s">
        <v>10</v>
      </c>
      <c r="C52" s="55">
        <v>14.75</v>
      </c>
      <c r="D52" s="54">
        <v>15.5</v>
      </c>
      <c r="E52" s="55">
        <v>24.28</v>
      </c>
      <c r="F52" s="54">
        <v>27.56</v>
      </c>
      <c r="G52" s="57">
        <v>1036</v>
      </c>
      <c r="H52" s="56">
        <v>1036</v>
      </c>
      <c r="I52" s="59">
        <v>19.88</v>
      </c>
      <c r="J52" s="58">
        <v>21.09</v>
      </c>
      <c r="K52" s="59">
        <v>23.36</v>
      </c>
      <c r="L52" s="58">
        <v>24.03</v>
      </c>
      <c r="M52" s="59">
        <v>15.63</v>
      </c>
      <c r="N52" s="58">
        <v>16.09</v>
      </c>
      <c r="O52" s="59">
        <v>183.71</v>
      </c>
      <c r="P52" s="58">
        <v>216.56</v>
      </c>
      <c r="Q52" s="68">
        <v>17.445</v>
      </c>
      <c r="S52">
        <f t="shared" si="0"/>
        <v>20.617204884410423</v>
      </c>
      <c r="T52">
        <f t="shared" si="1"/>
        <v>0.22353522132536116</v>
      </c>
      <c r="V52">
        <f t="shared" si="2"/>
        <v>47.178996245879922</v>
      </c>
      <c r="Y52" s="82" t="s">
        <v>21</v>
      </c>
      <c r="Z52" s="91">
        <v>52.758099999999999</v>
      </c>
      <c r="AG52">
        <v>2</v>
      </c>
      <c r="AH52" s="99">
        <f t="shared" si="15"/>
        <v>4.1254294562291118</v>
      </c>
      <c r="AI52" s="99">
        <f t="shared" si="15"/>
        <v>0.85828197869436473</v>
      </c>
      <c r="AJ52" s="99">
        <f t="shared" si="15"/>
        <v>0.62684112333453013</v>
      </c>
      <c r="AK52" s="99">
        <f t="shared" si="15"/>
        <v>0.29689672998268363</v>
      </c>
      <c r="AL52" s="99">
        <f t="shared" si="15"/>
        <v>0.74160498770051586</v>
      </c>
      <c r="AM52" s="99">
        <f t="shared" si="15"/>
        <v>0.82827064593063016</v>
      </c>
      <c r="AN52" s="99">
        <f t="shared" si="15"/>
        <v>1.2630285378154751</v>
      </c>
      <c r="AO52" s="99">
        <f t="shared" si="15"/>
        <v>1.403413392372576</v>
      </c>
      <c r="AP52" s="99">
        <f t="shared" si="15"/>
        <v>1.9283708578156991</v>
      </c>
      <c r="BE52" s="59"/>
      <c r="BG52" s="118"/>
    </row>
    <row r="53" spans="2:76" x14ac:dyDescent="0.3">
      <c r="B53" s="21" t="s">
        <v>11</v>
      </c>
      <c r="C53" s="60">
        <v>4.083333333333333</v>
      </c>
      <c r="D53" s="61">
        <v>4.75</v>
      </c>
      <c r="E53" s="60">
        <v>8.18</v>
      </c>
      <c r="F53" s="61">
        <v>9.68</v>
      </c>
      <c r="G53" s="62">
        <v>1034</v>
      </c>
      <c r="H53" s="63">
        <v>1034</v>
      </c>
      <c r="I53" s="64">
        <v>2.74</v>
      </c>
      <c r="J53" s="65">
        <v>3.92</v>
      </c>
      <c r="K53" s="64">
        <v>8.68</v>
      </c>
      <c r="L53" s="65">
        <v>10.37</v>
      </c>
      <c r="M53" s="64">
        <v>5.81</v>
      </c>
      <c r="N53" s="65">
        <v>6.95</v>
      </c>
      <c r="O53" s="64">
        <v>8.18</v>
      </c>
      <c r="P53" s="65">
        <v>13.74</v>
      </c>
      <c r="Q53" s="69">
        <v>15.234999999999999</v>
      </c>
      <c r="S53">
        <f t="shared" si="0"/>
        <v>3.8240651671579493</v>
      </c>
      <c r="T53">
        <f t="shared" si="1"/>
        <v>9.2034921524321942E-3</v>
      </c>
      <c r="V53">
        <f t="shared" si="2"/>
        <v>41.202178722039584</v>
      </c>
      <c r="Y53" s="92" t="s">
        <v>33</v>
      </c>
      <c r="Z53" s="80">
        <v>73.757780791852866</v>
      </c>
      <c r="AG53">
        <v>3</v>
      </c>
      <c r="AH53" s="99">
        <f t="shared" si="15"/>
        <v>8.6023984216455158</v>
      </c>
      <c r="AI53" s="99">
        <f t="shared" si="15"/>
        <v>2.6580329180419913</v>
      </c>
      <c r="AJ53" s="99">
        <f t="shared" si="15"/>
        <v>2.105028243176474</v>
      </c>
      <c r="AK53" s="99">
        <f t="shared" si="15"/>
        <v>1.1965379619204131</v>
      </c>
      <c r="AL53" s="99">
        <f t="shared" si="15"/>
        <v>2.2336162635006107</v>
      </c>
      <c r="AM53" s="99">
        <f t="shared" si="15"/>
        <v>2.4656127858343999</v>
      </c>
      <c r="AN53" s="99">
        <f t="shared" si="15"/>
        <v>3.4422968906502431</v>
      </c>
      <c r="AO53" s="99">
        <f t="shared" si="15"/>
        <v>3.8224912647600973</v>
      </c>
      <c r="AP53" s="99">
        <f t="shared" si="15"/>
        <v>5.0496717394780912</v>
      </c>
      <c r="BD53" s="8"/>
      <c r="BE53" s="8"/>
      <c r="BF53" s="8"/>
      <c r="BG53" s="8"/>
      <c r="BH53" s="8"/>
      <c r="BI53" s="8"/>
      <c r="BJ53" s="8"/>
      <c r="BK53" s="8"/>
      <c r="BL53" s="8"/>
      <c r="BM53" s="8"/>
      <c r="BN53" s="8"/>
      <c r="BO53" s="8"/>
      <c r="BP53" s="8"/>
      <c r="BQ53" s="8"/>
      <c r="BR53" s="8"/>
      <c r="BS53" s="8"/>
      <c r="BT53" s="8"/>
      <c r="BU53" s="8"/>
      <c r="BV53" s="8"/>
      <c r="BW53" s="8"/>
      <c r="BX53" s="8"/>
    </row>
    <row r="54" spans="2:76" x14ac:dyDescent="0.3">
      <c r="B54" s="22" t="s">
        <v>11</v>
      </c>
      <c r="C54" s="61">
        <v>4.75</v>
      </c>
      <c r="D54" s="60">
        <v>5.666666666666667</v>
      </c>
      <c r="E54" s="61">
        <v>9.68</v>
      </c>
      <c r="F54" s="60">
        <v>10.58</v>
      </c>
      <c r="G54" s="63">
        <v>1034</v>
      </c>
      <c r="H54" s="62">
        <v>1034</v>
      </c>
      <c r="I54" s="65">
        <v>3.92</v>
      </c>
      <c r="J54" s="64">
        <v>5.2</v>
      </c>
      <c r="K54" s="65">
        <v>10.37</v>
      </c>
      <c r="L54" s="64">
        <v>12.09</v>
      </c>
      <c r="M54" s="65">
        <v>6.95</v>
      </c>
      <c r="N54" s="64">
        <v>8</v>
      </c>
      <c r="O54" s="65">
        <v>13.74</v>
      </c>
      <c r="P54" s="64">
        <v>20.170000000000002</v>
      </c>
      <c r="Q54" s="70">
        <v>15.234999999999999</v>
      </c>
      <c r="S54">
        <f t="shared" si="0"/>
        <v>5.47434138090206</v>
      </c>
      <c r="T54">
        <f t="shared" si="1"/>
        <v>7.526319327524908E-2</v>
      </c>
      <c r="V54">
        <f t="shared" si="2"/>
        <v>41.202178722039584</v>
      </c>
      <c r="Y54" s="92" t="s">
        <v>77</v>
      </c>
      <c r="Z54" s="80">
        <v>0.63881874552947149</v>
      </c>
      <c r="AA54" s="8"/>
      <c r="AG54">
        <v>4</v>
      </c>
      <c r="AH54" s="99">
        <f t="shared" si="15"/>
        <v>12.894488825163606</v>
      </c>
      <c r="AI54" s="99">
        <f t="shared" si="15"/>
        <v>4.9577183203468573</v>
      </c>
      <c r="AJ54" s="99">
        <f t="shared" si="15"/>
        <v>4.104756646864737</v>
      </c>
      <c r="AK54" s="99">
        <f t="shared" si="15"/>
        <v>2.583172020137686</v>
      </c>
      <c r="AL54" s="99">
        <f t="shared" si="15"/>
        <v>4.1436566519335356</v>
      </c>
      <c r="AM54" s="99">
        <f t="shared" si="15"/>
        <v>4.5337154513621014</v>
      </c>
      <c r="AN54" s="99">
        <f t="shared" si="15"/>
        <v>6.0117922292870229</v>
      </c>
      <c r="AO54" s="99">
        <f t="shared" si="15"/>
        <v>6.6461125967673418</v>
      </c>
      <c r="AP54" s="99">
        <f t="shared" si="15"/>
        <v>8.5316480904868754</v>
      </c>
      <c r="BD54" s="8"/>
      <c r="BE54" s="8"/>
      <c r="BF54" s="93"/>
      <c r="BG54" s="8"/>
      <c r="BH54" s="122"/>
      <c r="BI54" s="8"/>
      <c r="BJ54" s="122"/>
      <c r="BK54" s="8"/>
      <c r="BL54" s="122"/>
      <c r="BM54" s="122"/>
      <c r="BN54" s="122"/>
      <c r="BO54" s="122"/>
      <c r="BP54" s="122"/>
      <c r="BQ54" s="122"/>
      <c r="BR54" s="122"/>
      <c r="BS54" s="122"/>
      <c r="BT54" s="122"/>
      <c r="BU54" s="122"/>
      <c r="BV54" s="122"/>
      <c r="BW54" s="122"/>
      <c r="BX54" s="122"/>
    </row>
    <row r="55" spans="2:76" x14ac:dyDescent="0.3">
      <c r="B55" s="21" t="s">
        <v>11</v>
      </c>
      <c r="C55" s="60">
        <v>5.666666666666667</v>
      </c>
      <c r="D55" s="61">
        <v>6.833333333333333</v>
      </c>
      <c r="E55" s="60">
        <v>10.58</v>
      </c>
      <c r="F55" s="61">
        <v>11.44</v>
      </c>
      <c r="G55" s="62">
        <v>1034</v>
      </c>
      <c r="H55" s="63">
        <v>1023</v>
      </c>
      <c r="I55" s="64">
        <v>5.2</v>
      </c>
      <c r="J55" s="65">
        <v>7.03</v>
      </c>
      <c r="K55" s="64">
        <v>12.09</v>
      </c>
      <c r="L55" s="65">
        <v>13.97</v>
      </c>
      <c r="M55" s="64">
        <v>8</v>
      </c>
      <c r="N55" s="65">
        <v>9.35</v>
      </c>
      <c r="O55" s="64">
        <v>20.170000000000002</v>
      </c>
      <c r="P55" s="65">
        <v>29.15</v>
      </c>
      <c r="Q55" s="69">
        <v>15.234999999999999</v>
      </c>
      <c r="S55">
        <f t="shared" si="0"/>
        <v>7.0738740971769154</v>
      </c>
      <c r="T55">
        <f t="shared" si="1"/>
        <v>1.924936403089394E-3</v>
      </c>
      <c r="V55">
        <f t="shared" si="2"/>
        <v>41.202178722039584</v>
      </c>
      <c r="Y55" s="92" t="s">
        <v>78</v>
      </c>
      <c r="Z55" s="80">
        <v>7.7041448243997473E-2</v>
      </c>
      <c r="AA55" s="8"/>
      <c r="AG55">
        <v>5</v>
      </c>
      <c r="AH55" s="99">
        <f t="shared" si="15"/>
        <v>16.734343979307493</v>
      </c>
      <c r="AI55" s="99">
        <f t="shared" si="15"/>
        <v>7.4093070025122501</v>
      </c>
      <c r="AJ55" s="99">
        <f t="shared" si="15"/>
        <v>6.3122982201372633</v>
      </c>
      <c r="AK55" s="99">
        <f t="shared" si="15"/>
        <v>4.2440728879286214</v>
      </c>
      <c r="AL55" s="99">
        <f t="shared" si="15"/>
        <v>6.2006486312665352</v>
      </c>
      <c r="AM55" s="99">
        <f t="shared" si="15"/>
        <v>6.737897025541475</v>
      </c>
      <c r="AN55" s="99">
        <f t="shared" si="15"/>
        <v>8.6308963891357955</v>
      </c>
      <c r="AO55" s="99">
        <f t="shared" si="15"/>
        <v>9.4956349578241621</v>
      </c>
      <c r="AP55" s="99">
        <f t="shared" si="15"/>
        <v>11.927460373409637</v>
      </c>
      <c r="BD55" s="8"/>
      <c r="BE55" s="8"/>
      <c r="BF55" s="8"/>
      <c r="BG55" s="8"/>
      <c r="BH55" s="123"/>
      <c r="BI55" s="8"/>
      <c r="BJ55" s="123"/>
      <c r="BK55" s="8"/>
      <c r="BL55" s="123"/>
      <c r="BM55" s="123"/>
      <c r="BN55" s="123"/>
      <c r="BO55" s="123"/>
      <c r="BP55" s="123"/>
      <c r="BQ55" s="123"/>
      <c r="BR55" s="123"/>
      <c r="BS55" s="123"/>
      <c r="BT55" s="123"/>
      <c r="BU55" s="123"/>
      <c r="BV55" s="123"/>
      <c r="BW55" s="123"/>
      <c r="BX55" s="123"/>
    </row>
    <row r="56" spans="2:76" x14ac:dyDescent="0.3">
      <c r="B56" s="22" t="s">
        <v>11</v>
      </c>
      <c r="C56" s="61">
        <v>6.833333333333333</v>
      </c>
      <c r="D56" s="60">
        <v>7.583333333333333</v>
      </c>
      <c r="E56" s="61">
        <v>11.44</v>
      </c>
      <c r="F56" s="60">
        <v>13.04</v>
      </c>
      <c r="G56" s="63">
        <v>1023</v>
      </c>
      <c r="H56" s="62">
        <v>990</v>
      </c>
      <c r="I56" s="65">
        <v>7.03</v>
      </c>
      <c r="J56" s="64">
        <v>8.44</v>
      </c>
      <c r="K56" s="65">
        <v>13.97</v>
      </c>
      <c r="L56" s="64">
        <v>15.13</v>
      </c>
      <c r="M56" s="65">
        <v>9.35</v>
      </c>
      <c r="N56" s="64">
        <v>10.42</v>
      </c>
      <c r="O56" s="65">
        <v>29.15</v>
      </c>
      <c r="P56" s="64">
        <v>40.950000000000003</v>
      </c>
      <c r="Q56" s="70">
        <v>15.234999999999999</v>
      </c>
      <c r="S56">
        <f t="shared" si="0"/>
        <v>8.127498172296912</v>
      </c>
      <c r="T56">
        <f t="shared" si="1"/>
        <v>9.7657392317770209E-2</v>
      </c>
      <c r="V56">
        <f t="shared" si="2"/>
        <v>41.202178722039584</v>
      </c>
      <c r="Y56" s="94"/>
      <c r="Z56" s="95"/>
      <c r="AA56" s="8"/>
      <c r="AG56">
        <v>6</v>
      </c>
      <c r="AH56" s="99">
        <f t="shared" si="15"/>
        <v>20.110531689404493</v>
      </c>
      <c r="AI56" s="99">
        <f t="shared" si="15"/>
        <v>9.8376367680378269</v>
      </c>
      <c r="AJ56" s="99">
        <f t="shared" si="15"/>
        <v>8.5512512271843857</v>
      </c>
      <c r="AK56" s="99">
        <f t="shared" si="15"/>
        <v>6.0260077415250448</v>
      </c>
      <c r="AL56" s="99">
        <f t="shared" si="15"/>
        <v>8.2625127742283961</v>
      </c>
      <c r="AM56" s="99">
        <f t="shared" si="15"/>
        <v>8.9291</v>
      </c>
      <c r="AN56" s="99">
        <f t="shared" si="15"/>
        <v>11.153360817829693</v>
      </c>
      <c r="AO56" s="99">
        <f t="shared" si="15"/>
        <v>12.215699999999998</v>
      </c>
      <c r="AP56" s="99">
        <f t="shared" si="15"/>
        <v>15.083299999999999</v>
      </c>
      <c r="BH56" s="99"/>
      <c r="BJ56" s="99"/>
      <c r="BL56" s="99"/>
      <c r="BM56" s="114"/>
      <c r="BN56" s="99"/>
      <c r="BO56" s="99"/>
      <c r="BP56" s="99"/>
      <c r="BQ56" s="99"/>
      <c r="BR56" s="99"/>
      <c r="BS56" s="99"/>
      <c r="BT56" s="99"/>
      <c r="BU56" s="99"/>
      <c r="BV56" s="99"/>
      <c r="BW56" s="99"/>
      <c r="BX56" s="99"/>
    </row>
    <row r="57" spans="2:76" x14ac:dyDescent="0.3">
      <c r="B57" s="21" t="s">
        <v>11</v>
      </c>
      <c r="C57" s="60">
        <v>7.583333333333333</v>
      </c>
      <c r="D57" s="61">
        <v>8.6666666666666661</v>
      </c>
      <c r="E57" s="60">
        <v>13.04</v>
      </c>
      <c r="F57" s="61">
        <v>14.16</v>
      </c>
      <c r="G57" s="62">
        <v>990</v>
      </c>
      <c r="H57" s="63">
        <v>990</v>
      </c>
      <c r="I57" s="64">
        <v>8.44</v>
      </c>
      <c r="J57" s="65">
        <v>10.11</v>
      </c>
      <c r="K57" s="64">
        <v>15.13</v>
      </c>
      <c r="L57" s="65">
        <v>16.38</v>
      </c>
      <c r="M57" s="64">
        <v>10.42</v>
      </c>
      <c r="N57" s="65">
        <v>11.41</v>
      </c>
      <c r="O57" s="64">
        <v>40.950000000000003</v>
      </c>
      <c r="P57" s="65">
        <v>53.46</v>
      </c>
      <c r="Q57" s="69">
        <v>15.234999999999999</v>
      </c>
      <c r="S57">
        <f t="shared" si="0"/>
        <v>10.032933846149366</v>
      </c>
      <c r="T57">
        <f t="shared" si="1"/>
        <v>5.9391920693295693E-3</v>
      </c>
      <c r="V57">
        <f t="shared" si="2"/>
        <v>41.202178722039584</v>
      </c>
      <c r="Y57" s="96"/>
      <c r="Z57" s="97"/>
      <c r="AA57" s="8"/>
      <c r="AG57">
        <v>7</v>
      </c>
      <c r="AH57" s="99">
        <f t="shared" si="15"/>
        <v>23.074907155949244</v>
      </c>
      <c r="AI57" s="99">
        <f t="shared" si="15"/>
        <v>12.163404469939438</v>
      </c>
      <c r="AJ57" s="99">
        <f t="shared" si="15"/>
        <v>10.732837271505353</v>
      </c>
      <c r="AK57" s="99">
        <f t="shared" si="15"/>
        <v>7.8356246923904731</v>
      </c>
      <c r="AL57" s="99">
        <f t="shared" si="15"/>
        <v>10.260694875738913</v>
      </c>
      <c r="AM57" s="99">
        <f t="shared" si="15"/>
        <v>11.038275508102105</v>
      </c>
      <c r="AN57" s="99">
        <f t="shared" si="15"/>
        <v>13.523926569715924</v>
      </c>
      <c r="AO57" s="99">
        <f t="shared" si="15"/>
        <v>14.752109908689851</v>
      </c>
      <c r="AP57" s="99">
        <f t="shared" si="15"/>
        <v>17.962799748406031</v>
      </c>
      <c r="BH57" s="99"/>
      <c r="BJ57" s="99"/>
      <c r="BL57" s="99"/>
      <c r="BM57" s="114"/>
      <c r="BN57" s="99"/>
      <c r="BO57" s="99"/>
      <c r="BP57" s="99"/>
      <c r="BQ57" s="99"/>
      <c r="BR57" s="99"/>
      <c r="BS57" s="99"/>
      <c r="BT57" s="99"/>
      <c r="BU57" s="99"/>
      <c r="BV57" s="99"/>
      <c r="BW57" s="99"/>
      <c r="BX57" s="99"/>
    </row>
    <row r="58" spans="2:76" x14ac:dyDescent="0.3">
      <c r="B58" s="22" t="s">
        <v>11</v>
      </c>
      <c r="C58" s="61">
        <v>8.6666666666666661</v>
      </c>
      <c r="D58" s="60">
        <v>9.5</v>
      </c>
      <c r="E58" s="61">
        <v>14.16</v>
      </c>
      <c r="F58" s="60">
        <v>14.78</v>
      </c>
      <c r="G58" s="63">
        <v>990</v>
      </c>
      <c r="H58" s="62">
        <v>990</v>
      </c>
      <c r="I58" s="65">
        <v>10.11</v>
      </c>
      <c r="J58" s="64">
        <v>11.07</v>
      </c>
      <c r="K58" s="65">
        <v>16.38</v>
      </c>
      <c r="L58" s="64">
        <v>17.12</v>
      </c>
      <c r="M58" s="65">
        <v>11.41</v>
      </c>
      <c r="N58" s="64">
        <v>11.93</v>
      </c>
      <c r="O58" s="65">
        <v>53.46</v>
      </c>
      <c r="P58" s="64">
        <v>64.95</v>
      </c>
      <c r="Q58" s="70">
        <v>15.234999999999999</v>
      </c>
      <c r="S58">
        <f t="shared" si="0"/>
        <v>11.254227334323664</v>
      </c>
      <c r="T58">
        <f t="shared" si="1"/>
        <v>3.3939710712002989E-2</v>
      </c>
      <c r="V58">
        <f t="shared" si="2"/>
        <v>41.202178722039584</v>
      </c>
      <c r="Y58" s="96"/>
      <c r="Z58" s="97"/>
      <c r="AA58" s="8"/>
      <c r="AG58">
        <v>8</v>
      </c>
      <c r="AH58" s="99">
        <f t="shared" si="15"/>
        <v>25.6883707277035</v>
      </c>
      <c r="AI58" s="99">
        <f t="shared" si="15"/>
        <v>14.355092153894816</v>
      </c>
      <c r="AJ58" s="99">
        <f t="shared" si="15"/>
        <v>12.815819989919623</v>
      </c>
      <c r="AK58" s="99">
        <f t="shared" si="15"/>
        <v>9.6194866900885305</v>
      </c>
      <c r="AL58" s="99">
        <f t="shared" si="15"/>
        <v>12.164721788731592</v>
      </c>
      <c r="AM58" s="99">
        <f t="shared" si="15"/>
        <v>13.036646817955621</v>
      </c>
      <c r="AN58" s="99">
        <f t="shared" si="15"/>
        <v>15.727881943172418</v>
      </c>
      <c r="AO58" s="99">
        <f t="shared" si="15"/>
        <v>17.09414754963603</v>
      </c>
      <c r="AP58" s="99">
        <f t="shared" si="15"/>
        <v>20.573904618735007</v>
      </c>
      <c r="BH58" s="99"/>
      <c r="BJ58" s="99"/>
      <c r="BL58" s="99"/>
      <c r="BM58" s="114"/>
      <c r="BN58" s="99"/>
      <c r="BO58" s="99"/>
      <c r="BP58" s="99"/>
      <c r="BQ58" s="99"/>
      <c r="BR58" s="99"/>
      <c r="BS58" s="99"/>
      <c r="BT58" s="99"/>
      <c r="BU58" s="99"/>
      <c r="BV58" s="99"/>
      <c r="BW58" s="99"/>
      <c r="BX58" s="99"/>
    </row>
    <row r="59" spans="2:76" x14ac:dyDescent="0.3">
      <c r="B59" s="21" t="s">
        <v>11</v>
      </c>
      <c r="C59" s="60">
        <v>9.5</v>
      </c>
      <c r="D59" s="61">
        <v>10.5</v>
      </c>
      <c r="E59" s="60">
        <v>14.78</v>
      </c>
      <c r="F59" s="61">
        <v>15.69</v>
      </c>
      <c r="G59" s="62">
        <v>990</v>
      </c>
      <c r="H59" s="63">
        <v>990</v>
      </c>
      <c r="I59" s="64">
        <v>11.07</v>
      </c>
      <c r="J59" s="65">
        <v>12.1</v>
      </c>
      <c r="K59" s="64">
        <v>17.12</v>
      </c>
      <c r="L59" s="65">
        <v>17.77</v>
      </c>
      <c r="M59" s="64">
        <v>11.93</v>
      </c>
      <c r="N59" s="65">
        <v>12.48</v>
      </c>
      <c r="O59" s="64">
        <v>64.95</v>
      </c>
      <c r="P59" s="65">
        <v>75.28</v>
      </c>
      <c r="Q59" s="69">
        <v>15.234999999999999</v>
      </c>
      <c r="S59">
        <f t="shared" si="0"/>
        <v>12.344255047038629</v>
      </c>
      <c r="T59">
        <f t="shared" si="1"/>
        <v>5.9660528003843243E-2</v>
      </c>
      <c r="V59">
        <f t="shared" si="2"/>
        <v>41.202178722039584</v>
      </c>
      <c r="Y59" s="96"/>
      <c r="Z59" s="97"/>
      <c r="AA59" s="8"/>
      <c r="AG59">
        <v>9</v>
      </c>
      <c r="AH59" s="99">
        <f t="shared" si="15"/>
        <v>28.006138205655148</v>
      </c>
      <c r="AI59" s="99">
        <f t="shared" si="15"/>
        <v>16.404425580674584</v>
      </c>
      <c r="AJ59" s="99">
        <f t="shared" si="15"/>
        <v>14.783847908505001</v>
      </c>
      <c r="AK59" s="99">
        <f t="shared" si="15"/>
        <v>11.348422164002777</v>
      </c>
      <c r="AL59" s="99">
        <f t="shared" si="15"/>
        <v>13.963529856121813</v>
      </c>
      <c r="AM59" s="99">
        <f t="shared" si="15"/>
        <v>14.915388376455303</v>
      </c>
      <c r="AN59" s="99">
        <f t="shared" si="15"/>
        <v>17.768208127739218</v>
      </c>
      <c r="AO59" s="99">
        <f t="shared" si="15"/>
        <v>19.249185350481248</v>
      </c>
      <c r="AP59" s="99">
        <f t="shared" si="15"/>
        <v>22.939743047264635</v>
      </c>
      <c r="BH59" s="99"/>
      <c r="BJ59" s="99"/>
      <c r="BL59" s="99"/>
      <c r="BM59" s="114"/>
      <c r="BN59" s="99"/>
      <c r="BO59" s="99"/>
      <c r="BP59" s="99"/>
      <c r="BQ59" s="99"/>
      <c r="BR59" s="99"/>
      <c r="BS59" s="99"/>
      <c r="BT59" s="99"/>
      <c r="BU59" s="99"/>
      <c r="BV59" s="99"/>
      <c r="BW59" s="99"/>
      <c r="BX59" s="99"/>
    </row>
    <row r="60" spans="2:76" x14ac:dyDescent="0.3">
      <c r="B60" s="22" t="s">
        <v>11</v>
      </c>
      <c r="C60" s="61">
        <v>10.5</v>
      </c>
      <c r="D60" s="60">
        <v>11.583333333333334</v>
      </c>
      <c r="E60" s="61">
        <v>15.69</v>
      </c>
      <c r="F60" s="60">
        <v>16.329999999999998</v>
      </c>
      <c r="G60" s="63">
        <v>990</v>
      </c>
      <c r="H60" s="62">
        <v>968</v>
      </c>
      <c r="I60" s="65">
        <v>12.1</v>
      </c>
      <c r="J60" s="64">
        <v>13.88</v>
      </c>
      <c r="K60" s="65">
        <v>17.77</v>
      </c>
      <c r="L60" s="64">
        <v>18.91</v>
      </c>
      <c r="M60" s="65">
        <v>12.48</v>
      </c>
      <c r="N60" s="64">
        <v>13.51</v>
      </c>
      <c r="O60" s="65">
        <v>75.28</v>
      </c>
      <c r="P60" s="64">
        <v>90.43</v>
      </c>
      <c r="Q60" s="70">
        <v>15.234999999999999</v>
      </c>
      <c r="S60">
        <f t="shared" si="0"/>
        <v>13.312186130946017</v>
      </c>
      <c r="T60">
        <f t="shared" si="1"/>
        <v>0.32241258989005439</v>
      </c>
      <c r="V60">
        <f t="shared" si="2"/>
        <v>41.202178722039584</v>
      </c>
      <c r="Y60" s="8"/>
      <c r="Z60" s="8"/>
      <c r="AA60" s="8"/>
      <c r="AG60">
        <v>10</v>
      </c>
      <c r="AH60" s="99">
        <f t="shared" si="15"/>
        <v>30.074728129374531</v>
      </c>
      <c r="AI60" s="99">
        <f t="shared" si="15"/>
        <v>18.31419246579885</v>
      </c>
      <c r="AJ60" s="99">
        <f t="shared" si="15"/>
        <v>16.633412060543776</v>
      </c>
      <c r="AK60" s="99">
        <f t="shared" si="15"/>
        <v>13.007626286452698</v>
      </c>
      <c r="AL60" s="99">
        <f t="shared" si="15"/>
        <v>15.655870154012762</v>
      </c>
      <c r="AM60" s="99">
        <f t="shared" si="15"/>
        <v>16.675429602755099</v>
      </c>
      <c r="AN60" s="99">
        <f t="shared" si="15"/>
        <v>19.655174167173428</v>
      </c>
      <c r="AO60" s="99">
        <f t="shared" si="15"/>
        <v>21.231466903619772</v>
      </c>
      <c r="AP60" s="99">
        <f t="shared" si="15"/>
        <v>25.087030751386536</v>
      </c>
      <c r="BH60" s="99"/>
      <c r="BJ60" s="99"/>
      <c r="BL60" s="99"/>
      <c r="BM60" s="114"/>
      <c r="BN60" s="99"/>
      <c r="BO60" s="99"/>
      <c r="BP60" s="99"/>
      <c r="BQ60" s="99"/>
      <c r="BR60" s="99"/>
      <c r="BS60" s="99"/>
      <c r="BT60" s="99"/>
      <c r="BU60" s="99"/>
      <c r="BV60" s="99"/>
      <c r="BW60" s="99"/>
      <c r="BX60" s="99"/>
    </row>
    <row r="61" spans="2:76" x14ac:dyDescent="0.3">
      <c r="B61" s="21" t="s">
        <v>11</v>
      </c>
      <c r="C61" s="60">
        <v>11.583333333333334</v>
      </c>
      <c r="D61" s="61">
        <v>12.583333333333334</v>
      </c>
      <c r="E61" s="60">
        <v>16.329999999999998</v>
      </c>
      <c r="F61" s="61">
        <v>16.670000000000002</v>
      </c>
      <c r="G61" s="62">
        <v>968</v>
      </c>
      <c r="H61" s="63">
        <v>968</v>
      </c>
      <c r="I61" s="64">
        <v>13.88</v>
      </c>
      <c r="J61" s="65">
        <v>13.45</v>
      </c>
      <c r="K61" s="64">
        <v>18.91</v>
      </c>
      <c r="L61" s="65">
        <v>18.55</v>
      </c>
      <c r="M61" s="64">
        <v>13.51</v>
      </c>
      <c r="N61" s="65">
        <v>13.62</v>
      </c>
      <c r="O61" s="64">
        <v>90.43</v>
      </c>
      <c r="P61" s="65">
        <v>94.04</v>
      </c>
      <c r="Q61" s="69">
        <v>15.234999999999999</v>
      </c>
      <c r="S61">
        <f t="shared" si="0"/>
        <v>14.961789101254411</v>
      </c>
      <c r="T61">
        <f t="shared" si="1"/>
        <v>2.2855062866716209</v>
      </c>
      <c r="V61">
        <f t="shared" si="2"/>
        <v>41.202178722039584</v>
      </c>
      <c r="Y61" s="8"/>
      <c r="Z61" s="8"/>
      <c r="AA61" s="8"/>
      <c r="AG61">
        <v>11</v>
      </c>
      <c r="AH61" s="99">
        <f t="shared" ref="AH61:AP72" si="16">$Z$53*(AH$48/$Z$53)^(AH$49^($Z$54+$Z$55*AH$46/1000)/$AG61^($Z$54+$Z$55*AH$47/1000))</f>
        <v>31.932384874878</v>
      </c>
      <c r="AI61" s="99">
        <f t="shared" si="16"/>
        <v>20.092168618716997</v>
      </c>
      <c r="AJ61" s="99">
        <f t="shared" si="16"/>
        <v>18.367482812617542</v>
      </c>
      <c r="AK61" s="99">
        <f t="shared" si="16"/>
        <v>14.59072127978593</v>
      </c>
      <c r="AL61" s="99">
        <f t="shared" si="16"/>
        <v>17.245337929279653</v>
      </c>
      <c r="AM61" s="99">
        <f t="shared" si="16"/>
        <v>18.322290997520305</v>
      </c>
      <c r="AN61" s="99">
        <f t="shared" si="16"/>
        <v>21.401547457235186</v>
      </c>
      <c r="AO61" s="99">
        <f t="shared" si="16"/>
        <v>23.057122594185437</v>
      </c>
      <c r="AP61" s="99">
        <f t="shared" si="16"/>
        <v>27.041564361768849</v>
      </c>
      <c r="BH61" s="99"/>
      <c r="BJ61" s="99"/>
      <c r="BL61" s="99"/>
      <c r="BM61" s="114"/>
      <c r="BN61" s="99"/>
      <c r="BO61" s="99"/>
      <c r="BP61" s="99"/>
      <c r="BQ61" s="99"/>
      <c r="BR61" s="99"/>
      <c r="BS61" s="99"/>
      <c r="BT61" s="99"/>
      <c r="BU61" s="99"/>
      <c r="BV61" s="99"/>
      <c r="BW61" s="99"/>
      <c r="BX61" s="99"/>
    </row>
    <row r="62" spans="2:76" x14ac:dyDescent="0.3">
      <c r="B62" s="22" t="s">
        <v>11</v>
      </c>
      <c r="C62" s="61">
        <v>12.583333333333334</v>
      </c>
      <c r="D62" s="60">
        <v>13.75</v>
      </c>
      <c r="E62" s="61">
        <v>16.670000000000002</v>
      </c>
      <c r="F62" s="60">
        <v>17.72</v>
      </c>
      <c r="G62" s="63">
        <v>968</v>
      </c>
      <c r="H62" s="62">
        <v>957</v>
      </c>
      <c r="I62" s="65">
        <v>13.45</v>
      </c>
      <c r="J62" s="64">
        <v>15.53</v>
      </c>
      <c r="K62" s="65">
        <v>18.55</v>
      </c>
      <c r="L62" s="64">
        <v>19.989999999999998</v>
      </c>
      <c r="M62" s="65">
        <v>13.62</v>
      </c>
      <c r="N62" s="64">
        <v>14.38</v>
      </c>
      <c r="O62" s="65">
        <v>94.04</v>
      </c>
      <c r="P62" s="64">
        <v>109.59</v>
      </c>
      <c r="Q62" s="70">
        <v>15.234999999999999</v>
      </c>
      <c r="S62">
        <f t="shared" si="0"/>
        <v>14.575750577436033</v>
      </c>
      <c r="T62">
        <f t="shared" si="1"/>
        <v>0.91059196046366409</v>
      </c>
      <c r="V62">
        <f t="shared" si="2"/>
        <v>41.202178722039584</v>
      </c>
      <c r="Y62" s="8"/>
      <c r="Z62" s="8"/>
      <c r="AA62" s="8"/>
      <c r="AG62">
        <v>12</v>
      </c>
      <c r="AH62" s="99">
        <f t="shared" si="16"/>
        <v>33.610351530897773</v>
      </c>
      <c r="AI62" s="99">
        <f t="shared" si="16"/>
        <v>21.748070618267036</v>
      </c>
      <c r="AJ62" s="99">
        <f t="shared" si="16"/>
        <v>19.992126620711002</v>
      </c>
      <c r="AK62" s="99">
        <f t="shared" si="16"/>
        <v>16.096230522571972</v>
      </c>
      <c r="AL62" s="99">
        <f t="shared" si="16"/>
        <v>18.73776597960433</v>
      </c>
      <c r="AM62" s="99">
        <f t="shared" si="16"/>
        <v>19.863440735193954</v>
      </c>
      <c r="AN62" s="99">
        <f t="shared" si="16"/>
        <v>23.020398108541791</v>
      </c>
      <c r="AO62" s="99">
        <f t="shared" si="16"/>
        <v>24.741991915279179</v>
      </c>
      <c r="AP62" s="99">
        <f t="shared" si="16"/>
        <v>28.826641125716428</v>
      </c>
      <c r="BH62" s="99"/>
      <c r="BJ62" s="99"/>
      <c r="BL62" s="99"/>
      <c r="BM62" s="114"/>
      <c r="BN62" s="99"/>
      <c r="BO62" s="99"/>
      <c r="BP62" s="99"/>
      <c r="BQ62" s="99"/>
      <c r="BR62" s="99"/>
      <c r="BS62" s="99"/>
      <c r="BT62" s="99"/>
      <c r="BU62" s="99"/>
      <c r="BV62" s="99"/>
      <c r="BW62" s="99"/>
      <c r="BX62" s="99"/>
    </row>
    <row r="63" spans="2:76" x14ac:dyDescent="0.3">
      <c r="B63" s="21" t="s">
        <v>11</v>
      </c>
      <c r="C63" s="60">
        <v>13.75</v>
      </c>
      <c r="D63" s="61">
        <v>14.75</v>
      </c>
      <c r="E63" s="60">
        <v>17.72</v>
      </c>
      <c r="F63" s="61">
        <v>18.329999999999998</v>
      </c>
      <c r="G63" s="62">
        <v>957</v>
      </c>
      <c r="H63" s="63">
        <v>957</v>
      </c>
      <c r="I63" s="64">
        <v>15.53</v>
      </c>
      <c r="J63" s="65">
        <v>15.94</v>
      </c>
      <c r="K63" s="64">
        <v>19.989999999999998</v>
      </c>
      <c r="L63" s="65">
        <v>20.36</v>
      </c>
      <c r="M63" s="64">
        <v>14.38</v>
      </c>
      <c r="N63" s="65">
        <v>14.57</v>
      </c>
      <c r="O63" s="64">
        <v>109.59</v>
      </c>
      <c r="P63" s="65">
        <v>116.07</v>
      </c>
      <c r="Q63" s="69">
        <v>15.234999999999999</v>
      </c>
      <c r="S63">
        <f t="shared" si="0"/>
        <v>16.446159794699241</v>
      </c>
      <c r="T63">
        <f t="shared" si="1"/>
        <v>0.25619773776997856</v>
      </c>
      <c r="V63">
        <f t="shared" si="2"/>
        <v>41.202178722039584</v>
      </c>
      <c r="AG63">
        <v>13</v>
      </c>
      <c r="AH63" s="99">
        <f t="shared" si="16"/>
        <v>35.134186566082505</v>
      </c>
      <c r="AI63" s="99">
        <f t="shared" si="16"/>
        <v>23.292033544934881</v>
      </c>
      <c r="AJ63" s="99">
        <f t="shared" si="16"/>
        <v>21.514699235107607</v>
      </c>
      <c r="AK63" s="99">
        <f t="shared" si="16"/>
        <v>17.525480684928905</v>
      </c>
      <c r="AL63" s="99">
        <f t="shared" si="16"/>
        <v>20.139848943913218</v>
      </c>
      <c r="AM63" s="99">
        <f t="shared" si="16"/>
        <v>21.306938863479072</v>
      </c>
      <c r="AN63" s="99">
        <f t="shared" si="16"/>
        <v>24.52412931153717</v>
      </c>
      <c r="AO63" s="99">
        <f t="shared" si="16"/>
        <v>26.300734999694697</v>
      </c>
      <c r="AP63" s="99">
        <f t="shared" si="16"/>
        <v>30.462690170943418</v>
      </c>
      <c r="BH63" s="99"/>
      <c r="BJ63" s="99"/>
      <c r="BL63" s="99"/>
      <c r="BM63" s="114"/>
      <c r="BN63" s="99"/>
      <c r="BO63" s="99"/>
      <c r="BP63" s="99"/>
      <c r="BQ63" s="99"/>
      <c r="BR63" s="99"/>
      <c r="BS63" s="99"/>
      <c r="BT63" s="99"/>
      <c r="BU63" s="99"/>
      <c r="BV63" s="99"/>
      <c r="BW63" s="99"/>
      <c r="BX63" s="99"/>
    </row>
    <row r="64" spans="2:76" x14ac:dyDescent="0.3">
      <c r="B64" s="22" t="s">
        <v>11</v>
      </c>
      <c r="C64" s="61">
        <v>14.75</v>
      </c>
      <c r="D64" s="60">
        <v>15.5</v>
      </c>
      <c r="E64" s="61">
        <v>18.329999999999998</v>
      </c>
      <c r="F64" s="60">
        <v>18.829999999999998</v>
      </c>
      <c r="G64" s="63">
        <v>957</v>
      </c>
      <c r="H64" s="62">
        <v>957</v>
      </c>
      <c r="I64" s="65">
        <v>15.94</v>
      </c>
      <c r="J64" s="64">
        <v>16.46</v>
      </c>
      <c r="K64" s="65">
        <v>20.36</v>
      </c>
      <c r="L64" s="64">
        <v>20.67</v>
      </c>
      <c r="M64" s="65">
        <v>14.57</v>
      </c>
      <c r="N64" s="64">
        <v>14.8</v>
      </c>
      <c r="O64" s="65">
        <v>116.07</v>
      </c>
      <c r="P64" s="64">
        <v>122.76</v>
      </c>
      <c r="Q64" s="70">
        <v>15.234999999999999</v>
      </c>
      <c r="S64">
        <f t="shared" si="0"/>
        <v>16.58655514185017</v>
      </c>
      <c r="T64">
        <f t="shared" si="1"/>
        <v>1.6016203928716319E-2</v>
      </c>
      <c r="V64">
        <f t="shared" si="2"/>
        <v>41.202178722039584</v>
      </c>
      <c r="AG64">
        <v>14</v>
      </c>
      <c r="AH64" s="99">
        <f t="shared" si="16"/>
        <v>36.524899368891639</v>
      </c>
      <c r="AI64" s="99">
        <f t="shared" si="16"/>
        <v>24.733870214404448</v>
      </c>
      <c r="AJ64" s="99">
        <f t="shared" si="16"/>
        <v>22.942885270428736</v>
      </c>
      <c r="AK64" s="99">
        <f t="shared" si="16"/>
        <v>18.881346889359033</v>
      </c>
      <c r="AL64" s="99">
        <f t="shared" si="16"/>
        <v>21.458421364321509</v>
      </c>
      <c r="AM64" s="99">
        <f t="shared" si="16"/>
        <v>22.660752255780523</v>
      </c>
      <c r="AN64" s="99">
        <f t="shared" si="16"/>
        <v>25.924095186645989</v>
      </c>
      <c r="AO64" s="99">
        <f t="shared" si="16"/>
        <v>27.74654068080881</v>
      </c>
      <c r="AP64" s="99">
        <f t="shared" si="16"/>
        <v>31.967389018721935</v>
      </c>
      <c r="BE64" s="65"/>
      <c r="BH64" s="99"/>
      <c r="BJ64" s="99"/>
      <c r="BL64" s="99"/>
      <c r="BM64" s="114"/>
      <c r="BN64" s="99"/>
      <c r="BO64" s="99"/>
      <c r="BP64" s="99"/>
      <c r="BQ64" s="99"/>
      <c r="BR64" s="99"/>
      <c r="BS64" s="99"/>
      <c r="BT64" s="99"/>
      <c r="BU64" s="99"/>
      <c r="BV64" s="99"/>
      <c r="BW64" s="99"/>
      <c r="BX64" s="99"/>
    </row>
    <row r="65" spans="2:76" x14ac:dyDescent="0.3">
      <c r="B65" s="18" t="s">
        <v>12</v>
      </c>
      <c r="C65" s="54">
        <v>6</v>
      </c>
      <c r="D65" s="55">
        <v>7.8</v>
      </c>
      <c r="E65" s="54">
        <v>16.4375</v>
      </c>
      <c r="F65" s="55">
        <v>18.5</v>
      </c>
      <c r="G65" s="56">
        <v>488</v>
      </c>
      <c r="H65" s="57">
        <v>481</v>
      </c>
      <c r="I65" s="58">
        <v>8.2799999999999994</v>
      </c>
      <c r="J65" s="59">
        <v>11.7525</v>
      </c>
      <c r="K65" s="58">
        <v>18.229552091509401</v>
      </c>
      <c r="L65" s="59">
        <v>21.68413161798</v>
      </c>
      <c r="M65" s="58">
        <v>14.7039361237828</v>
      </c>
      <c r="N65" s="59">
        <v>17.633877463436001</v>
      </c>
      <c r="O65" s="58">
        <v>57.0535</v>
      </c>
      <c r="P65" s="59">
        <v>91.684299999999993</v>
      </c>
      <c r="Q65" s="15">
        <v>20.8125</v>
      </c>
      <c r="S65">
        <f t="shared" si="0"/>
        <v>12.026531895826869</v>
      </c>
      <c r="T65">
        <f t="shared" si="1"/>
        <v>7.5093479930468249E-2</v>
      </c>
      <c r="V65">
        <f t="shared" si="2"/>
        <v>56.286205753360612</v>
      </c>
      <c r="AG65">
        <v>15</v>
      </c>
      <c r="AH65" s="99">
        <f t="shared" si="16"/>
        <v>37.799869920462847</v>
      </c>
      <c r="AI65" s="99">
        <f t="shared" si="16"/>
        <v>26.082735384965712</v>
      </c>
      <c r="AJ65" s="99">
        <f t="shared" si="16"/>
        <v>24.284198520462738</v>
      </c>
      <c r="AK65" s="99">
        <f t="shared" si="16"/>
        <v>20.167499315467946</v>
      </c>
      <c r="AL65" s="99">
        <f t="shared" si="16"/>
        <v>22.700088700582324</v>
      </c>
      <c r="AM65" s="99">
        <f t="shared" si="16"/>
        <v>23.932424092293633</v>
      </c>
      <c r="AN65" s="99">
        <f t="shared" si="16"/>
        <v>27.230499687215108</v>
      </c>
      <c r="AO65" s="99">
        <f t="shared" si="16"/>
        <v>29.091106584039217</v>
      </c>
      <c r="AP65" s="99">
        <f t="shared" si="16"/>
        <v>33.355952921704137</v>
      </c>
      <c r="BH65" s="99"/>
      <c r="BJ65" s="99"/>
      <c r="BL65" s="99"/>
      <c r="BM65" s="114"/>
      <c r="BN65" s="99"/>
      <c r="BO65" s="99"/>
      <c r="BP65" s="99"/>
      <c r="BQ65" s="99"/>
      <c r="BR65" s="99"/>
      <c r="BS65" s="99"/>
      <c r="BT65" s="99"/>
      <c r="BU65" s="99"/>
      <c r="BV65" s="99"/>
      <c r="BW65" s="99"/>
      <c r="BX65" s="99"/>
    </row>
    <row r="66" spans="2:76" x14ac:dyDescent="0.3">
      <c r="B66" s="20" t="s">
        <v>12</v>
      </c>
      <c r="C66" s="55">
        <v>7.8</v>
      </c>
      <c r="D66" s="54">
        <v>9</v>
      </c>
      <c r="E66" s="55">
        <v>18.5</v>
      </c>
      <c r="F66" s="54">
        <v>19.076923076923102</v>
      </c>
      <c r="G66" s="57">
        <v>481</v>
      </c>
      <c r="H66" s="56">
        <v>481</v>
      </c>
      <c r="I66" s="59">
        <v>11.7525</v>
      </c>
      <c r="J66" s="58">
        <v>13.738099999999999</v>
      </c>
      <c r="K66" s="59">
        <v>21.68413161798</v>
      </c>
      <c r="L66" s="58">
        <v>22.903354718182101</v>
      </c>
      <c r="M66" s="59">
        <v>17.633877463436001</v>
      </c>
      <c r="N66" s="58">
        <v>19.063143585597199</v>
      </c>
      <c r="O66" s="59">
        <v>91.684299999999993</v>
      </c>
      <c r="P66" s="58">
        <v>110.88760000000001</v>
      </c>
      <c r="Q66" s="68">
        <v>20.8125</v>
      </c>
      <c r="S66">
        <f t="shared" si="0"/>
        <v>14.003134980852607</v>
      </c>
      <c r="T66">
        <f t="shared" si="1"/>
        <v>7.0243541075542301E-2</v>
      </c>
      <c r="V66">
        <f t="shared" si="2"/>
        <v>56.286205753360612</v>
      </c>
      <c r="AG66">
        <v>16</v>
      </c>
      <c r="AH66" s="99">
        <f t="shared" si="16"/>
        <v>38.973575600831147</v>
      </c>
      <c r="AI66" s="99">
        <f t="shared" si="16"/>
        <v>27.347000157099707</v>
      </c>
      <c r="AJ66" s="99">
        <f t="shared" si="16"/>
        <v>25.5457354887048</v>
      </c>
      <c r="AK66" s="99">
        <f t="shared" si="16"/>
        <v>21.387951179762076</v>
      </c>
      <c r="AL66" s="99">
        <f t="shared" si="16"/>
        <v>23.871050860369358</v>
      </c>
      <c r="AM66" s="99">
        <f t="shared" si="16"/>
        <v>25.128931967499696</v>
      </c>
      <c r="AN66" s="99">
        <f t="shared" si="16"/>
        <v>28.452426390772391</v>
      </c>
      <c r="AO66" s="99">
        <f t="shared" si="16"/>
        <v>30.344736605373438</v>
      </c>
      <c r="AP66" s="99">
        <f t="shared" si="16"/>
        <v>34.64146344117048</v>
      </c>
      <c r="BH66" s="99"/>
      <c r="BJ66" s="99"/>
      <c r="BL66" s="99"/>
      <c r="BM66" s="114"/>
      <c r="BN66" s="99"/>
      <c r="BO66" s="99"/>
      <c r="BP66" s="99"/>
      <c r="BQ66" s="99"/>
      <c r="BR66" s="99"/>
      <c r="BS66" s="99"/>
      <c r="BT66" s="99"/>
      <c r="BU66" s="99"/>
      <c r="BV66" s="99"/>
      <c r="BW66" s="99"/>
      <c r="BX66" s="99"/>
    </row>
    <row r="67" spans="2:76" x14ac:dyDescent="0.3">
      <c r="B67" s="18" t="s">
        <v>12</v>
      </c>
      <c r="C67" s="54">
        <v>9</v>
      </c>
      <c r="D67" s="55">
        <v>9.9</v>
      </c>
      <c r="E67" s="54">
        <v>19.076923076923102</v>
      </c>
      <c r="F67" s="55">
        <v>20.75</v>
      </c>
      <c r="G67" s="56">
        <v>481</v>
      </c>
      <c r="H67" s="57">
        <v>481</v>
      </c>
      <c r="I67" s="58">
        <v>13.738099999999999</v>
      </c>
      <c r="J67" s="59">
        <v>15.285</v>
      </c>
      <c r="K67" s="58">
        <v>22.903354718182101</v>
      </c>
      <c r="L67" s="59">
        <v>24.649834996574601</v>
      </c>
      <c r="M67" s="58">
        <v>19.063143585597199</v>
      </c>
      <c r="N67" s="59">
        <v>20.109434423169802</v>
      </c>
      <c r="O67" s="58">
        <v>110.88760000000001</v>
      </c>
      <c r="P67" s="59">
        <v>133.03720000000001</v>
      </c>
      <c r="Q67" s="15">
        <v>20.8125</v>
      </c>
      <c r="S67">
        <f t="shared" si="0"/>
        <v>15.291684434364766</v>
      </c>
      <c r="T67">
        <f t="shared" si="1"/>
        <v>4.4681662776868511E-5</v>
      </c>
      <c r="V67">
        <f t="shared" si="2"/>
        <v>56.286205753360612</v>
      </c>
      <c r="AG67">
        <v>17</v>
      </c>
      <c r="AH67" s="99">
        <f t="shared" si="16"/>
        <v>40.058160758728611</v>
      </c>
      <c r="AI67" s="99">
        <f t="shared" si="16"/>
        <v>28.534234033722974</v>
      </c>
      <c r="AJ67" s="99">
        <f t="shared" si="16"/>
        <v>26.734068434977527</v>
      </c>
      <c r="AK67" s="99">
        <f t="shared" si="16"/>
        <v>22.546789691292396</v>
      </c>
      <c r="AL67" s="99">
        <f t="shared" si="16"/>
        <v>24.97703093031053</v>
      </c>
      <c r="AM67" s="99">
        <f t="shared" si="16"/>
        <v>26.256645874663413</v>
      </c>
      <c r="AN67" s="99">
        <f t="shared" si="16"/>
        <v>29.59792473574613</v>
      </c>
      <c r="AO67" s="99">
        <f t="shared" si="16"/>
        <v>31.516481729816316</v>
      </c>
      <c r="AP67" s="99">
        <f t="shared" si="16"/>
        <v>35.835181586889469</v>
      </c>
      <c r="BH67" s="99"/>
      <c r="BJ67" s="99"/>
      <c r="BL67" s="99"/>
      <c r="BM67" s="114"/>
      <c r="BN67" s="99"/>
      <c r="BO67" s="99"/>
      <c r="BP67" s="99"/>
      <c r="BQ67" s="99"/>
      <c r="BR67" s="99"/>
      <c r="BS67" s="99"/>
      <c r="BT67" s="99"/>
      <c r="BU67" s="99"/>
      <c r="BV67" s="99"/>
      <c r="BW67" s="99"/>
      <c r="BX67" s="99"/>
    </row>
    <row r="68" spans="2:76" x14ac:dyDescent="0.3">
      <c r="B68" s="20" t="s">
        <v>12</v>
      </c>
      <c r="C68" s="55">
        <v>9.9</v>
      </c>
      <c r="D68" s="54">
        <v>10.8</v>
      </c>
      <c r="E68" s="55">
        <v>20.75</v>
      </c>
      <c r="F68" s="54">
        <v>21.3125</v>
      </c>
      <c r="G68" s="57">
        <v>481</v>
      </c>
      <c r="H68" s="56">
        <v>481</v>
      </c>
      <c r="I68" s="59">
        <v>15.285</v>
      </c>
      <c r="J68" s="58">
        <v>16.896899999999999</v>
      </c>
      <c r="K68" s="59">
        <v>24.649834996574601</v>
      </c>
      <c r="L68" s="58">
        <v>25.139678403010102</v>
      </c>
      <c r="M68" s="59">
        <v>20.109434423169802</v>
      </c>
      <c r="N68" s="58">
        <v>21.142981095343401</v>
      </c>
      <c r="O68" s="59">
        <v>133.03720000000001</v>
      </c>
      <c r="P68" s="58">
        <v>150.97190000000001</v>
      </c>
      <c r="Q68" s="68">
        <v>20.8125</v>
      </c>
      <c r="S68">
        <f t="shared" si="0"/>
        <v>16.736421283377496</v>
      </c>
      <c r="T68">
        <f t="shared" si="1"/>
        <v>2.5753418488805625E-2</v>
      </c>
      <c r="V68">
        <f t="shared" si="2"/>
        <v>56.286205753360612</v>
      </c>
      <c r="AG68">
        <v>18</v>
      </c>
      <c r="AH68" s="99">
        <f t="shared" si="16"/>
        <v>41.063882725238379</v>
      </c>
      <c r="AI68" s="99">
        <f t="shared" si="16"/>
        <v>29.6512400349086</v>
      </c>
      <c r="AJ68" s="99">
        <f t="shared" si="16"/>
        <v>27.855214701834694</v>
      </c>
      <c r="AK68" s="99">
        <f t="shared" si="16"/>
        <v>23.648019023123414</v>
      </c>
      <c r="AL68" s="99">
        <f t="shared" si="16"/>
        <v>26.023260810690456</v>
      </c>
      <c r="AM68" s="99">
        <f t="shared" si="16"/>
        <v>27.321337898658701</v>
      </c>
      <c r="AN68" s="99">
        <f t="shared" si="16"/>
        <v>30.674115838643555</v>
      </c>
      <c r="AO68" s="99">
        <f t="shared" si="16"/>
        <v>32.614289215543614</v>
      </c>
      <c r="AP68" s="99">
        <f t="shared" si="16"/>
        <v>36.946825894139167</v>
      </c>
      <c r="BH68" s="99"/>
      <c r="BJ68" s="99"/>
      <c r="BL68" s="99"/>
      <c r="BM68" s="114"/>
      <c r="BN68" s="99"/>
      <c r="BO68" s="99"/>
      <c r="BP68" s="99"/>
      <c r="BQ68" s="99"/>
      <c r="BR68" s="99"/>
      <c r="BS68" s="99"/>
      <c r="BT68" s="99"/>
      <c r="BU68" s="99"/>
      <c r="BV68" s="99"/>
      <c r="BW68" s="99"/>
      <c r="BX68" s="99"/>
    </row>
    <row r="69" spans="2:76" x14ac:dyDescent="0.3">
      <c r="B69" s="18" t="s">
        <v>12</v>
      </c>
      <c r="C69" s="54">
        <v>10.8</v>
      </c>
      <c r="D69" s="55">
        <v>12</v>
      </c>
      <c r="E69" s="54">
        <v>21.3125</v>
      </c>
      <c r="F69" s="55">
        <v>22.970588235294102</v>
      </c>
      <c r="G69" s="56">
        <v>481</v>
      </c>
      <c r="H69" s="57">
        <v>481</v>
      </c>
      <c r="I69" s="58">
        <v>16.896899999999999</v>
      </c>
      <c r="J69" s="59">
        <v>18.758099999999999</v>
      </c>
      <c r="K69" s="58">
        <v>25.139678403010102</v>
      </c>
      <c r="L69" s="59">
        <v>26.799335875584099</v>
      </c>
      <c r="M69" s="58">
        <v>21.142981095343401</v>
      </c>
      <c r="N69" s="59">
        <v>22.277014765850598</v>
      </c>
      <c r="O69" s="58">
        <v>150.97190000000001</v>
      </c>
      <c r="P69" s="59">
        <v>176.2304</v>
      </c>
      <c r="Q69" s="15">
        <v>20.8125</v>
      </c>
      <c r="S69">
        <f t="shared" si="0"/>
        <v>18.685903395228859</v>
      </c>
      <c r="T69">
        <f t="shared" si="1"/>
        <v>5.2123497404801605E-3</v>
      </c>
      <c r="V69">
        <f t="shared" si="2"/>
        <v>56.286205753360612</v>
      </c>
      <c r="AG69">
        <v>19</v>
      </c>
      <c r="AH69" s="99">
        <f t="shared" si="16"/>
        <v>41.999462170843557</v>
      </c>
      <c r="AI69" s="99">
        <f t="shared" si="16"/>
        <v>30.704113664403277</v>
      </c>
      <c r="AJ69" s="99">
        <f t="shared" si="16"/>
        <v>28.914646762585942</v>
      </c>
      <c r="AK69" s="99">
        <f t="shared" si="16"/>
        <v>24.695472225763986</v>
      </c>
      <c r="AL69" s="99">
        <f t="shared" si="16"/>
        <v>27.014496735328954</v>
      </c>
      <c r="AM69" s="99">
        <f t="shared" si="16"/>
        <v>28.328217256797839</v>
      </c>
      <c r="AN69" s="99">
        <f t="shared" si="16"/>
        <v>31.687300000670675</v>
      </c>
      <c r="AO69" s="99">
        <f t="shared" si="16"/>
        <v>33.645144363366697</v>
      </c>
      <c r="AP69" s="99">
        <f t="shared" si="16"/>
        <v>37.984811158998696</v>
      </c>
      <c r="BD69" t="s">
        <v>91</v>
      </c>
      <c r="BH69" s="99"/>
      <c r="BJ69" s="99"/>
      <c r="BL69" s="99"/>
      <c r="BM69" s="114"/>
      <c r="BN69" s="99"/>
      <c r="BO69" s="99"/>
      <c r="BP69" s="99"/>
      <c r="BQ69" s="99"/>
      <c r="BR69" s="99"/>
      <c r="BS69" s="99"/>
      <c r="BT69" s="99"/>
      <c r="BU69" s="99"/>
      <c r="BV69" s="99"/>
      <c r="BW69" s="99"/>
      <c r="BX69" s="99"/>
    </row>
    <row r="70" spans="2:76" x14ac:dyDescent="0.3">
      <c r="B70" s="20" t="s">
        <v>12</v>
      </c>
      <c r="C70" s="55">
        <v>12</v>
      </c>
      <c r="D70" s="54">
        <v>13</v>
      </c>
      <c r="E70" s="55">
        <v>22.970588235294102</v>
      </c>
      <c r="F70" s="54">
        <v>23.59375</v>
      </c>
      <c r="G70" s="57">
        <v>481</v>
      </c>
      <c r="H70" s="56">
        <v>481</v>
      </c>
      <c r="I70" s="59">
        <v>18.758099999999999</v>
      </c>
      <c r="J70" s="58">
        <v>20.496300000000002</v>
      </c>
      <c r="K70" s="59">
        <v>26.799335875584099</v>
      </c>
      <c r="L70" s="58">
        <v>27.731716984867798</v>
      </c>
      <c r="M70" s="59">
        <v>22.277014765850598</v>
      </c>
      <c r="N70" s="58">
        <v>23.287848751624502</v>
      </c>
      <c r="O70" s="59">
        <v>176.2304</v>
      </c>
      <c r="P70" s="58">
        <v>197.90039999999999</v>
      </c>
      <c r="Q70" s="68">
        <v>20.8125</v>
      </c>
      <c r="S70">
        <f t="shared" si="0"/>
        <v>20.129154340423401</v>
      </c>
      <c r="T70">
        <f t="shared" si="1"/>
        <v>0.13479593534593687</v>
      </c>
      <c r="V70">
        <f t="shared" si="2"/>
        <v>56.286205753360612</v>
      </c>
      <c r="AG70">
        <v>20</v>
      </c>
      <c r="AH70" s="99">
        <f t="shared" si="16"/>
        <v>42.872359740172406</v>
      </c>
      <c r="AI70" s="99">
        <f t="shared" si="16"/>
        <v>31.698310208644845</v>
      </c>
      <c r="AJ70" s="99">
        <f t="shared" si="16"/>
        <v>29.917322880804495</v>
      </c>
      <c r="AK70" s="99">
        <f t="shared" si="16"/>
        <v>25.692765628156412</v>
      </c>
      <c r="AL70" s="99">
        <f t="shared" si="16"/>
        <v>27.95504948167282</v>
      </c>
      <c r="AM70" s="99">
        <f t="shared" si="16"/>
        <v>29.281976257932232</v>
      </c>
      <c r="AN70" s="99">
        <f t="shared" si="16"/>
        <v>32.643057683955178</v>
      </c>
      <c r="AO70" s="99">
        <f t="shared" si="16"/>
        <v>34.615198543384544</v>
      </c>
      <c r="AP70" s="99">
        <f t="shared" si="16"/>
        <v>38.956449928456273</v>
      </c>
      <c r="BD70" s="32"/>
      <c r="BE70" s="32"/>
      <c r="BF70" s="32"/>
      <c r="BG70" s="32"/>
      <c r="BH70" s="127"/>
      <c r="BI70" s="32"/>
      <c r="BJ70" s="127"/>
      <c r="BK70" s="32"/>
      <c r="BL70" s="99"/>
      <c r="BM70" s="114"/>
      <c r="BN70" s="99"/>
      <c r="BO70" s="99"/>
      <c r="BP70" s="99"/>
      <c r="BQ70" s="99"/>
      <c r="BR70" s="99"/>
      <c r="BS70" s="99"/>
      <c r="BT70" s="99"/>
      <c r="BU70" s="99"/>
      <c r="BV70" s="99"/>
      <c r="BW70" s="99"/>
      <c r="BX70" s="99"/>
    </row>
    <row r="71" spans="2:76" x14ac:dyDescent="0.3">
      <c r="B71" s="18" t="s">
        <v>12</v>
      </c>
      <c r="C71" s="54">
        <v>13</v>
      </c>
      <c r="D71" s="55">
        <v>14</v>
      </c>
      <c r="E71" s="54">
        <v>23.59375</v>
      </c>
      <c r="F71" s="55">
        <v>24.15625</v>
      </c>
      <c r="G71" s="56">
        <v>481</v>
      </c>
      <c r="H71" s="57">
        <v>481</v>
      </c>
      <c r="I71" s="58">
        <v>20.496300000000002</v>
      </c>
      <c r="J71" s="59">
        <v>22.3812</v>
      </c>
      <c r="K71" s="58">
        <v>27.731716984867798</v>
      </c>
      <c r="L71" s="59">
        <v>29.576709187956201</v>
      </c>
      <c r="M71" s="58">
        <v>23.287848751624502</v>
      </c>
      <c r="N71" s="59">
        <v>24.333369137331498</v>
      </c>
      <c r="O71" s="58">
        <v>197.90039999999999</v>
      </c>
      <c r="P71" s="59">
        <v>223.40289999999999</v>
      </c>
      <c r="Q71" s="15">
        <v>20.8125</v>
      </c>
      <c r="S71">
        <f t="shared" si="0"/>
        <v>21.767900134756836</v>
      </c>
      <c r="T71">
        <f t="shared" si="1"/>
        <v>0.37613672470728288</v>
      </c>
      <c r="V71">
        <f t="shared" si="2"/>
        <v>56.286205753360612</v>
      </c>
      <c r="AG71">
        <v>21</v>
      </c>
      <c r="AH71" s="99">
        <f t="shared" si="16"/>
        <v>43.688995823872446</v>
      </c>
      <c r="AI71" s="99">
        <f t="shared" si="16"/>
        <v>32.638712302621464</v>
      </c>
      <c r="AJ71" s="99">
        <f t="shared" si="16"/>
        <v>30.86772701988874</v>
      </c>
      <c r="AK71" s="99">
        <f t="shared" si="16"/>
        <v>26.643279315375022</v>
      </c>
      <c r="AL71" s="99">
        <f t="shared" si="16"/>
        <v>28.848820746796044</v>
      </c>
      <c r="AM71" s="99">
        <f t="shared" si="16"/>
        <v>30.186839366477138</v>
      </c>
      <c r="AN71" s="99">
        <f t="shared" si="16"/>
        <v>33.546340663349</v>
      </c>
      <c r="AO71" s="99">
        <f t="shared" si="16"/>
        <v>35.529881746398253</v>
      </c>
      <c r="AP71" s="99">
        <f t="shared" si="16"/>
        <v>39.868121134689474</v>
      </c>
      <c r="BD71" s="32"/>
      <c r="BE71" s="32"/>
      <c r="BF71" s="32"/>
      <c r="BG71" s="32"/>
      <c r="BH71" s="127"/>
      <c r="BI71" s="32"/>
      <c r="BJ71" s="127"/>
      <c r="BK71" s="32"/>
      <c r="BL71" s="99"/>
      <c r="BM71" s="114"/>
      <c r="BN71" s="99"/>
      <c r="BO71" s="99"/>
      <c r="BP71" s="99"/>
      <c r="BQ71" s="99"/>
      <c r="BR71" s="99"/>
      <c r="BS71" s="99"/>
      <c r="BT71" s="99"/>
      <c r="BU71" s="99"/>
      <c r="BV71" s="99"/>
      <c r="BW71" s="99"/>
      <c r="BX71" s="99"/>
    </row>
    <row r="72" spans="2:76" x14ac:dyDescent="0.3">
      <c r="B72" s="20" t="s">
        <v>12</v>
      </c>
      <c r="C72" s="55">
        <v>14</v>
      </c>
      <c r="D72" s="54">
        <v>15</v>
      </c>
      <c r="E72" s="55">
        <v>24.15625</v>
      </c>
      <c r="F72" s="54">
        <v>24.087499618530298</v>
      </c>
      <c r="G72" s="57">
        <v>481</v>
      </c>
      <c r="H72" s="56">
        <v>481</v>
      </c>
      <c r="I72" s="59">
        <v>22.3812</v>
      </c>
      <c r="J72" s="58">
        <v>22.6313</v>
      </c>
      <c r="K72" s="59">
        <v>29.576709187956201</v>
      </c>
      <c r="L72" s="58">
        <v>29.3002027996063</v>
      </c>
      <c r="M72" s="59">
        <v>24.333369137331498</v>
      </c>
      <c r="N72" s="58">
        <v>24.468701877506501</v>
      </c>
      <c r="O72" s="59">
        <v>223.40289999999999</v>
      </c>
      <c r="P72" s="58">
        <v>221.7063</v>
      </c>
      <c r="Q72" s="68">
        <v>20.8125</v>
      </c>
      <c r="S72">
        <f t="shared" si="0"/>
        <v>23.558485222673266</v>
      </c>
      <c r="T72">
        <f t="shared" si="1"/>
        <v>0.85967243714367425</v>
      </c>
      <c r="V72">
        <f t="shared" si="2"/>
        <v>56.286205753360612</v>
      </c>
      <c r="AG72">
        <v>22</v>
      </c>
      <c r="AH72" s="99">
        <f t="shared" si="16"/>
        <v>44.454926310857992</v>
      </c>
      <c r="AI72" s="99">
        <f t="shared" si="16"/>
        <v>33.529693778880322</v>
      </c>
      <c r="AJ72" s="99">
        <f t="shared" si="16"/>
        <v>31.769911651807298</v>
      </c>
      <c r="AK72" s="99">
        <f t="shared" si="16"/>
        <v>27.550153422417555</v>
      </c>
      <c r="AL72" s="99">
        <f t="shared" si="16"/>
        <v>29.699340971511631</v>
      </c>
      <c r="AM72" s="99">
        <f t="shared" si="16"/>
        <v>31.046611259806991</v>
      </c>
      <c r="AN72" s="99">
        <f t="shared" si="16"/>
        <v>34.401552530058318</v>
      </c>
      <c r="AO72" s="99">
        <f t="shared" si="16"/>
        <v>36.39400007771814</v>
      </c>
      <c r="AP72" s="99">
        <f t="shared" si="16"/>
        <v>40.725410736828898</v>
      </c>
      <c r="BD72" s="32"/>
      <c r="BE72" s="32"/>
      <c r="BF72" s="32"/>
      <c r="BG72" s="32"/>
      <c r="BH72" s="127"/>
      <c r="BI72" s="32"/>
      <c r="BJ72" s="127"/>
      <c r="BK72" s="32"/>
      <c r="BL72" s="99"/>
      <c r="BM72" s="114"/>
      <c r="BN72" s="99"/>
      <c r="BO72" s="99"/>
      <c r="BP72" s="99"/>
      <c r="BQ72" s="99"/>
      <c r="BR72" s="99"/>
      <c r="BS72" s="99"/>
      <c r="BT72" s="99"/>
      <c r="BU72" s="99"/>
      <c r="BV72" s="99"/>
      <c r="BW72" s="99"/>
      <c r="BX72" s="99"/>
    </row>
    <row r="73" spans="2:76" x14ac:dyDescent="0.3">
      <c r="B73" s="18" t="s">
        <v>12</v>
      </c>
      <c r="C73" s="54">
        <v>15</v>
      </c>
      <c r="D73" s="55">
        <v>15.8</v>
      </c>
      <c r="E73" s="54">
        <v>24.087499618530298</v>
      </c>
      <c r="F73" s="55">
        <v>25.024999856948899</v>
      </c>
      <c r="G73" s="56">
        <v>481</v>
      </c>
      <c r="H73" s="57">
        <v>481</v>
      </c>
      <c r="I73" s="58">
        <v>22.6313</v>
      </c>
      <c r="J73" s="59">
        <v>23.5381</v>
      </c>
      <c r="K73" s="58">
        <v>29.3002027996063</v>
      </c>
      <c r="L73" s="59">
        <v>30.0509020576742</v>
      </c>
      <c r="M73" s="58">
        <v>24.468701877506501</v>
      </c>
      <c r="N73" s="59">
        <v>24.955612535111399</v>
      </c>
      <c r="O73" s="58">
        <v>221.7063</v>
      </c>
      <c r="P73" s="59">
        <v>240.09020000000001</v>
      </c>
      <c r="Q73" s="15">
        <v>20.8125</v>
      </c>
      <c r="S73">
        <f t="shared" si="0"/>
        <v>23.517504902652199</v>
      </c>
      <c r="T73">
        <f t="shared" si="1"/>
        <v>4.2415803476540274E-4</v>
      </c>
      <c r="V73">
        <f t="shared" si="2"/>
        <v>56.286205753360612</v>
      </c>
      <c r="BD73" s="32"/>
      <c r="BE73" s="32"/>
      <c r="BF73" s="32"/>
      <c r="BG73" s="32"/>
      <c r="BH73" s="32"/>
      <c r="BI73" s="32"/>
      <c r="BJ73" s="32"/>
      <c r="BK73" s="32"/>
    </row>
    <row r="74" spans="2:76" x14ac:dyDescent="0.3">
      <c r="B74" s="20" t="s">
        <v>12</v>
      </c>
      <c r="C74" s="55">
        <v>15.8</v>
      </c>
      <c r="D74" s="54">
        <v>16.899999999999999</v>
      </c>
      <c r="E74" s="55">
        <v>25.024999856948899</v>
      </c>
      <c r="F74" s="54">
        <v>25.3874995708466</v>
      </c>
      <c r="G74" s="57">
        <v>481</v>
      </c>
      <c r="H74" s="56">
        <v>481</v>
      </c>
      <c r="I74" s="59">
        <v>23.5381</v>
      </c>
      <c r="J74" s="58">
        <v>24.203099999999999</v>
      </c>
      <c r="K74" s="59">
        <v>30.0509020576742</v>
      </c>
      <c r="L74" s="58">
        <v>29.708139936496199</v>
      </c>
      <c r="M74" s="59">
        <v>24.955612535111399</v>
      </c>
      <c r="N74" s="58">
        <v>25.304235808119302</v>
      </c>
      <c r="O74" s="59">
        <v>240.09020000000001</v>
      </c>
      <c r="P74" s="58">
        <v>251.31739999999999</v>
      </c>
      <c r="Q74" s="68">
        <v>20.8125</v>
      </c>
      <c r="S74">
        <f t="shared" si="0"/>
        <v>24.678435306516715</v>
      </c>
      <c r="T74">
        <f t="shared" si="1"/>
        <v>0.22594365362133978</v>
      </c>
      <c r="V74">
        <f t="shared" si="2"/>
        <v>56.286205753360612</v>
      </c>
      <c r="AG74" s="133" t="s">
        <v>19</v>
      </c>
      <c r="AH74" s="142">
        <v>24.360000000000003</v>
      </c>
      <c r="AI74" s="142">
        <v>23.164999999999996</v>
      </c>
      <c r="AJ74" s="142">
        <v>17.444999999999997</v>
      </c>
      <c r="AK74" s="142">
        <v>15.235000000000005</v>
      </c>
      <c r="AL74" s="142">
        <v>20.8125</v>
      </c>
      <c r="AM74" s="142">
        <v>20.388439046333811</v>
      </c>
      <c r="AN74" s="142">
        <v>21.977072310405728</v>
      </c>
      <c r="AO74" s="142">
        <v>21.527777777777761</v>
      </c>
      <c r="AP74" s="143">
        <v>22.043749994701809</v>
      </c>
      <c r="BD74" s="32"/>
      <c r="BE74" s="32"/>
      <c r="BF74" s="32"/>
      <c r="BG74" s="32"/>
      <c r="BH74" s="32"/>
      <c r="BI74" s="32"/>
      <c r="BJ74" s="32"/>
      <c r="BK74" s="32"/>
    </row>
    <row r="75" spans="2:76" x14ac:dyDescent="0.3">
      <c r="B75" s="18" t="s">
        <v>12</v>
      </c>
      <c r="C75" s="54">
        <v>16.899999999999999</v>
      </c>
      <c r="D75" s="55">
        <v>17.899999999999999</v>
      </c>
      <c r="E75" s="54">
        <v>25.3874995708466</v>
      </c>
      <c r="F75" s="55">
        <v>25.921875</v>
      </c>
      <c r="G75" s="56">
        <v>481</v>
      </c>
      <c r="H75" s="57">
        <v>481</v>
      </c>
      <c r="I75" s="58">
        <v>24.203099999999999</v>
      </c>
      <c r="J75" s="59">
        <v>24.570599999999999</v>
      </c>
      <c r="K75" s="58">
        <v>29.708139936496199</v>
      </c>
      <c r="L75" s="59">
        <v>29.124224617423099</v>
      </c>
      <c r="M75" s="58">
        <v>25.304235808119302</v>
      </c>
      <c r="N75" s="59">
        <v>25.496817313255999</v>
      </c>
      <c r="O75" s="58">
        <v>251.31739999999999</v>
      </c>
      <c r="P75" s="59">
        <v>259.01220000000001</v>
      </c>
      <c r="Q75" s="15">
        <v>20.8125</v>
      </c>
      <c r="S75">
        <f t="shared" si="0"/>
        <v>25.172612612102252</v>
      </c>
      <c r="T75">
        <f t="shared" si="1"/>
        <v>0.3624191851301784</v>
      </c>
      <c r="V75">
        <f t="shared" si="2"/>
        <v>56.286205753360612</v>
      </c>
      <c r="AG75" s="137" t="s">
        <v>38</v>
      </c>
      <c r="AH75" s="19">
        <v>13.3</v>
      </c>
      <c r="AI75" s="144">
        <v>5.2</v>
      </c>
      <c r="AJ75" s="19">
        <v>4.32</v>
      </c>
      <c r="AK75" s="144">
        <v>2.74</v>
      </c>
      <c r="AL75" s="19">
        <v>8.2799999999999994</v>
      </c>
      <c r="AM75" s="144">
        <v>8.9291</v>
      </c>
      <c r="AN75" s="19">
        <v>11.1912</v>
      </c>
      <c r="AO75" s="144">
        <v>12.2157</v>
      </c>
      <c r="AP75" s="145">
        <v>15.083299999999999</v>
      </c>
      <c r="AQ75" s="17" t="s">
        <v>56</v>
      </c>
      <c r="BD75" s="128"/>
      <c r="BE75" s="128"/>
      <c r="BF75" s="129"/>
      <c r="BG75" s="128"/>
      <c r="BH75" s="129"/>
      <c r="BI75" s="32"/>
      <c r="BJ75" s="129"/>
      <c r="BK75" s="32"/>
      <c r="BL75" s="56"/>
      <c r="BM75" s="56"/>
      <c r="BN75" s="5"/>
      <c r="BO75" s="5"/>
      <c r="BP75" s="56"/>
      <c r="BQ75" s="56"/>
      <c r="BR75" s="56"/>
      <c r="BS75" s="56"/>
      <c r="BT75" s="56"/>
      <c r="BU75" s="56"/>
      <c r="BV75" s="56"/>
      <c r="BW75" s="56"/>
      <c r="BX75" s="56"/>
    </row>
    <row r="76" spans="2:76" x14ac:dyDescent="0.3">
      <c r="B76" s="21" t="s">
        <v>13</v>
      </c>
      <c r="C76" s="60">
        <v>6</v>
      </c>
      <c r="D76" s="61">
        <v>7.8</v>
      </c>
      <c r="E76" s="60">
        <v>16.884615384615401</v>
      </c>
      <c r="F76" s="61">
        <v>18.692307692307701</v>
      </c>
      <c r="G76" s="62">
        <v>620</v>
      </c>
      <c r="H76" s="63">
        <v>620</v>
      </c>
      <c r="I76" s="64">
        <v>8.9291</v>
      </c>
      <c r="J76" s="65">
        <v>12.5739</v>
      </c>
      <c r="K76" s="64">
        <v>17.775625977703498</v>
      </c>
      <c r="L76" s="65">
        <v>21.046089429521999</v>
      </c>
      <c r="M76" s="64">
        <v>13.540070134119301</v>
      </c>
      <c r="N76" s="65">
        <v>16.067734710405901</v>
      </c>
      <c r="O76" s="64">
        <v>62.089100000000002</v>
      </c>
      <c r="P76" s="65">
        <v>97.697199999999995</v>
      </c>
      <c r="Q76" s="69">
        <v>20.388439046333808</v>
      </c>
      <c r="S76">
        <f t="shared" si="0"/>
        <v>12.793167172521668</v>
      </c>
      <c r="T76">
        <f t="shared" si="1"/>
        <v>4.8078092945647084E-2</v>
      </c>
      <c r="V76">
        <f t="shared" si="2"/>
        <v>55.139357364650863</v>
      </c>
      <c r="AG76" s="137" t="s">
        <v>35</v>
      </c>
      <c r="AH76" s="66">
        <v>4.0999999999999996</v>
      </c>
      <c r="AI76" s="66">
        <v>4.0999999999999996</v>
      </c>
      <c r="AJ76" s="66">
        <v>4.0999999999999996</v>
      </c>
      <c r="AK76" s="66">
        <v>4.0999999999999996</v>
      </c>
      <c r="AL76" s="66">
        <v>6</v>
      </c>
      <c r="AM76" s="66">
        <v>6</v>
      </c>
      <c r="AN76" s="66">
        <v>6</v>
      </c>
      <c r="AO76" s="66">
        <v>6</v>
      </c>
      <c r="AP76" s="138">
        <v>6</v>
      </c>
      <c r="AQ76" s="17" t="s">
        <v>57</v>
      </c>
      <c r="BD76" s="4" t="s">
        <v>19</v>
      </c>
      <c r="BE76" s="4"/>
      <c r="BF76" s="7">
        <v>24.360000000000003</v>
      </c>
      <c r="BG76" s="4"/>
      <c r="BH76" s="7">
        <v>23.164999999999996</v>
      </c>
      <c r="BJ76" s="7">
        <v>17.444999999999997</v>
      </c>
      <c r="BL76" s="7">
        <v>15.235000000000005</v>
      </c>
      <c r="BM76" s="112"/>
      <c r="BP76" s="7">
        <v>20.8125</v>
      </c>
      <c r="BQ76" s="7"/>
      <c r="BR76" s="7">
        <v>20.388439046333811</v>
      </c>
      <c r="BS76" s="7"/>
      <c r="BT76" s="7">
        <v>21.977072310405728</v>
      </c>
      <c r="BU76" s="7"/>
      <c r="BV76" s="7">
        <v>21.527777777777761</v>
      </c>
      <c r="BW76" s="7"/>
      <c r="BX76" s="7">
        <v>22.043749994701809</v>
      </c>
    </row>
    <row r="77" spans="2:76" x14ac:dyDescent="0.3">
      <c r="B77" s="22" t="s">
        <v>13</v>
      </c>
      <c r="C77" s="61">
        <v>7.8</v>
      </c>
      <c r="D77" s="60">
        <v>9</v>
      </c>
      <c r="E77" s="61">
        <v>18.692307692307701</v>
      </c>
      <c r="F77" s="60">
        <v>19.21875</v>
      </c>
      <c r="G77" s="63">
        <v>620</v>
      </c>
      <c r="H77" s="62">
        <v>615</v>
      </c>
      <c r="I77" s="65">
        <v>12.5739</v>
      </c>
      <c r="J77" s="64">
        <v>14.510899999999999</v>
      </c>
      <c r="K77" s="65">
        <v>21.046089429521999</v>
      </c>
      <c r="L77" s="64">
        <v>22.448353968728</v>
      </c>
      <c r="M77" s="65">
        <v>16.067734710405901</v>
      </c>
      <c r="N77" s="64">
        <v>17.330775117745599</v>
      </c>
      <c r="O77" s="65">
        <v>97.697199999999995</v>
      </c>
      <c r="P77" s="64">
        <v>116.4076</v>
      </c>
      <c r="Q77" s="70">
        <v>20.388439046333808</v>
      </c>
      <c r="S77">
        <f t="shared" si="0"/>
        <v>14.847012695533191</v>
      </c>
      <c r="T77">
        <f t="shared" si="1"/>
        <v>0.11297174409858815</v>
      </c>
      <c r="V77">
        <f t="shared" si="2"/>
        <v>55.139357364650863</v>
      </c>
      <c r="AG77" s="139" t="s">
        <v>23</v>
      </c>
      <c r="AH77" s="140" t="s">
        <v>65</v>
      </c>
      <c r="AI77" s="140" t="s">
        <v>66</v>
      </c>
      <c r="AJ77" s="140" t="s">
        <v>67</v>
      </c>
      <c r="AK77" s="140" t="s">
        <v>68</v>
      </c>
      <c r="AL77" s="140" t="s">
        <v>69</v>
      </c>
      <c r="AM77" s="140" t="s">
        <v>70</v>
      </c>
      <c r="AN77" s="140" t="s">
        <v>71</v>
      </c>
      <c r="AO77" s="140" t="s">
        <v>72</v>
      </c>
      <c r="AP77" s="141" t="s">
        <v>73</v>
      </c>
      <c r="AQ77" s="6"/>
      <c r="BD77" s="4" t="s">
        <v>38</v>
      </c>
      <c r="BE77" s="4"/>
      <c r="BF77" s="58">
        <v>13.3</v>
      </c>
      <c r="BG77" s="4"/>
      <c r="BH77" s="64">
        <v>5.2</v>
      </c>
      <c r="BJ77" s="58">
        <v>4.32</v>
      </c>
      <c r="BL77" s="64">
        <v>2.74</v>
      </c>
      <c r="BM77" s="58"/>
      <c r="BP77" s="58">
        <v>8.2799999999999994</v>
      </c>
      <c r="BQ77" s="58"/>
      <c r="BR77" s="64">
        <v>8.9291</v>
      </c>
      <c r="BS77" s="58"/>
      <c r="BT77" s="58">
        <v>11.1912</v>
      </c>
      <c r="BU77" s="58"/>
      <c r="BV77" s="64">
        <v>12.2157</v>
      </c>
      <c r="BW77" s="58"/>
      <c r="BX77" s="58">
        <v>15.083299999999999</v>
      </c>
    </row>
    <row r="78" spans="2:76" x14ac:dyDescent="0.3">
      <c r="B78" s="21" t="s">
        <v>13</v>
      </c>
      <c r="C78" s="60">
        <v>9</v>
      </c>
      <c r="D78" s="61">
        <v>9.9</v>
      </c>
      <c r="E78" s="60">
        <v>19.21875</v>
      </c>
      <c r="F78" s="61">
        <v>20.269230769230798</v>
      </c>
      <c r="G78" s="62">
        <v>615</v>
      </c>
      <c r="H78" s="63">
        <v>615</v>
      </c>
      <c r="I78" s="64">
        <v>14.510899999999999</v>
      </c>
      <c r="J78" s="65">
        <v>16.036200000000001</v>
      </c>
      <c r="K78" s="64">
        <v>22.448353968728</v>
      </c>
      <c r="L78" s="65">
        <v>24.112189678396899</v>
      </c>
      <c r="M78" s="64">
        <v>17.330775117745599</v>
      </c>
      <c r="N78" s="65">
        <v>18.2193539863745</v>
      </c>
      <c r="O78" s="64">
        <v>116.4076</v>
      </c>
      <c r="P78" s="65">
        <v>135.0967</v>
      </c>
      <c r="Q78" s="69">
        <v>20.388439046333808</v>
      </c>
      <c r="S78">
        <f t="shared" si="0"/>
        <v>16.077479914078115</v>
      </c>
      <c r="T78">
        <f t="shared" si="1"/>
        <v>1.7040313062964688E-3</v>
      </c>
      <c r="V78">
        <f t="shared" si="2"/>
        <v>55.139357364650863</v>
      </c>
      <c r="AG78">
        <v>1</v>
      </c>
      <c r="AH78" s="7">
        <f t="shared" ref="AH78:AP87" si="17">($Z$82+$Z$83*AH$74)*(AH$75/($Z$82+$Z$83*AH$74))^((AH$76/$AG78)^$Z$84)</f>
        <v>0.31135315571563582</v>
      </c>
      <c r="AI78" s="7">
        <f t="shared" si="17"/>
        <v>1.5212051392407092E-2</v>
      </c>
      <c r="AJ78" s="7">
        <f t="shared" si="17"/>
        <v>1.5901806596887155E-2</v>
      </c>
      <c r="AK78" s="7">
        <f t="shared" si="17"/>
        <v>4.7718563363431093E-3</v>
      </c>
      <c r="AL78" s="7">
        <f t="shared" si="17"/>
        <v>7.8330943846155188E-3</v>
      </c>
      <c r="AM78" s="7">
        <f t="shared" si="17"/>
        <v>1.1965197034676552E-2</v>
      </c>
      <c r="AN78" s="7">
        <f t="shared" si="17"/>
        <v>2.5902282614768297E-2</v>
      </c>
      <c r="AO78" s="7">
        <f t="shared" si="17"/>
        <v>4.1858150059241289E-2</v>
      </c>
      <c r="AP78" s="7">
        <f t="shared" si="17"/>
        <v>0.10186077726262954</v>
      </c>
      <c r="BD78" s="103" t="s">
        <v>35</v>
      </c>
      <c r="BE78" s="103"/>
      <c r="BF78" s="104">
        <v>4.0999999999999996</v>
      </c>
      <c r="BG78" s="103"/>
      <c r="BH78" s="104">
        <v>4.0999999999999996</v>
      </c>
      <c r="BI78" s="115"/>
      <c r="BJ78" s="104">
        <v>4.0999999999999996</v>
      </c>
      <c r="BK78" s="115"/>
      <c r="BL78" s="104">
        <v>4.0999999999999996</v>
      </c>
      <c r="BM78" s="43"/>
      <c r="BP78" s="104">
        <v>6</v>
      </c>
      <c r="BQ78" s="104"/>
      <c r="BR78" s="104">
        <v>6</v>
      </c>
      <c r="BS78" s="104"/>
      <c r="BT78" s="104">
        <v>6</v>
      </c>
      <c r="BU78" s="104"/>
      <c r="BV78" s="104">
        <v>6</v>
      </c>
      <c r="BW78" s="104"/>
      <c r="BX78" s="104">
        <v>6</v>
      </c>
    </row>
    <row r="79" spans="2:76" x14ac:dyDescent="0.3">
      <c r="B79" s="22" t="s">
        <v>13</v>
      </c>
      <c r="C79" s="61">
        <v>9.9</v>
      </c>
      <c r="D79" s="60">
        <v>10.8</v>
      </c>
      <c r="E79" s="61">
        <v>20.269230769230798</v>
      </c>
      <c r="F79" s="60">
        <v>21.342105263157901</v>
      </c>
      <c r="G79" s="63">
        <v>615</v>
      </c>
      <c r="H79" s="62">
        <v>615</v>
      </c>
      <c r="I79" s="65">
        <v>16.036200000000001</v>
      </c>
      <c r="J79" s="64">
        <v>17.773299999999999</v>
      </c>
      <c r="K79" s="65">
        <v>24.112189678396899</v>
      </c>
      <c r="L79" s="64">
        <v>24.2948094783013</v>
      </c>
      <c r="M79" s="65">
        <v>18.2193539863745</v>
      </c>
      <c r="N79" s="64">
        <v>19.1796037580811</v>
      </c>
      <c r="O79" s="65">
        <v>135.0967</v>
      </c>
      <c r="P79" s="64">
        <v>157.43639999999999</v>
      </c>
      <c r="Q79" s="70">
        <v>20.388439046333808</v>
      </c>
      <c r="S79">
        <f t="shared" si="0"/>
        <v>17.491799513465818</v>
      </c>
      <c r="T79">
        <f t="shared" si="1"/>
        <v>7.9242523918980762E-2</v>
      </c>
      <c r="V79">
        <f t="shared" si="2"/>
        <v>55.139357364650863</v>
      </c>
      <c r="AG79">
        <v>2</v>
      </c>
      <c r="AH79" s="7">
        <f t="shared" si="17"/>
        <v>3.4171054877729015</v>
      </c>
      <c r="AI79" s="7">
        <f t="shared" si="17"/>
        <v>0.62934913138455562</v>
      </c>
      <c r="AJ79" s="7">
        <f t="shared" si="17"/>
        <v>0.56818096113535688</v>
      </c>
      <c r="AK79" s="7">
        <f t="shared" si="17"/>
        <v>0.2748594821798836</v>
      </c>
      <c r="AL79" s="7">
        <f t="shared" si="17"/>
        <v>0.41562442364885166</v>
      </c>
      <c r="AM79" s="7">
        <f t="shared" si="17"/>
        <v>0.52053114539319068</v>
      </c>
      <c r="AN79" s="7">
        <f t="shared" si="17"/>
        <v>0.82507764649088577</v>
      </c>
      <c r="AO79" s="7">
        <f t="shared" si="17"/>
        <v>1.0659834777465016</v>
      </c>
      <c r="AP79" s="7">
        <f t="shared" si="17"/>
        <v>1.7616796484853881</v>
      </c>
      <c r="BD79" s="116" t="s">
        <v>23</v>
      </c>
      <c r="BE79" s="107" t="s">
        <v>8</v>
      </c>
      <c r="BF79" s="107" t="s">
        <v>65</v>
      </c>
      <c r="BG79" s="107" t="s">
        <v>9</v>
      </c>
      <c r="BH79" s="107" t="s">
        <v>66</v>
      </c>
      <c r="BI79" s="116" t="s">
        <v>10</v>
      </c>
      <c r="BJ79" s="107" t="s">
        <v>67</v>
      </c>
      <c r="BK79" s="107" t="s">
        <v>11</v>
      </c>
      <c r="BL79" s="107" t="s">
        <v>68</v>
      </c>
      <c r="BM79" s="113"/>
      <c r="BN79" s="119" t="s">
        <v>23</v>
      </c>
      <c r="BO79" s="105" t="s">
        <v>12</v>
      </c>
      <c r="BP79" s="105" t="s">
        <v>69</v>
      </c>
      <c r="BQ79" s="105" t="s">
        <v>13</v>
      </c>
      <c r="BR79" s="105" t="s">
        <v>70</v>
      </c>
      <c r="BS79" s="105" t="s">
        <v>14</v>
      </c>
      <c r="BT79" s="105" t="s">
        <v>71</v>
      </c>
      <c r="BU79" s="105" t="s">
        <v>15</v>
      </c>
      <c r="BV79" s="105" t="s">
        <v>72</v>
      </c>
      <c r="BW79" s="105"/>
      <c r="BX79" s="105" t="s">
        <v>73</v>
      </c>
    </row>
    <row r="80" spans="2:76" x14ac:dyDescent="0.3">
      <c r="B80" s="21" t="s">
        <v>13</v>
      </c>
      <c r="C80" s="60">
        <v>10.8</v>
      </c>
      <c r="D80" s="61">
        <v>12</v>
      </c>
      <c r="E80" s="60">
        <v>21.342105263157901</v>
      </c>
      <c r="F80" s="61">
        <v>22.875</v>
      </c>
      <c r="G80" s="62">
        <v>615</v>
      </c>
      <c r="H80" s="63">
        <v>615</v>
      </c>
      <c r="I80" s="64">
        <v>17.773299999999999</v>
      </c>
      <c r="J80" s="65">
        <v>19.691500000000001</v>
      </c>
      <c r="K80" s="64">
        <v>24.2948094783013</v>
      </c>
      <c r="L80" s="65">
        <v>25.854564325471902</v>
      </c>
      <c r="M80" s="64">
        <v>19.1796037580811</v>
      </c>
      <c r="N80" s="65">
        <v>20.1901854583855</v>
      </c>
      <c r="O80" s="64">
        <v>157.43639999999999</v>
      </c>
      <c r="P80" s="65">
        <v>188.2371</v>
      </c>
      <c r="Q80" s="69">
        <v>20.388439046333808</v>
      </c>
      <c r="S80">
        <f t="shared" si="0"/>
        <v>19.558553153982732</v>
      </c>
      <c r="T80">
        <f t="shared" si="1"/>
        <v>1.7674863865939472E-2</v>
      </c>
      <c r="V80">
        <f t="shared" si="2"/>
        <v>55.139357364650863</v>
      </c>
      <c r="AG80">
        <v>3</v>
      </c>
      <c r="AH80" s="7">
        <f t="shared" si="17"/>
        <v>8.1395618805022103</v>
      </c>
      <c r="AI80" s="7">
        <f t="shared" si="17"/>
        <v>2.4245405810790093</v>
      </c>
      <c r="AJ80" s="7">
        <f t="shared" si="17"/>
        <v>2.0756729361567721</v>
      </c>
      <c r="AK80" s="7">
        <f t="shared" si="17"/>
        <v>1.1937644946219204</v>
      </c>
      <c r="AL80" s="7">
        <f t="shared" si="17"/>
        <v>1.7522288026744173</v>
      </c>
      <c r="AM80" s="7">
        <f t="shared" si="17"/>
        <v>2.042166271709227</v>
      </c>
      <c r="AN80" s="7">
        <f t="shared" si="17"/>
        <v>2.8913063884734029</v>
      </c>
      <c r="AO80" s="7">
        <f t="shared" si="17"/>
        <v>3.4445999843795829</v>
      </c>
      <c r="AP80" s="7">
        <f t="shared" si="17"/>
        <v>4.948002848347814</v>
      </c>
      <c r="BD80" s="54">
        <v>4.75</v>
      </c>
      <c r="BE80" s="58">
        <v>17.11</v>
      </c>
      <c r="BF80" s="121">
        <f t="shared" ref="BF80:BF90" si="18">($Z$83*$BF$76)*(BF$77/($Z$83*$BF$76))^(BF$78^$Z$84/$BD80^$Z$84)</f>
        <v>16.077192751759789</v>
      </c>
      <c r="BG80" s="58">
        <v>7.45</v>
      </c>
      <c r="BH80" s="121">
        <f>($Z$83*BH$76)*(BH$77/($Z$83*BH$76))^(BH$78^$Z$84/$BD80^$Z$84)</f>
        <v>6.9820312734852825</v>
      </c>
      <c r="BI80" s="58">
        <v>5.84</v>
      </c>
      <c r="BJ80" s="121">
        <f t="shared" ref="BJ80:BJ90" si="19">($Z$83*BJ$76)*(BJ$77/($Z$83*BJ$76))^(BJ$78^$Z$84/$BD80^$Z$84)</f>
        <v>5.7335363769503891</v>
      </c>
      <c r="BK80" s="58">
        <v>3.92</v>
      </c>
      <c r="BL80" s="121">
        <f t="shared" ref="BL80:BL90" si="20">($Z$83*BL$76)*(BL$77/($Z$83*BL$76))^(BL$78^$Z$84/$BD80^$Z$84)</f>
        <v>3.7766423636503208</v>
      </c>
      <c r="BM80" s="120"/>
      <c r="BN80" s="54">
        <v>7.8</v>
      </c>
      <c r="BO80" s="54">
        <v>11.7525</v>
      </c>
      <c r="BP80" s="121">
        <f t="shared" ref="BP80:BP89" si="21">($Z$83*BP$76)*(BP$77/($Z$83*BP$76))^(BP$78^$Z$84/$BN80^$Z$84)</f>
        <v>12.179415395880614</v>
      </c>
      <c r="BQ80" s="54">
        <v>12.5739</v>
      </c>
      <c r="BR80" s="121">
        <f t="shared" ref="BR80:BR89" si="22">($Z$83*BR$76)*(BR$77/($Z$83*BR$76))^(BR$78^$Z$84/$BN80^$Z$84)</f>
        <v>12.883200020207507</v>
      </c>
      <c r="BS80" s="54">
        <v>15.2181</v>
      </c>
      <c r="BT80" s="121">
        <f t="shared" ref="BT80:BT89" si="23">($Z$83*BT$76)*(BT$77/($Z$83*BT$76))^(BT$78^$Z$84/$BN80^$Z$84)</f>
        <v>15.665302132182996</v>
      </c>
      <c r="BU80" s="58">
        <v>16.6556</v>
      </c>
      <c r="BV80" s="121">
        <f t="shared" ref="BV80:BV89" si="24">($Z$83*BV$76)*(BV$77/($Z$83*BV$76))^(BV$78^$Z$84/$BN80^$Z$84)</f>
        <v>16.731576209424766</v>
      </c>
      <c r="BW80" s="120">
        <v>20.095300000000002</v>
      </c>
      <c r="BX80" s="121">
        <f t="shared" ref="BX80:BX89" si="25">($Z$83*BX$76)*(BX$77/($Z$83*BX$76))^(BX$78^$Z$84/$BN80^$Z$84)</f>
        <v>19.896897305182815</v>
      </c>
    </row>
    <row r="81" spans="2:76" x14ac:dyDescent="0.3">
      <c r="B81" s="22" t="s">
        <v>13</v>
      </c>
      <c r="C81" s="61">
        <v>12</v>
      </c>
      <c r="D81" s="60">
        <v>13</v>
      </c>
      <c r="E81" s="61">
        <v>22.875</v>
      </c>
      <c r="F81" s="60">
        <v>22.824999999999999</v>
      </c>
      <c r="G81" s="63">
        <v>615</v>
      </c>
      <c r="H81" s="62">
        <v>610</v>
      </c>
      <c r="I81" s="65">
        <v>19.691500000000001</v>
      </c>
      <c r="J81" s="64">
        <v>21.9648</v>
      </c>
      <c r="K81" s="65">
        <v>25.854564325471902</v>
      </c>
      <c r="L81" s="64">
        <v>27.794264118851501</v>
      </c>
      <c r="M81" s="65">
        <v>20.1901854583855</v>
      </c>
      <c r="N81" s="64">
        <v>21.409563048927801</v>
      </c>
      <c r="O81" s="65">
        <v>188.2371</v>
      </c>
      <c r="P81" s="64">
        <v>208.37039999999999</v>
      </c>
      <c r="Q81" s="70">
        <v>20.388439046333808</v>
      </c>
      <c r="S81">
        <f t="shared" si="0"/>
        <v>21.034197437995235</v>
      </c>
      <c r="T81">
        <f t="shared" si="1"/>
        <v>0.86602112840983225</v>
      </c>
      <c r="V81">
        <f t="shared" si="2"/>
        <v>55.139357364650863</v>
      </c>
      <c r="Y81" s="82" t="s">
        <v>21</v>
      </c>
      <c r="Z81" s="91">
        <v>48.37624446333222</v>
      </c>
      <c r="AG81">
        <v>4</v>
      </c>
      <c r="AH81" s="7">
        <f t="shared" si="17"/>
        <v>12.852527927319709</v>
      </c>
      <c r="AI81" s="7">
        <f t="shared" si="17"/>
        <v>4.9306858619284553</v>
      </c>
      <c r="AJ81" s="7">
        <f t="shared" si="17"/>
        <v>4.104849392346634</v>
      </c>
      <c r="AK81" s="7">
        <f t="shared" si="17"/>
        <v>2.5858384930772869</v>
      </c>
      <c r="AL81" s="7">
        <f t="shared" si="17"/>
        <v>3.7365829330500073</v>
      </c>
      <c r="AM81" s="7">
        <f t="shared" si="17"/>
        <v>4.1930520383628975</v>
      </c>
      <c r="AN81" s="7">
        <f t="shared" si="17"/>
        <v>5.5939747408307889</v>
      </c>
      <c r="AO81" s="7">
        <f t="shared" si="17"/>
        <v>6.3860659806635605</v>
      </c>
      <c r="AP81" s="7">
        <f t="shared" si="17"/>
        <v>8.5207962758792171</v>
      </c>
      <c r="BD81" s="54">
        <v>5.666666666666667</v>
      </c>
      <c r="BE81" s="58">
        <v>21.1</v>
      </c>
      <c r="BF81" s="121">
        <f t="shared" si="18"/>
        <v>19.599093778284718</v>
      </c>
      <c r="BG81" s="58">
        <v>10.41</v>
      </c>
      <c r="BH81" s="121">
        <f t="shared" ref="BH81:BH90" si="26">($Z$83*$BH$76)*(BH$77/($Z$83*$BH$76))^(BH$78^$Z$84/$BD81^$Z$84)</f>
        <v>9.4985815200527455</v>
      </c>
      <c r="BI81" s="58">
        <v>7.47</v>
      </c>
      <c r="BJ81" s="121">
        <f t="shared" si="19"/>
        <v>7.7061155386214528</v>
      </c>
      <c r="BK81" s="58">
        <v>5.2</v>
      </c>
      <c r="BL81" s="121">
        <f t="shared" si="20"/>
        <v>5.2803931082477504</v>
      </c>
      <c r="BM81" s="120"/>
      <c r="BN81" s="54">
        <v>9</v>
      </c>
      <c r="BO81" s="54">
        <v>13.738099999999999</v>
      </c>
      <c r="BP81" s="121">
        <f t="shared" si="21"/>
        <v>14.533903912008942</v>
      </c>
      <c r="BQ81" s="54">
        <v>14.510899999999999</v>
      </c>
      <c r="BR81" s="121">
        <f t="shared" si="22"/>
        <v>15.238481428711887</v>
      </c>
      <c r="BS81" s="54">
        <v>17.269400000000001</v>
      </c>
      <c r="BT81" s="121">
        <f t="shared" si="23"/>
        <v>18.273951105575218</v>
      </c>
      <c r="BU81" s="58">
        <v>18.8093</v>
      </c>
      <c r="BV81" s="121">
        <f t="shared" si="24"/>
        <v>19.324378691634301</v>
      </c>
      <c r="BW81" s="120">
        <v>22.4785</v>
      </c>
      <c r="BX81" s="121">
        <f t="shared" si="25"/>
        <v>22.587878175743629</v>
      </c>
    </row>
    <row r="82" spans="2:76" x14ac:dyDescent="0.3">
      <c r="B82" s="21" t="s">
        <v>13</v>
      </c>
      <c r="C82" s="60">
        <v>13</v>
      </c>
      <c r="D82" s="61">
        <v>14</v>
      </c>
      <c r="E82" s="60">
        <v>22.824999999999999</v>
      </c>
      <c r="F82" s="61">
        <v>24.3</v>
      </c>
      <c r="G82" s="62">
        <v>610</v>
      </c>
      <c r="H82" s="63">
        <v>605</v>
      </c>
      <c r="I82" s="64">
        <v>21.9648</v>
      </c>
      <c r="J82" s="65">
        <v>23.6493</v>
      </c>
      <c r="K82" s="64">
        <v>27.794264118851501</v>
      </c>
      <c r="L82" s="65">
        <v>28.698033197911101</v>
      </c>
      <c r="M82" s="64">
        <v>21.409563048927801</v>
      </c>
      <c r="N82" s="65">
        <v>22.3063587929386</v>
      </c>
      <c r="O82" s="64">
        <v>208.37039999999999</v>
      </c>
      <c r="P82" s="65">
        <v>237.2706</v>
      </c>
      <c r="Q82" s="69">
        <v>20.388439046333808</v>
      </c>
      <c r="S82">
        <f t="shared" ref="S82:S119" si="27">($Y$19+$Y$20*Q82)*(I82/($Y$19+$Y$20*Q82))^(C82^($Y$21+$Y$22*G82/1000)/D82^($Y$21+$Y$22*H82/1000))</f>
        <v>23.197925178733055</v>
      </c>
      <c r="T82">
        <f t="shared" ref="T82:T119" si="28">(J82-S82)^2</f>
        <v>0.203739229273767</v>
      </c>
      <c r="V82">
        <f t="shared" ref="V82:V119" si="29">$Y$19+$Y$20*Q82</f>
        <v>55.139357364650863</v>
      </c>
      <c r="Y82" s="35" t="s">
        <v>32</v>
      </c>
      <c r="Z82" s="80">
        <v>0</v>
      </c>
      <c r="AG82">
        <v>5</v>
      </c>
      <c r="AH82" s="7">
        <f t="shared" si="17"/>
        <v>17.083140773455913</v>
      </c>
      <c r="AI82" s="7">
        <f t="shared" si="17"/>
        <v>7.6725402511523582</v>
      </c>
      <c r="AJ82" s="7">
        <f t="shared" si="17"/>
        <v>6.2772165446958832</v>
      </c>
      <c r="AK82" s="7">
        <f t="shared" si="17"/>
        <v>4.1850843865767393</v>
      </c>
      <c r="AL82" s="7">
        <f t="shared" si="17"/>
        <v>5.9888339916936122</v>
      </c>
      <c r="AM82" s="7">
        <f t="shared" si="17"/>
        <v>6.5637831964577629</v>
      </c>
      <c r="AN82" s="7">
        <f t="shared" si="17"/>
        <v>8.4384996833346815</v>
      </c>
      <c r="AO82" s="7">
        <f t="shared" si="17"/>
        <v>9.3806808316725636</v>
      </c>
      <c r="AP82" s="7">
        <f t="shared" si="17"/>
        <v>11.954189281339136</v>
      </c>
      <c r="BD82" s="54">
        <v>6.833333333333333</v>
      </c>
      <c r="BE82" s="58">
        <v>25.08</v>
      </c>
      <c r="BF82" s="121">
        <f t="shared" si="18"/>
        <v>23.462670394861405</v>
      </c>
      <c r="BG82" s="58">
        <v>14.03</v>
      </c>
      <c r="BH82" s="121">
        <f t="shared" si="26"/>
        <v>12.562732993567442</v>
      </c>
      <c r="BI82" s="58">
        <v>9.2100000000000009</v>
      </c>
      <c r="BJ82" s="121">
        <f t="shared" si="19"/>
        <v>10.080436119253038</v>
      </c>
      <c r="BK82" s="58">
        <v>7.03</v>
      </c>
      <c r="BL82" s="121">
        <f t="shared" si="20"/>
        <v>7.1595534599816748</v>
      </c>
      <c r="BM82" s="120"/>
      <c r="BN82" s="54">
        <v>9.9</v>
      </c>
      <c r="BO82" s="54">
        <v>15.285</v>
      </c>
      <c r="BP82" s="121">
        <f t="shared" si="21"/>
        <v>16.16353815617294</v>
      </c>
      <c r="BQ82" s="54">
        <v>16.036200000000001</v>
      </c>
      <c r="BR82" s="121">
        <f t="shared" si="22"/>
        <v>16.857301921257015</v>
      </c>
      <c r="BS82" s="54">
        <v>18.817599999999999</v>
      </c>
      <c r="BT82" s="121">
        <f t="shared" si="23"/>
        <v>20.047322653591454</v>
      </c>
      <c r="BU82" s="58">
        <v>20.522200000000002</v>
      </c>
      <c r="BV82" s="121">
        <f t="shared" si="24"/>
        <v>21.07311759054528</v>
      </c>
      <c r="BW82" s="120">
        <v>24.3902</v>
      </c>
      <c r="BX82" s="121">
        <f t="shared" si="25"/>
        <v>24.378204650045497</v>
      </c>
    </row>
    <row r="83" spans="2:76" x14ac:dyDescent="0.3">
      <c r="B83" s="22" t="s">
        <v>13</v>
      </c>
      <c r="C83" s="61">
        <v>14</v>
      </c>
      <c r="D83" s="60">
        <v>15</v>
      </c>
      <c r="E83" s="61">
        <v>24.3</v>
      </c>
      <c r="F83" s="60">
        <v>24.985714140392499</v>
      </c>
      <c r="G83" s="63">
        <v>605</v>
      </c>
      <c r="H83" s="62">
        <v>595</v>
      </c>
      <c r="I83" s="65">
        <v>23.6493</v>
      </c>
      <c r="J83" s="64">
        <v>23.768799999999999</v>
      </c>
      <c r="K83" s="65">
        <v>28.698033197911101</v>
      </c>
      <c r="L83" s="64">
        <v>28.5450438350708</v>
      </c>
      <c r="M83" s="65">
        <v>22.3063587929386</v>
      </c>
      <c r="N83" s="64">
        <v>22.548031593690599</v>
      </c>
      <c r="O83" s="65">
        <v>237.2706</v>
      </c>
      <c r="P83" s="64">
        <v>245.57249999999999</v>
      </c>
      <c r="Q83" s="70">
        <v>20.388439046333808</v>
      </c>
      <c r="S83">
        <f t="shared" si="27"/>
        <v>24.763004035327707</v>
      </c>
      <c r="T83">
        <f t="shared" si="28"/>
        <v>0.98844166386189969</v>
      </c>
      <c r="V83">
        <f t="shared" si="29"/>
        <v>55.139357364650863</v>
      </c>
      <c r="Y83" s="35" t="s">
        <v>33</v>
      </c>
      <c r="Z83" s="81">
        <v>2.7166572858674072</v>
      </c>
      <c r="AG83">
        <v>6</v>
      </c>
      <c r="AH83" s="7">
        <f t="shared" si="17"/>
        <v>20.769824040869</v>
      </c>
      <c r="AI83" s="7">
        <f t="shared" si="17"/>
        <v>10.39471405819889</v>
      </c>
      <c r="AJ83" s="7">
        <f t="shared" si="17"/>
        <v>8.4032538805716399</v>
      </c>
      <c r="AK83" s="7">
        <f t="shared" si="17"/>
        <v>5.8250638241899226</v>
      </c>
      <c r="AL83" s="7">
        <f t="shared" si="17"/>
        <v>8.2799999999999994</v>
      </c>
      <c r="AM83" s="7">
        <f t="shared" si="17"/>
        <v>8.9291</v>
      </c>
      <c r="AN83" s="7">
        <f t="shared" si="17"/>
        <v>11.1912</v>
      </c>
      <c r="AO83" s="7">
        <f t="shared" si="17"/>
        <v>12.2157</v>
      </c>
      <c r="AP83" s="7">
        <f t="shared" si="17"/>
        <v>15.083300000000001</v>
      </c>
      <c r="BD83" s="54">
        <v>7.583333333333333</v>
      </c>
      <c r="BE83" s="58">
        <v>27.06</v>
      </c>
      <c r="BF83" s="121">
        <f t="shared" si="18"/>
        <v>25.628801340985696</v>
      </c>
      <c r="BG83" s="58">
        <v>16.260000000000002</v>
      </c>
      <c r="BH83" s="121">
        <f t="shared" si="26"/>
        <v>14.410471783565985</v>
      </c>
      <c r="BI83" s="58">
        <v>10.73</v>
      </c>
      <c r="BJ83" s="121">
        <f t="shared" si="19"/>
        <v>11.500763074131807</v>
      </c>
      <c r="BK83" s="58">
        <v>8.44</v>
      </c>
      <c r="BL83" s="121">
        <f t="shared" si="20"/>
        <v>8.3133816347855358</v>
      </c>
      <c r="BM83" s="120"/>
      <c r="BN83" s="54">
        <v>10.8</v>
      </c>
      <c r="BO83" s="54">
        <v>16.896899999999999</v>
      </c>
      <c r="BP83" s="121">
        <f t="shared" si="21"/>
        <v>17.681201962503405</v>
      </c>
      <c r="BQ83" s="54">
        <v>17.773299999999999</v>
      </c>
      <c r="BR83" s="121">
        <f t="shared" si="22"/>
        <v>18.357544701715696</v>
      </c>
      <c r="BS83" s="54">
        <v>20.5671</v>
      </c>
      <c r="BT83" s="121">
        <f t="shared" si="23"/>
        <v>21.67823354239389</v>
      </c>
      <c r="BU83" s="58">
        <v>22.426400000000001</v>
      </c>
      <c r="BV83" s="121">
        <f t="shared" si="24"/>
        <v>22.672537952262875</v>
      </c>
      <c r="BW83" s="120">
        <v>26.759499999999999</v>
      </c>
      <c r="BX83" s="121">
        <f t="shared" si="25"/>
        <v>26.000132004005767</v>
      </c>
    </row>
    <row r="84" spans="2:76" x14ac:dyDescent="0.3">
      <c r="B84" s="21" t="s">
        <v>13</v>
      </c>
      <c r="C84" s="60">
        <v>15</v>
      </c>
      <c r="D84" s="61">
        <v>15.8</v>
      </c>
      <c r="E84" s="60">
        <v>24.985714140392499</v>
      </c>
      <c r="F84" s="61">
        <v>25.439999961853101</v>
      </c>
      <c r="G84" s="62">
        <v>595</v>
      </c>
      <c r="H84" s="63">
        <v>590</v>
      </c>
      <c r="I84" s="64">
        <v>23.768799999999999</v>
      </c>
      <c r="J84" s="65">
        <v>24.261399999999998</v>
      </c>
      <c r="K84" s="64">
        <v>28.5450438350708</v>
      </c>
      <c r="L84" s="65">
        <v>29.352393458447299</v>
      </c>
      <c r="M84" s="64">
        <v>22.548031593690599</v>
      </c>
      <c r="N84" s="65">
        <v>22.877086649454199</v>
      </c>
      <c r="O84" s="64">
        <v>245.57249999999999</v>
      </c>
      <c r="P84" s="65">
        <v>250.70099999999999</v>
      </c>
      <c r="Q84" s="69">
        <v>20.388439046333808</v>
      </c>
      <c r="S84">
        <f t="shared" si="27"/>
        <v>24.616185059184772</v>
      </c>
      <c r="T84">
        <f t="shared" si="28"/>
        <v>0.12587243822074365</v>
      </c>
      <c r="V84">
        <f t="shared" si="29"/>
        <v>55.139357364650863</v>
      </c>
      <c r="Y84" s="35" t="s">
        <v>18</v>
      </c>
      <c r="Z84" s="80">
        <v>0.85468336359266162</v>
      </c>
      <c r="AG84">
        <v>7</v>
      </c>
      <c r="AH84" s="7">
        <f t="shared" si="17"/>
        <v>23.96390404531418</v>
      </c>
      <c r="AI84" s="7">
        <f t="shared" si="17"/>
        <v>12.982229995384181</v>
      </c>
      <c r="AJ84" s="7">
        <f t="shared" si="17"/>
        <v>10.403578485966387</v>
      </c>
      <c r="AK84" s="7">
        <f t="shared" si="17"/>
        <v>7.4202618492856169</v>
      </c>
      <c r="AL84" s="7">
        <f t="shared" si="17"/>
        <v>10.495902937395268</v>
      </c>
      <c r="AM84" s="7">
        <f t="shared" si="17"/>
        <v>11.185297407147971</v>
      </c>
      <c r="AN84" s="7">
        <f t="shared" si="17"/>
        <v>13.760470294480662</v>
      </c>
      <c r="AO84" s="7">
        <f t="shared" si="17"/>
        <v>14.820804542647176</v>
      </c>
      <c r="AP84" s="7">
        <f t="shared" si="17"/>
        <v>17.88196109838271</v>
      </c>
      <c r="BD84" s="54">
        <v>8.6666666666666661</v>
      </c>
      <c r="BE84" s="58">
        <v>29.34</v>
      </c>
      <c r="BF84" s="121">
        <f t="shared" si="18"/>
        <v>28.389842282871513</v>
      </c>
      <c r="BG84" s="58">
        <v>19.079999999999998</v>
      </c>
      <c r="BH84" s="121">
        <f t="shared" si="26"/>
        <v>16.893749111104857</v>
      </c>
      <c r="BI84" s="58">
        <v>12.25</v>
      </c>
      <c r="BJ84" s="121">
        <f t="shared" si="19"/>
        <v>13.398478557025378</v>
      </c>
      <c r="BK84" s="58">
        <v>10.11</v>
      </c>
      <c r="BL84" s="121">
        <f t="shared" si="20"/>
        <v>9.8847042165380063</v>
      </c>
      <c r="BM84" s="120"/>
      <c r="BN84" s="54">
        <v>12</v>
      </c>
      <c r="BO84" s="54">
        <v>18.758099999999999</v>
      </c>
      <c r="BP84" s="121">
        <f t="shared" si="21"/>
        <v>19.542782975336568</v>
      </c>
      <c r="BQ84" s="54">
        <v>19.691500000000001</v>
      </c>
      <c r="BR84" s="121">
        <f t="shared" si="22"/>
        <v>20.189028714344488</v>
      </c>
      <c r="BS84" s="54">
        <v>22.723099999999999</v>
      </c>
      <c r="BT84" s="121">
        <f t="shared" si="23"/>
        <v>23.654434695280461</v>
      </c>
      <c r="BU84" s="58">
        <v>24.870799999999999</v>
      </c>
      <c r="BV84" s="121">
        <f t="shared" si="24"/>
        <v>24.600228109728899</v>
      </c>
      <c r="BW84" s="120">
        <v>29.416699999999999</v>
      </c>
      <c r="BX84" s="121">
        <f t="shared" si="25"/>
        <v>27.936928496459853</v>
      </c>
    </row>
    <row r="85" spans="2:76" x14ac:dyDescent="0.3">
      <c r="B85" s="22" t="s">
        <v>13</v>
      </c>
      <c r="C85" s="61">
        <v>15.8</v>
      </c>
      <c r="D85" s="60">
        <v>16.899999999999999</v>
      </c>
      <c r="E85" s="61">
        <v>25.439999961853101</v>
      </c>
      <c r="F85" s="60">
        <v>25.859999847412102</v>
      </c>
      <c r="G85" s="63">
        <v>590</v>
      </c>
      <c r="H85" s="62">
        <v>590</v>
      </c>
      <c r="I85" s="65">
        <v>24.261399999999998</v>
      </c>
      <c r="J85" s="64">
        <v>24.9955</v>
      </c>
      <c r="K85" s="65">
        <v>29.352393458447299</v>
      </c>
      <c r="L85" s="64">
        <v>30.252512257315601</v>
      </c>
      <c r="M85" s="65">
        <v>22.877086649454199</v>
      </c>
      <c r="N85" s="64">
        <v>23.218869988291001</v>
      </c>
      <c r="O85" s="65">
        <v>250.70099999999999</v>
      </c>
      <c r="P85" s="64">
        <v>262.5283</v>
      </c>
      <c r="Q85" s="70">
        <v>20.388439046333808</v>
      </c>
      <c r="S85">
        <f t="shared" si="27"/>
        <v>25.37681643506664</v>
      </c>
      <c r="T85">
        <f t="shared" si="28"/>
        <v>0.14540222365193145</v>
      </c>
      <c r="V85">
        <f t="shared" si="29"/>
        <v>55.139357364650863</v>
      </c>
      <c r="AG85">
        <v>8</v>
      </c>
      <c r="AH85" s="7">
        <f t="shared" si="17"/>
        <v>26.738588478698798</v>
      </c>
      <c r="AI85" s="7">
        <f t="shared" si="17"/>
        <v>15.391682874439272</v>
      </c>
      <c r="AJ85" s="7">
        <f t="shared" si="17"/>
        <v>12.252029187945427</v>
      </c>
      <c r="AK85" s="7">
        <f t="shared" si="17"/>
        <v>8.9315898470480111</v>
      </c>
      <c r="AL85" s="7">
        <f t="shared" si="17"/>
        <v>12.586318099101188</v>
      </c>
      <c r="AM85" s="7">
        <f t="shared" si="17"/>
        <v>13.291756511757475</v>
      </c>
      <c r="AN85" s="7">
        <f t="shared" si="17"/>
        <v>16.12045258147743</v>
      </c>
      <c r="AO85" s="7">
        <f t="shared" si="17"/>
        <v>17.185853477648408</v>
      </c>
      <c r="AP85" s="7">
        <f t="shared" si="17"/>
        <v>20.371781440742879</v>
      </c>
      <c r="BD85" s="54">
        <v>9.5</v>
      </c>
      <c r="BE85" s="58">
        <v>31.04</v>
      </c>
      <c r="BF85" s="121">
        <f t="shared" si="18"/>
        <v>30.262218428402345</v>
      </c>
      <c r="BG85" s="58">
        <v>21.24</v>
      </c>
      <c r="BH85" s="121">
        <f t="shared" si="26"/>
        <v>18.656418205743091</v>
      </c>
      <c r="BI85" s="58">
        <v>13.24</v>
      </c>
      <c r="BJ85" s="121">
        <f t="shared" si="19"/>
        <v>14.738741620398066</v>
      </c>
      <c r="BK85" s="58">
        <v>11.07</v>
      </c>
      <c r="BL85" s="121">
        <f t="shared" si="20"/>
        <v>11.012794846859174</v>
      </c>
      <c r="BM85" s="120"/>
      <c r="BN85" s="54">
        <v>13</v>
      </c>
      <c r="BO85" s="54">
        <v>20.496300000000002</v>
      </c>
      <c r="BP85" s="121">
        <f t="shared" si="21"/>
        <v>20.964959472339139</v>
      </c>
      <c r="BQ85" s="54">
        <v>21.9648</v>
      </c>
      <c r="BR85" s="121">
        <f t="shared" si="22"/>
        <v>21.58229475487672</v>
      </c>
      <c r="BS85" s="54">
        <v>24.549499999999998</v>
      </c>
      <c r="BT85" s="121">
        <f t="shared" si="23"/>
        <v>25.147820225987523</v>
      </c>
      <c r="BU85" s="58">
        <v>26.7912</v>
      </c>
      <c r="BV85" s="121">
        <f t="shared" si="24"/>
        <v>26.050009128836077</v>
      </c>
      <c r="BW85" s="120">
        <v>31.065000000000001</v>
      </c>
      <c r="BX85" s="121">
        <f t="shared" si="25"/>
        <v>29.381565491958995</v>
      </c>
    </row>
    <row r="86" spans="2:76" x14ac:dyDescent="0.3">
      <c r="B86" s="21" t="s">
        <v>13</v>
      </c>
      <c r="C86" s="60">
        <v>16.899999999999999</v>
      </c>
      <c r="D86" s="61">
        <v>17.899999999999999</v>
      </c>
      <c r="E86" s="60">
        <v>25.859999847412102</v>
      </c>
      <c r="F86" s="61">
        <v>26.449999809265101</v>
      </c>
      <c r="G86" s="62">
        <v>590</v>
      </c>
      <c r="H86" s="63">
        <v>590</v>
      </c>
      <c r="I86" s="64">
        <v>24.9955</v>
      </c>
      <c r="J86" s="65">
        <v>25.422599999999999</v>
      </c>
      <c r="K86" s="64">
        <v>30.252512257315601</v>
      </c>
      <c r="L86" s="65">
        <v>29.9247597390763</v>
      </c>
      <c r="M86" s="64">
        <v>23.218869988291001</v>
      </c>
      <c r="N86" s="65">
        <v>23.415949179679199</v>
      </c>
      <c r="O86" s="64">
        <v>262.5283</v>
      </c>
      <c r="P86" s="65">
        <v>269.79820000000001</v>
      </c>
      <c r="Q86" s="69">
        <v>20.388439046333808</v>
      </c>
      <c r="S86">
        <f t="shared" si="27"/>
        <v>25.941551572846205</v>
      </c>
      <c r="T86">
        <f t="shared" si="28"/>
        <v>0.26931073495955055</v>
      </c>
      <c r="V86">
        <f t="shared" si="29"/>
        <v>55.139357364650863</v>
      </c>
      <c r="AG86">
        <v>9</v>
      </c>
      <c r="AH86" s="7">
        <f t="shared" si="17"/>
        <v>29.162818004480602</v>
      </c>
      <c r="AI86" s="7">
        <f t="shared" si="17"/>
        <v>17.613871848465401</v>
      </c>
      <c r="AJ86" s="7">
        <f t="shared" si="17"/>
        <v>13.946665664894843</v>
      </c>
      <c r="AK86" s="7">
        <f t="shared" si="17"/>
        <v>10.344370301001593</v>
      </c>
      <c r="AL86" s="7">
        <f t="shared" si="17"/>
        <v>14.533903912008936</v>
      </c>
      <c r="AM86" s="7">
        <f t="shared" si="17"/>
        <v>15.238481428711877</v>
      </c>
      <c r="AN86" s="7">
        <f t="shared" si="17"/>
        <v>18.273951105575208</v>
      </c>
      <c r="AO86" s="7">
        <f t="shared" si="17"/>
        <v>19.324378691634298</v>
      </c>
      <c r="AP86" s="7">
        <f t="shared" si="17"/>
        <v>22.587878175743622</v>
      </c>
      <c r="BD86" s="54">
        <v>10.5</v>
      </c>
      <c r="BE86" s="58">
        <v>32.31</v>
      </c>
      <c r="BF86" s="121">
        <f t="shared" si="18"/>
        <v>32.267075879043844</v>
      </c>
      <c r="BG86" s="58">
        <v>22.87</v>
      </c>
      <c r="BH86" s="121">
        <f t="shared" si="26"/>
        <v>20.611928379174259</v>
      </c>
      <c r="BI86" s="58">
        <v>14.18</v>
      </c>
      <c r="BJ86" s="121">
        <f t="shared" si="19"/>
        <v>16.219820557935243</v>
      </c>
      <c r="BK86" s="58">
        <v>12.1</v>
      </c>
      <c r="BL86" s="121">
        <f t="shared" si="20"/>
        <v>12.275417496551571</v>
      </c>
      <c r="BM86" s="120"/>
      <c r="BN86" s="54">
        <v>14</v>
      </c>
      <c r="BO86" s="54">
        <v>22.3812</v>
      </c>
      <c r="BP86" s="121">
        <f t="shared" si="21"/>
        <v>22.281181367431444</v>
      </c>
      <c r="BQ86" s="54">
        <v>23.6493</v>
      </c>
      <c r="BR86" s="121">
        <f t="shared" si="22"/>
        <v>22.867545885090564</v>
      </c>
      <c r="BS86" s="54">
        <v>26.5639</v>
      </c>
      <c r="BT86" s="121">
        <f t="shared" si="23"/>
        <v>26.518367741117764</v>
      </c>
      <c r="BU86" s="58">
        <v>28.262</v>
      </c>
      <c r="BV86" s="121">
        <f t="shared" si="24"/>
        <v>27.375638540257416</v>
      </c>
      <c r="BW86" s="120">
        <v>33.005099999999999</v>
      </c>
      <c r="BX86" s="121">
        <f t="shared" si="25"/>
        <v>30.694089504096475</v>
      </c>
    </row>
    <row r="87" spans="2:76" x14ac:dyDescent="0.3">
      <c r="B87" s="18" t="s">
        <v>14</v>
      </c>
      <c r="C87" s="54">
        <v>6</v>
      </c>
      <c r="D87" s="55">
        <v>7.8</v>
      </c>
      <c r="E87" s="54">
        <v>16.9166666666666</v>
      </c>
      <c r="F87" s="55">
        <v>19.6944444444444</v>
      </c>
      <c r="G87" s="56">
        <v>782</v>
      </c>
      <c r="H87" s="57">
        <v>769</v>
      </c>
      <c r="I87" s="58">
        <v>11.1912</v>
      </c>
      <c r="J87" s="59">
        <v>15.2181</v>
      </c>
      <c r="K87" s="58">
        <v>17.278727923077799</v>
      </c>
      <c r="L87" s="59">
        <v>20.1731703948488</v>
      </c>
      <c r="M87" s="58">
        <v>13.4927018442233</v>
      </c>
      <c r="N87" s="59">
        <v>15.87767048746</v>
      </c>
      <c r="O87" s="58">
        <v>78.890199999999993</v>
      </c>
      <c r="P87" s="59">
        <v>124.2306</v>
      </c>
      <c r="Q87" s="15">
        <v>21.97707231040572</v>
      </c>
      <c r="S87">
        <f t="shared" si="27"/>
        <v>15.586815089679149</v>
      </c>
      <c r="T87">
        <f t="shared" si="28"/>
        <v>0.13595081735710315</v>
      </c>
      <c r="V87">
        <f t="shared" si="29"/>
        <v>59.43572439255162</v>
      </c>
      <c r="AG87">
        <v>10</v>
      </c>
      <c r="AH87" s="7">
        <f t="shared" si="17"/>
        <v>31.295083067579768</v>
      </c>
      <c r="AI87" s="7">
        <f t="shared" si="17"/>
        <v>19.655185964581388</v>
      </c>
      <c r="AJ87" s="7">
        <f t="shared" si="17"/>
        <v>15.495921625990363</v>
      </c>
      <c r="AK87" s="7">
        <f t="shared" si="17"/>
        <v>11.656276677773942</v>
      </c>
      <c r="AL87" s="7">
        <f t="shared" si="17"/>
        <v>16.337582165878064</v>
      </c>
      <c r="AM87" s="7">
        <f t="shared" si="17"/>
        <v>17.029693949407083</v>
      </c>
      <c r="AN87" s="7">
        <f t="shared" si="17"/>
        <v>20.235320718438473</v>
      </c>
      <c r="AO87" s="7">
        <f t="shared" si="17"/>
        <v>21.257902480487498</v>
      </c>
      <c r="AP87" s="7">
        <f t="shared" si="17"/>
        <v>24.566321997374409</v>
      </c>
      <c r="BD87" s="54">
        <v>11.583333333333334</v>
      </c>
      <c r="BE87" s="58">
        <v>34.770000000000003</v>
      </c>
      <c r="BF87" s="121">
        <f t="shared" si="18"/>
        <v>34.187801519609636</v>
      </c>
      <c r="BG87" s="58">
        <v>25.43</v>
      </c>
      <c r="BH87" s="121">
        <f t="shared" si="26"/>
        <v>22.549656270861014</v>
      </c>
      <c r="BI87" s="58">
        <v>16.45</v>
      </c>
      <c r="BJ87" s="121">
        <f t="shared" si="19"/>
        <v>17.681973684152915</v>
      </c>
      <c r="BK87" s="58">
        <v>13.88</v>
      </c>
      <c r="BL87" s="121">
        <f t="shared" si="20"/>
        <v>13.537124873787755</v>
      </c>
      <c r="BM87" s="120"/>
      <c r="BN87" s="54">
        <v>15</v>
      </c>
      <c r="BO87" s="54">
        <v>22.6313</v>
      </c>
      <c r="BP87" s="121">
        <f t="shared" si="21"/>
        <v>23.501535291363179</v>
      </c>
      <c r="BQ87" s="54">
        <v>23.768799999999999</v>
      </c>
      <c r="BR87" s="121">
        <f t="shared" si="22"/>
        <v>24.055791224772292</v>
      </c>
      <c r="BS87" s="54">
        <v>26.8569</v>
      </c>
      <c r="BT87" s="121">
        <f t="shared" si="23"/>
        <v>27.779811575570999</v>
      </c>
      <c r="BU87" s="58">
        <v>29.351900000000001</v>
      </c>
      <c r="BV87" s="121">
        <f t="shared" si="24"/>
        <v>28.591824426158393</v>
      </c>
      <c r="BW87" s="120">
        <v>33.631300000000003</v>
      </c>
      <c r="BX87" s="121">
        <f t="shared" si="25"/>
        <v>31.891576918541745</v>
      </c>
    </row>
    <row r="88" spans="2:76" x14ac:dyDescent="0.3">
      <c r="B88" s="20" t="s">
        <v>14</v>
      </c>
      <c r="C88" s="55">
        <v>7.8</v>
      </c>
      <c r="D88" s="54">
        <v>9</v>
      </c>
      <c r="E88" s="55">
        <v>19.6944444444444</v>
      </c>
      <c r="F88" s="54">
        <v>20.409090909090999</v>
      </c>
      <c r="G88" s="57">
        <v>769</v>
      </c>
      <c r="H88" s="56">
        <v>769</v>
      </c>
      <c r="I88" s="59">
        <v>15.2181</v>
      </c>
      <c r="J88" s="58">
        <v>17.269400000000001</v>
      </c>
      <c r="K88" s="59">
        <v>20.1731703948488</v>
      </c>
      <c r="L88" s="58">
        <v>21.376758392424101</v>
      </c>
      <c r="M88" s="59">
        <v>15.87767048746</v>
      </c>
      <c r="N88" s="58">
        <v>16.915447124007802</v>
      </c>
      <c r="O88" s="59">
        <v>124.2306</v>
      </c>
      <c r="P88" s="58">
        <v>146.1046</v>
      </c>
      <c r="Q88" s="68">
        <v>21.97707231040572</v>
      </c>
      <c r="S88">
        <f t="shared" si="27"/>
        <v>17.785391471383424</v>
      </c>
      <c r="T88">
        <f t="shared" si="28"/>
        <v>0.26624719854042944</v>
      </c>
      <c r="V88">
        <f t="shared" si="29"/>
        <v>59.43572439255162</v>
      </c>
      <c r="AG88">
        <v>11</v>
      </c>
      <c r="AH88" s="7">
        <f t="shared" ref="AH88:AP99" si="30">($Z$82+$Z$83*AH$74)*(AH$75/($Z$82+$Z$83*AH$74))^((AH$76/$AG88)^$Z$84)</f>
        <v>33.183291901874412</v>
      </c>
      <c r="AI88" s="7">
        <f t="shared" si="30"/>
        <v>21.528513366240428</v>
      </c>
      <c r="AJ88" s="7">
        <f t="shared" si="30"/>
        <v>16.912094053002377</v>
      </c>
      <c r="AK88" s="7">
        <f t="shared" si="30"/>
        <v>12.870974405218179</v>
      </c>
      <c r="AL88" s="7">
        <f t="shared" si="30"/>
        <v>18.003933333704492</v>
      </c>
      <c r="AM88" s="7">
        <f t="shared" si="30"/>
        <v>18.675722575548715</v>
      </c>
      <c r="AN88" s="7">
        <f t="shared" si="30"/>
        <v>22.022679317513962</v>
      </c>
      <c r="AO88" s="7">
        <f t="shared" si="30"/>
        <v>23.009318604742667</v>
      </c>
      <c r="AP88" s="7">
        <f t="shared" si="30"/>
        <v>26.339878773729115</v>
      </c>
      <c r="BD88" s="54">
        <v>12.583333333333334</v>
      </c>
      <c r="BE88" s="58">
        <v>36.85</v>
      </c>
      <c r="BF88" s="121">
        <f t="shared" si="18"/>
        <v>35.765970002179252</v>
      </c>
      <c r="BG88" s="58">
        <v>24.5</v>
      </c>
      <c r="BH88" s="121">
        <f t="shared" si="26"/>
        <v>24.187718188003753</v>
      </c>
      <c r="BI88" s="58">
        <v>15.6</v>
      </c>
      <c r="BJ88" s="121">
        <f t="shared" si="19"/>
        <v>18.914132947103585</v>
      </c>
      <c r="BK88" s="58">
        <v>13.45</v>
      </c>
      <c r="BL88" s="121">
        <f t="shared" si="20"/>
        <v>14.61129647864465</v>
      </c>
      <c r="BM88" s="120"/>
      <c r="BN88" s="54">
        <v>15.8</v>
      </c>
      <c r="BO88" s="54">
        <v>23.5381</v>
      </c>
      <c r="BP88" s="121">
        <f t="shared" si="21"/>
        <v>24.415033873355668</v>
      </c>
      <c r="BQ88" s="54">
        <v>24.261399999999998</v>
      </c>
      <c r="BR88" s="121">
        <f t="shared" si="22"/>
        <v>24.943228445931222</v>
      </c>
      <c r="BS88" s="54">
        <v>27.3856</v>
      </c>
      <c r="BT88" s="121">
        <f t="shared" si="23"/>
        <v>28.718549439852783</v>
      </c>
      <c r="BU88" s="58">
        <v>29.838000000000001</v>
      </c>
      <c r="BV88" s="121">
        <f t="shared" si="24"/>
        <v>29.494558278907537</v>
      </c>
      <c r="BW88" s="120">
        <v>34.447600000000001</v>
      </c>
      <c r="BX88" s="121">
        <f t="shared" si="25"/>
        <v>32.776487711054735</v>
      </c>
    </row>
    <row r="89" spans="2:76" x14ac:dyDescent="0.3">
      <c r="B89" s="18" t="s">
        <v>14</v>
      </c>
      <c r="C89" s="54">
        <v>9</v>
      </c>
      <c r="D89" s="55">
        <v>9.9</v>
      </c>
      <c r="E89" s="54">
        <v>20.409090909090999</v>
      </c>
      <c r="F89" s="55">
        <v>21.8611111111112</v>
      </c>
      <c r="G89" s="56">
        <v>769</v>
      </c>
      <c r="H89" s="57">
        <v>764</v>
      </c>
      <c r="I89" s="58">
        <v>17.269400000000001</v>
      </c>
      <c r="J89" s="59">
        <v>18.817599999999999</v>
      </c>
      <c r="K89" s="58">
        <v>21.376758392424101</v>
      </c>
      <c r="L89" s="59">
        <v>22.789955995928299</v>
      </c>
      <c r="M89" s="58">
        <v>16.915447124007802</v>
      </c>
      <c r="N89" s="59">
        <v>17.709712712012301</v>
      </c>
      <c r="O89" s="58">
        <v>146.1046</v>
      </c>
      <c r="P89" s="59">
        <v>169.4057</v>
      </c>
      <c r="Q89" s="15">
        <v>21.97707231040572</v>
      </c>
      <c r="S89">
        <f t="shared" si="27"/>
        <v>18.993746511825211</v>
      </c>
      <c r="T89">
        <f t="shared" si="28"/>
        <v>3.1027593628189753E-2</v>
      </c>
      <c r="V89">
        <f t="shared" si="29"/>
        <v>59.43572439255162</v>
      </c>
      <c r="AG89">
        <v>12</v>
      </c>
      <c r="AH89" s="7">
        <f t="shared" si="30"/>
        <v>34.866261031190824</v>
      </c>
      <c r="AI89" s="7">
        <f t="shared" si="30"/>
        <v>23.248844632521731</v>
      </c>
      <c r="AJ89" s="7">
        <f t="shared" si="30"/>
        <v>18.208323916995869</v>
      </c>
      <c r="AK89" s="7">
        <f t="shared" si="30"/>
        <v>13.99480276323782</v>
      </c>
      <c r="AL89" s="7">
        <f t="shared" si="30"/>
        <v>19.542782975336564</v>
      </c>
      <c r="AM89" s="7">
        <f t="shared" si="30"/>
        <v>20.189028714344484</v>
      </c>
      <c r="AN89" s="7">
        <f t="shared" si="30"/>
        <v>23.654434695280461</v>
      </c>
      <c r="AO89" s="7">
        <f t="shared" si="30"/>
        <v>24.600228109728899</v>
      </c>
      <c r="AP89" s="7">
        <f t="shared" si="30"/>
        <v>27.936928496459849</v>
      </c>
      <c r="BD89" s="54">
        <v>13.75</v>
      </c>
      <c r="BE89" s="58">
        <v>38.42</v>
      </c>
      <c r="BF89" s="121">
        <f t="shared" si="18"/>
        <v>37.408781569595618</v>
      </c>
      <c r="BG89" s="58">
        <v>29.2</v>
      </c>
      <c r="BH89" s="121">
        <f t="shared" si="26"/>
        <v>25.935929579344897</v>
      </c>
      <c r="BI89" s="58">
        <v>19.23</v>
      </c>
      <c r="BJ89" s="121">
        <f t="shared" si="19"/>
        <v>20.22552994114362</v>
      </c>
      <c r="BK89" s="58">
        <v>15.53</v>
      </c>
      <c r="BL89" s="121">
        <f t="shared" si="20"/>
        <v>15.764850408889542</v>
      </c>
      <c r="BM89" s="120"/>
      <c r="BN89" s="54">
        <v>16.899999999999999</v>
      </c>
      <c r="BO89" s="54">
        <v>24.203099999999999</v>
      </c>
      <c r="BP89" s="121">
        <f t="shared" si="21"/>
        <v>25.58846370905033</v>
      </c>
      <c r="BQ89" s="54">
        <v>24.9955</v>
      </c>
      <c r="BR89" s="121">
        <f t="shared" si="22"/>
        <v>26.080755779339889</v>
      </c>
      <c r="BS89" s="54">
        <v>28.536100000000001</v>
      </c>
      <c r="BT89" s="121">
        <f t="shared" si="23"/>
        <v>29.917818553128694</v>
      </c>
      <c r="BU89" s="58">
        <v>31.200900000000001</v>
      </c>
      <c r="BV89" s="121">
        <f t="shared" si="24"/>
        <v>30.645066669140498</v>
      </c>
      <c r="BW89" s="120">
        <v>35.097200000000001</v>
      </c>
      <c r="BX89" s="121">
        <f t="shared" si="25"/>
        <v>33.899611273669414</v>
      </c>
    </row>
    <row r="90" spans="2:76" x14ac:dyDescent="0.3">
      <c r="B90" s="20" t="s">
        <v>14</v>
      </c>
      <c r="C90" s="55">
        <v>9.9</v>
      </c>
      <c r="D90" s="54">
        <v>10.8</v>
      </c>
      <c r="E90" s="55">
        <v>21.8611111111112</v>
      </c>
      <c r="F90" s="54">
        <v>22.904761904761902</v>
      </c>
      <c r="G90" s="57">
        <v>764</v>
      </c>
      <c r="H90" s="56">
        <v>764</v>
      </c>
      <c r="I90" s="59">
        <v>18.817599999999999</v>
      </c>
      <c r="J90" s="58">
        <v>20.5671</v>
      </c>
      <c r="K90" s="59">
        <v>22.789955995928299</v>
      </c>
      <c r="L90" s="58">
        <v>23.060732396866999</v>
      </c>
      <c r="M90" s="59">
        <v>17.709712712012301</v>
      </c>
      <c r="N90" s="58">
        <v>18.514270477109001</v>
      </c>
      <c r="O90" s="59">
        <v>169.4057</v>
      </c>
      <c r="P90" s="58">
        <v>194.08189999999999</v>
      </c>
      <c r="Q90" s="68">
        <v>21.97707231040572</v>
      </c>
      <c r="S90">
        <f t="shared" si="27"/>
        <v>20.423259992721739</v>
      </c>
      <c r="T90">
        <f t="shared" si="28"/>
        <v>2.0689947693810072E-2</v>
      </c>
      <c r="V90">
        <f t="shared" si="29"/>
        <v>59.43572439255162</v>
      </c>
      <c r="AG90">
        <v>13</v>
      </c>
      <c r="AH90" s="7">
        <f t="shared" si="30"/>
        <v>36.375420195089589</v>
      </c>
      <c r="AI90" s="7">
        <f t="shared" si="30"/>
        <v>24.831191798858391</v>
      </c>
      <c r="AJ90" s="7">
        <f t="shared" si="30"/>
        <v>19.397246288922073</v>
      </c>
      <c r="AK90" s="7">
        <f t="shared" si="30"/>
        <v>15.035056898378665</v>
      </c>
      <c r="AL90" s="7">
        <f t="shared" si="30"/>
        <v>20.964959472339135</v>
      </c>
      <c r="AM90" s="7">
        <f t="shared" si="30"/>
        <v>21.582294754876717</v>
      </c>
      <c r="AN90" s="7">
        <f t="shared" si="30"/>
        <v>25.147820225987516</v>
      </c>
      <c r="AO90" s="7">
        <f t="shared" si="30"/>
        <v>26.050009128836074</v>
      </c>
      <c r="AP90" s="7">
        <f t="shared" si="30"/>
        <v>29.381565491958987</v>
      </c>
      <c r="BD90" s="54">
        <v>14.75</v>
      </c>
      <c r="BE90" s="58">
        <v>39.46</v>
      </c>
      <c r="BF90" s="121">
        <f t="shared" si="18"/>
        <v>38.672415337055888</v>
      </c>
      <c r="BG90" s="58">
        <v>30.65</v>
      </c>
      <c r="BH90" s="121">
        <f t="shared" si="26"/>
        <v>27.309976656576612</v>
      </c>
      <c r="BI90" s="58">
        <v>19.88</v>
      </c>
      <c r="BJ90" s="121">
        <f t="shared" si="19"/>
        <v>21.253799034949704</v>
      </c>
      <c r="BK90" s="58">
        <v>15.94</v>
      </c>
      <c r="BL90" s="121">
        <f t="shared" si="20"/>
        <v>16.676403068726312</v>
      </c>
      <c r="BM90" s="114"/>
      <c r="BN90" s="55"/>
      <c r="BO90" s="55"/>
      <c r="BP90" s="121"/>
      <c r="BQ90" s="99"/>
      <c r="BR90" s="126"/>
      <c r="BS90" s="99"/>
      <c r="BT90" s="126"/>
      <c r="BU90" s="99"/>
      <c r="BV90" s="126"/>
      <c r="BW90" s="99"/>
      <c r="BX90" s="126"/>
    </row>
    <row r="91" spans="2:76" x14ac:dyDescent="0.3">
      <c r="B91" s="18" t="s">
        <v>14</v>
      </c>
      <c r="C91" s="54">
        <v>10.8</v>
      </c>
      <c r="D91" s="55">
        <v>12</v>
      </c>
      <c r="E91" s="54">
        <v>22.904761904761902</v>
      </c>
      <c r="F91" s="55">
        <v>24.863636363636399</v>
      </c>
      <c r="G91" s="56">
        <v>764</v>
      </c>
      <c r="H91" s="57">
        <v>764</v>
      </c>
      <c r="I91" s="58">
        <v>20.5671</v>
      </c>
      <c r="J91" s="59">
        <v>22.723099999999999</v>
      </c>
      <c r="K91" s="58">
        <v>23.060732396866999</v>
      </c>
      <c r="L91" s="59">
        <v>25.0961717790405</v>
      </c>
      <c r="M91" s="58">
        <v>18.514270477109001</v>
      </c>
      <c r="N91" s="59">
        <v>19.4592137648477</v>
      </c>
      <c r="O91" s="58">
        <v>194.08189999999999</v>
      </c>
      <c r="P91" s="59">
        <v>227.71709999999999</v>
      </c>
      <c r="Q91" s="15">
        <v>21.97707231040572</v>
      </c>
      <c r="S91">
        <f t="shared" si="27"/>
        <v>22.521669123504214</v>
      </c>
      <c r="T91">
        <f t="shared" si="28"/>
        <v>4.0574398005860032E-2</v>
      </c>
      <c r="V91">
        <f t="shared" si="29"/>
        <v>59.43572439255162</v>
      </c>
      <c r="AG91">
        <v>14</v>
      </c>
      <c r="AH91" s="7">
        <f t="shared" si="30"/>
        <v>37.736319398882607</v>
      </c>
      <c r="AI91" s="7">
        <f t="shared" si="30"/>
        <v>26.28965658813571</v>
      </c>
      <c r="AJ91" s="7">
        <f t="shared" si="30"/>
        <v>20.490442439955476</v>
      </c>
      <c r="AK91" s="7">
        <f t="shared" si="30"/>
        <v>15.999114119512345</v>
      </c>
      <c r="AL91" s="7">
        <f t="shared" si="30"/>
        <v>22.281181367431447</v>
      </c>
      <c r="AM91" s="7">
        <f t="shared" si="30"/>
        <v>22.867545885090568</v>
      </c>
      <c r="AN91" s="7">
        <f t="shared" si="30"/>
        <v>26.518367741117764</v>
      </c>
      <c r="AO91" s="7">
        <f t="shared" si="30"/>
        <v>27.37563854025742</v>
      </c>
      <c r="AP91" s="7">
        <f t="shared" si="30"/>
        <v>30.694089504096475</v>
      </c>
      <c r="BE91" s="59"/>
      <c r="BF91" s="126"/>
      <c r="BH91" s="126"/>
      <c r="BJ91" s="126"/>
      <c r="BL91" s="126"/>
      <c r="BM91" s="114"/>
      <c r="BN91" s="99"/>
      <c r="BO91" s="99"/>
      <c r="BP91" s="126"/>
      <c r="BQ91" s="99"/>
      <c r="BR91" s="126"/>
      <c r="BS91" s="99"/>
      <c r="BT91" s="126"/>
      <c r="BU91" s="99"/>
      <c r="BV91" s="126"/>
      <c r="BW91" s="99"/>
      <c r="BX91" s="41"/>
    </row>
    <row r="92" spans="2:76" x14ac:dyDescent="0.3">
      <c r="B92" s="20" t="s">
        <v>14</v>
      </c>
      <c r="C92" s="55">
        <v>12</v>
      </c>
      <c r="D92" s="54">
        <v>13</v>
      </c>
      <c r="E92" s="55">
        <v>24.863636363636399</v>
      </c>
      <c r="F92" s="54">
        <v>25.386363636363601</v>
      </c>
      <c r="G92" s="57">
        <v>764</v>
      </c>
      <c r="H92" s="56">
        <v>764</v>
      </c>
      <c r="I92" s="59">
        <v>22.723099999999999</v>
      </c>
      <c r="J92" s="58">
        <v>24.549499999999998</v>
      </c>
      <c r="K92" s="59">
        <v>25.0961717790405</v>
      </c>
      <c r="L92" s="58">
        <v>26.198837540090999</v>
      </c>
      <c r="M92" s="59">
        <v>19.4592137648477</v>
      </c>
      <c r="N92" s="58">
        <v>20.2285145506786</v>
      </c>
      <c r="O92" s="59">
        <v>227.71709999999999</v>
      </c>
      <c r="P92" s="58">
        <v>254.16460000000001</v>
      </c>
      <c r="Q92" s="68">
        <v>21.97707231040572</v>
      </c>
      <c r="S92">
        <f t="shared" si="27"/>
        <v>24.204510498906878</v>
      </c>
      <c r="T92">
        <f t="shared" si="28"/>
        <v>0.11901775586448038</v>
      </c>
      <c r="V92">
        <f t="shared" si="29"/>
        <v>59.43572439255162</v>
      </c>
      <c r="AG92">
        <v>15</v>
      </c>
      <c r="AH92" s="7">
        <f t="shared" si="30"/>
        <v>38.969855554318549</v>
      </c>
      <c r="AI92" s="7">
        <f t="shared" si="30"/>
        <v>27.637069317023467</v>
      </c>
      <c r="AJ92" s="7">
        <f t="shared" si="30"/>
        <v>21.498275052309296</v>
      </c>
      <c r="AK92" s="7">
        <f t="shared" si="30"/>
        <v>16.894008037361058</v>
      </c>
      <c r="AL92" s="7">
        <f t="shared" si="30"/>
        <v>23.501535291363172</v>
      </c>
      <c r="AM92" s="7">
        <f t="shared" si="30"/>
        <v>24.055791224772289</v>
      </c>
      <c r="AN92" s="7">
        <f t="shared" si="30"/>
        <v>27.779811575570992</v>
      </c>
      <c r="AO92" s="7">
        <f t="shared" si="30"/>
        <v>28.591824426158382</v>
      </c>
      <c r="AP92" s="7">
        <f t="shared" si="30"/>
        <v>31.891576918541737</v>
      </c>
      <c r="BD92" s="106" t="s">
        <v>21</v>
      </c>
      <c r="BE92" s="41"/>
      <c r="BF92" s="124">
        <f>SUMXMY2(BE80:BE90,BF80:BF90)</f>
        <v>12.650009714357255</v>
      </c>
      <c r="BG92" s="125"/>
      <c r="BH92" s="124">
        <f>SUMXMY2(BG80:BG90,BH80:BH90)</f>
        <v>53.380592321428104</v>
      </c>
      <c r="BI92" s="41"/>
      <c r="BJ92" s="124">
        <f>SUMXMY2(BI80:BI90,BJ80:BJ90)</f>
        <v>24.52455715565748</v>
      </c>
      <c r="BK92" s="41"/>
      <c r="BL92" s="124">
        <f>SUMXMY2(BK80:BK90,BL80:BL90)</f>
        <v>2.2082497485169927</v>
      </c>
      <c r="BM92" s="126"/>
      <c r="BN92" s="126"/>
      <c r="BO92" s="126"/>
      <c r="BP92" s="124">
        <f>SUMXMY2(BO80:BO90,BP80:BP90)</f>
        <v>6.4934473684304388</v>
      </c>
      <c r="BQ92" s="126"/>
      <c r="BR92" s="124">
        <f>SUMXMY2(BQ80:BQ90,BR80:BR90)</f>
        <v>4.370610154171473</v>
      </c>
      <c r="BS92" s="126"/>
      <c r="BT92" s="124">
        <f>SUMXMY2(BS80:BS90,BT80:BT90)</f>
        <v>9.7210589641748868</v>
      </c>
      <c r="BU92" s="126"/>
      <c r="BV92" s="124">
        <f>SUMXMY2(BU80:BU90,BV80:BV90)</f>
        <v>3.0480000041412243</v>
      </c>
      <c r="BW92" s="126"/>
      <c r="BX92" s="124">
        <f>SUMXMY2(BW80:BW90,BX80:BX90)</f>
        <v>18.24602725398616</v>
      </c>
    </row>
    <row r="93" spans="2:76" x14ac:dyDescent="0.3">
      <c r="B93" s="18" t="s">
        <v>14</v>
      </c>
      <c r="C93" s="54">
        <v>13</v>
      </c>
      <c r="D93" s="55">
        <v>14</v>
      </c>
      <c r="E93" s="54">
        <v>25.386363636363601</v>
      </c>
      <c r="F93" s="55">
        <v>25.704545454545499</v>
      </c>
      <c r="G93" s="56">
        <v>764</v>
      </c>
      <c r="H93" s="57">
        <v>759</v>
      </c>
      <c r="I93" s="58">
        <v>24.549499999999998</v>
      </c>
      <c r="J93" s="59">
        <v>26.5639</v>
      </c>
      <c r="K93" s="58">
        <v>26.198837540090999</v>
      </c>
      <c r="L93" s="59">
        <v>27.2323816659217</v>
      </c>
      <c r="M93" s="58">
        <v>20.2285145506786</v>
      </c>
      <c r="N93" s="59">
        <v>21.105698722563499</v>
      </c>
      <c r="O93" s="58">
        <v>254.16460000000001</v>
      </c>
      <c r="P93" s="59">
        <v>280.42399999999998</v>
      </c>
      <c r="Q93" s="15">
        <v>21.97707231040572</v>
      </c>
      <c r="S93">
        <f t="shared" si="27"/>
        <v>25.889290503512555</v>
      </c>
      <c r="T93">
        <f t="shared" si="28"/>
        <v>0.4550979727510443</v>
      </c>
      <c r="V93">
        <f t="shared" si="29"/>
        <v>59.43572439255162</v>
      </c>
      <c r="AG93">
        <v>16</v>
      </c>
      <c r="AH93" s="7">
        <f t="shared" si="30"/>
        <v>40.093239287196702</v>
      </c>
      <c r="AI93" s="7">
        <f t="shared" si="30"/>
        <v>28.884907628036583</v>
      </c>
      <c r="AJ93" s="7">
        <f t="shared" si="30"/>
        <v>22.429901529894952</v>
      </c>
      <c r="AK93" s="7">
        <f t="shared" si="30"/>
        <v>17.72624059390639</v>
      </c>
      <c r="AL93" s="7">
        <f t="shared" si="30"/>
        <v>24.635262465669619</v>
      </c>
      <c r="AM93" s="7">
        <f t="shared" si="30"/>
        <v>25.156923440732299</v>
      </c>
      <c r="AN93" s="7">
        <f t="shared" si="30"/>
        <v>28.944181936906574</v>
      </c>
      <c r="AO93" s="7">
        <f t="shared" si="30"/>
        <v>29.711250311463814</v>
      </c>
      <c r="AP93" s="7">
        <f t="shared" si="30"/>
        <v>32.988416338229676</v>
      </c>
      <c r="BF93" s="117"/>
      <c r="BG93" s="118"/>
      <c r="BH93" s="99"/>
      <c r="BJ93" s="99"/>
      <c r="BL93" s="99"/>
      <c r="BM93" s="114"/>
      <c r="BN93" s="54"/>
      <c r="BO93" s="54"/>
      <c r="BP93" s="99"/>
      <c r="BQ93" s="99"/>
      <c r="BR93" s="99"/>
      <c r="BS93" s="99"/>
      <c r="BT93" s="99"/>
      <c r="BU93" s="99"/>
      <c r="BV93" s="99"/>
      <c r="BW93" s="99"/>
    </row>
    <row r="94" spans="2:76" x14ac:dyDescent="0.3">
      <c r="B94" s="20" t="s">
        <v>14</v>
      </c>
      <c r="C94" s="55">
        <v>14</v>
      </c>
      <c r="D94" s="54">
        <v>15</v>
      </c>
      <c r="E94" s="55">
        <v>25.704545454545499</v>
      </c>
      <c r="F94" s="54">
        <v>25.936363393610101</v>
      </c>
      <c r="G94" s="57">
        <v>759</v>
      </c>
      <c r="H94" s="56">
        <v>750</v>
      </c>
      <c r="I94" s="59">
        <v>26.5639</v>
      </c>
      <c r="J94" s="58">
        <v>26.8569</v>
      </c>
      <c r="K94" s="59">
        <v>27.2323816659217</v>
      </c>
      <c r="L94" s="58">
        <v>27.454752049888999</v>
      </c>
      <c r="M94" s="59">
        <v>21.105698722563499</v>
      </c>
      <c r="N94" s="58">
        <v>21.3518355161955</v>
      </c>
      <c r="O94" s="59">
        <v>280.42399999999998</v>
      </c>
      <c r="P94" s="58">
        <v>283.79379999999998</v>
      </c>
      <c r="Q94" s="68">
        <v>21.97707231040572</v>
      </c>
      <c r="S94">
        <f t="shared" si="27"/>
        <v>27.772418048407207</v>
      </c>
      <c r="T94">
        <f t="shared" si="28"/>
        <v>0.83817329695934217</v>
      </c>
      <c r="V94">
        <f t="shared" si="29"/>
        <v>59.43572439255162</v>
      </c>
      <c r="AG94">
        <v>17</v>
      </c>
      <c r="AH94" s="7">
        <f t="shared" si="30"/>
        <v>41.120747899271706</v>
      </c>
      <c r="AI94" s="7">
        <f t="shared" si="30"/>
        <v>30.043347329803854</v>
      </c>
      <c r="AJ94" s="7">
        <f t="shared" si="30"/>
        <v>23.293364350836558</v>
      </c>
      <c r="AK94" s="7">
        <f t="shared" si="30"/>
        <v>18.501719509577107</v>
      </c>
      <c r="AL94" s="7">
        <f t="shared" si="30"/>
        <v>25.690704505335077</v>
      </c>
      <c r="AM94" s="7">
        <f t="shared" si="30"/>
        <v>26.179743156005678</v>
      </c>
      <c r="AN94" s="7">
        <f t="shared" si="30"/>
        <v>30.021971671830077</v>
      </c>
      <c r="AO94" s="7">
        <f t="shared" si="30"/>
        <v>30.744842652400212</v>
      </c>
      <c r="AP94" s="7">
        <f t="shared" si="30"/>
        <v>33.996772306961105</v>
      </c>
      <c r="BF94" s="117"/>
      <c r="BG94" s="118"/>
      <c r="BH94" s="99"/>
      <c r="BJ94" s="99"/>
      <c r="BL94" s="99"/>
      <c r="BM94" s="114"/>
      <c r="BP94" s="99"/>
      <c r="BQ94" s="99"/>
      <c r="BR94" s="99"/>
      <c r="BS94" s="99"/>
      <c r="BT94" s="99"/>
      <c r="BU94" s="99"/>
      <c r="BV94" s="99"/>
      <c r="BW94" s="99"/>
    </row>
    <row r="95" spans="2:76" x14ac:dyDescent="0.3">
      <c r="B95" s="18" t="s">
        <v>14</v>
      </c>
      <c r="C95" s="54">
        <v>15</v>
      </c>
      <c r="D95" s="55">
        <v>15.8</v>
      </c>
      <c r="E95" s="54">
        <v>25.936363393610101</v>
      </c>
      <c r="F95" s="55">
        <v>26.7681815407492</v>
      </c>
      <c r="G95" s="56">
        <v>750</v>
      </c>
      <c r="H95" s="57">
        <v>750</v>
      </c>
      <c r="I95" s="58">
        <v>26.8569</v>
      </c>
      <c r="J95" s="59">
        <v>27.3856</v>
      </c>
      <c r="K95" s="58">
        <v>27.454752049888999</v>
      </c>
      <c r="L95" s="59">
        <v>27.395387942745501</v>
      </c>
      <c r="M95" s="58">
        <v>21.3518355161955</v>
      </c>
      <c r="N95" s="59">
        <v>21.560434000754501</v>
      </c>
      <c r="O95" s="58">
        <v>283.79379999999998</v>
      </c>
      <c r="P95" s="59">
        <v>296.09460000000001</v>
      </c>
      <c r="Q95" s="15">
        <v>21.97707231040572</v>
      </c>
      <c r="S95">
        <f t="shared" si="27"/>
        <v>27.792268404689398</v>
      </c>
      <c r="T95">
        <f t="shared" si="28"/>
        <v>0.16537919137262019</v>
      </c>
      <c r="V95">
        <f t="shared" si="29"/>
        <v>59.43572439255162</v>
      </c>
      <c r="AG95">
        <v>18</v>
      </c>
      <c r="AH95" s="7">
        <f t="shared" si="30"/>
        <v>42.064310317773725</v>
      </c>
      <c r="AI95" s="7">
        <f t="shared" si="30"/>
        <v>31.121370089823177</v>
      </c>
      <c r="AJ95" s="7">
        <f t="shared" si="30"/>
        <v>24.095708833490487</v>
      </c>
      <c r="AK95" s="7">
        <f t="shared" si="30"/>
        <v>19.225760329468212</v>
      </c>
      <c r="AL95" s="7">
        <f t="shared" si="30"/>
        <v>26.675328825542646</v>
      </c>
      <c r="AM95" s="7">
        <f t="shared" si="30"/>
        <v>27.132039310474774</v>
      </c>
      <c r="AN95" s="7">
        <f t="shared" si="30"/>
        <v>31.02232156338755</v>
      </c>
      <c r="AO95" s="7">
        <f t="shared" si="30"/>
        <v>31.702024131933392</v>
      </c>
      <c r="AP95" s="7">
        <f t="shared" si="30"/>
        <v>34.926972698240924</v>
      </c>
      <c r="BF95" s="117"/>
      <c r="BG95" s="118"/>
      <c r="BH95" s="99"/>
      <c r="BJ95" s="99"/>
      <c r="BL95" s="99"/>
      <c r="BM95" s="114"/>
      <c r="BP95" s="99"/>
      <c r="BQ95" s="99"/>
      <c r="BR95" s="99"/>
      <c r="BS95" s="99"/>
      <c r="BT95" s="99"/>
      <c r="BU95" s="99"/>
      <c r="BV95" s="99"/>
      <c r="BW95" s="99"/>
    </row>
    <row r="96" spans="2:76" x14ac:dyDescent="0.3">
      <c r="B96" s="20" t="s">
        <v>14</v>
      </c>
      <c r="C96" s="55">
        <v>15.8</v>
      </c>
      <c r="D96" s="54">
        <v>16.899999999999999</v>
      </c>
      <c r="E96" s="55">
        <v>26.7681815407492</v>
      </c>
      <c r="F96" s="54">
        <v>27.583333015441902</v>
      </c>
      <c r="G96" s="57">
        <v>750</v>
      </c>
      <c r="H96" s="56">
        <v>745</v>
      </c>
      <c r="I96" s="59">
        <v>27.3856</v>
      </c>
      <c r="J96" s="58">
        <v>28.536100000000001</v>
      </c>
      <c r="K96" s="59">
        <v>27.395387942745501</v>
      </c>
      <c r="L96" s="58">
        <v>27.6136836570595</v>
      </c>
      <c r="M96" s="59">
        <v>21.560434000754501</v>
      </c>
      <c r="N96" s="58">
        <v>22.0774867353439</v>
      </c>
      <c r="O96" s="59">
        <v>296.09460000000001</v>
      </c>
      <c r="P96" s="58">
        <v>316.17090000000002</v>
      </c>
      <c r="Q96" s="68">
        <v>21.97707231040572</v>
      </c>
      <c r="S96">
        <f t="shared" si="27"/>
        <v>28.567499717300251</v>
      </c>
      <c r="T96">
        <f t="shared" si="28"/>
        <v>9.8594224653560775E-4</v>
      </c>
      <c r="V96">
        <f t="shared" si="29"/>
        <v>59.43572439255162</v>
      </c>
      <c r="AG96">
        <v>19</v>
      </c>
      <c r="AH96" s="7">
        <f t="shared" si="30"/>
        <v>42.933962551620418</v>
      </c>
      <c r="AI96" s="7">
        <f t="shared" si="30"/>
        <v>32.126889956565556</v>
      </c>
      <c r="AJ96" s="7">
        <f t="shared" si="30"/>
        <v>24.843104471906535</v>
      </c>
      <c r="AK96" s="7">
        <f t="shared" si="30"/>
        <v>19.903120022272937</v>
      </c>
      <c r="AL96" s="7">
        <f t="shared" si="30"/>
        <v>27.595790982585193</v>
      </c>
      <c r="AM96" s="7">
        <f t="shared" si="30"/>
        <v>28.020690204777619</v>
      </c>
      <c r="AN96" s="7">
        <f t="shared" si="30"/>
        <v>31.953199223158052</v>
      </c>
      <c r="AO96" s="7">
        <f t="shared" si="30"/>
        <v>32.590938957489541</v>
      </c>
      <c r="AP96" s="7">
        <f t="shared" si="30"/>
        <v>35.787826922488833</v>
      </c>
      <c r="BF96" s="117"/>
      <c r="BG96" s="118"/>
      <c r="BH96" s="99"/>
      <c r="BJ96" s="99"/>
      <c r="BL96" s="99"/>
      <c r="BM96" s="114"/>
      <c r="BP96" s="99"/>
      <c r="BQ96" s="99"/>
      <c r="BR96" s="99"/>
      <c r="BS96" s="99"/>
      <c r="BT96" s="99"/>
      <c r="BU96" s="99"/>
      <c r="BV96" s="99"/>
      <c r="BW96" s="99"/>
    </row>
    <row r="97" spans="2:76" x14ac:dyDescent="0.3">
      <c r="B97" s="18" t="s">
        <v>14</v>
      </c>
      <c r="C97" s="54">
        <v>16.899999999999999</v>
      </c>
      <c r="D97" s="55">
        <v>17.899999999999999</v>
      </c>
      <c r="E97" s="54">
        <v>27.583333015441902</v>
      </c>
      <c r="F97" s="55">
        <v>27.693181818181898</v>
      </c>
      <c r="G97" s="56">
        <v>745</v>
      </c>
      <c r="H97" s="57">
        <v>745</v>
      </c>
      <c r="I97" s="58">
        <v>28.536100000000001</v>
      </c>
      <c r="J97" s="59">
        <v>28.9741</v>
      </c>
      <c r="K97" s="58">
        <v>27.6136836570595</v>
      </c>
      <c r="L97" s="59">
        <v>28.658978386779701</v>
      </c>
      <c r="M97" s="58">
        <v>22.0774867353439</v>
      </c>
      <c r="N97" s="59">
        <v>22.246717547902101</v>
      </c>
      <c r="O97" s="58">
        <v>316.17090000000002</v>
      </c>
      <c r="P97" s="59">
        <v>321.52969999999999</v>
      </c>
      <c r="Q97" s="15">
        <v>21.97707231040572</v>
      </c>
      <c r="S97">
        <f t="shared" si="27"/>
        <v>29.549292611512058</v>
      </c>
      <c r="T97">
        <f t="shared" si="28"/>
        <v>0.33084654033806155</v>
      </c>
      <c r="V97">
        <f t="shared" si="29"/>
        <v>59.43572439255162</v>
      </c>
      <c r="AG97">
        <v>20</v>
      </c>
      <c r="AH97" s="7">
        <f t="shared" si="30"/>
        <v>43.738204007062528</v>
      </c>
      <c r="AI97" s="7">
        <f t="shared" si="30"/>
        <v>33.066880015546474</v>
      </c>
      <c r="AJ97" s="7">
        <f t="shared" si="30"/>
        <v>25.540959008134973</v>
      </c>
      <c r="AK97" s="7">
        <f t="shared" si="30"/>
        <v>20.538044216199836</v>
      </c>
      <c r="AL97" s="7">
        <f t="shared" si="30"/>
        <v>28.458011237985236</v>
      </c>
      <c r="AM97" s="7">
        <f t="shared" si="30"/>
        <v>28.851767536374755</v>
      </c>
      <c r="AN97" s="7">
        <f t="shared" si="30"/>
        <v>32.821561338723477</v>
      </c>
      <c r="AO97" s="7">
        <f t="shared" si="30"/>
        <v>33.418647097597862</v>
      </c>
      <c r="AP97" s="7">
        <f t="shared" si="30"/>
        <v>36.586885385087172</v>
      </c>
      <c r="BF97" s="117"/>
      <c r="BG97" s="118"/>
      <c r="BH97" s="99"/>
      <c r="BJ97" s="99"/>
      <c r="BL97" s="99"/>
      <c r="BM97" s="114"/>
      <c r="BP97" s="99"/>
      <c r="BQ97" s="99"/>
      <c r="BR97" s="99"/>
      <c r="BS97" s="99"/>
      <c r="BT97" s="99"/>
      <c r="BU97" s="99"/>
      <c r="BV97" s="99"/>
      <c r="BW97" s="99"/>
    </row>
    <row r="98" spans="2:76" x14ac:dyDescent="0.3">
      <c r="B98" s="21" t="s">
        <v>15</v>
      </c>
      <c r="C98" s="60">
        <v>6</v>
      </c>
      <c r="D98" s="61">
        <v>7.8</v>
      </c>
      <c r="E98" s="60">
        <v>16.613636363636399</v>
      </c>
      <c r="F98" s="61">
        <v>19.113636363636399</v>
      </c>
      <c r="G98" s="62">
        <v>1042</v>
      </c>
      <c r="H98" s="63">
        <v>1042</v>
      </c>
      <c r="I98" s="64">
        <v>12.2157</v>
      </c>
      <c r="J98" s="65">
        <v>16.6556</v>
      </c>
      <c r="K98" s="64">
        <v>15.8814821276614</v>
      </c>
      <c r="L98" s="65">
        <v>18.506233561201899</v>
      </c>
      <c r="M98" s="64">
        <v>12.2166839522777</v>
      </c>
      <c r="N98" s="65">
        <v>14.268883755776301</v>
      </c>
      <c r="O98" s="64">
        <v>84.105999999999995</v>
      </c>
      <c r="P98" s="65">
        <v>131.79079999999999</v>
      </c>
      <c r="Q98" s="69">
        <v>21.527777777777757</v>
      </c>
      <c r="S98">
        <f t="shared" si="27"/>
        <v>16.791088790924803</v>
      </c>
      <c r="T98">
        <f t="shared" si="28"/>
        <v>1.8357212466265111E-2</v>
      </c>
      <c r="V98">
        <f t="shared" si="29"/>
        <v>58.220633245050955</v>
      </c>
      <c r="AG98">
        <v>21</v>
      </c>
      <c r="AH98" s="7">
        <f t="shared" si="30"/>
        <v>44.484277925368318</v>
      </c>
      <c r="AI98" s="7">
        <f t="shared" si="30"/>
        <v>33.947490554152814</v>
      </c>
      <c r="AJ98" s="7">
        <f t="shared" si="30"/>
        <v>26.194020953654203</v>
      </c>
      <c r="AK98" s="7">
        <f t="shared" si="30"/>
        <v>21.134318484831972</v>
      </c>
      <c r="AL98" s="7">
        <f t="shared" si="30"/>
        <v>29.267253495098377</v>
      </c>
      <c r="AM98" s="7">
        <f t="shared" si="30"/>
        <v>29.630634987411792</v>
      </c>
      <c r="AN98" s="7">
        <f t="shared" si="30"/>
        <v>33.633496164424145</v>
      </c>
      <c r="AO98" s="7">
        <f t="shared" si="30"/>
        <v>34.191289024085037</v>
      </c>
      <c r="AP98" s="7">
        <f t="shared" si="30"/>
        <v>37.330650573981146</v>
      </c>
      <c r="BF98" s="117"/>
      <c r="BG98" s="118"/>
      <c r="BH98" s="99"/>
      <c r="BJ98" s="99"/>
      <c r="BL98" s="99"/>
      <c r="BM98" s="114"/>
      <c r="BP98" s="99"/>
      <c r="BQ98" s="99"/>
      <c r="BR98" s="99"/>
      <c r="BS98" s="99"/>
      <c r="BT98" s="99"/>
      <c r="BU98" s="99"/>
      <c r="BV98" s="99"/>
      <c r="BW98" s="99"/>
    </row>
    <row r="99" spans="2:76" x14ac:dyDescent="0.3">
      <c r="B99" s="22" t="s">
        <v>15</v>
      </c>
      <c r="C99" s="61">
        <v>7.8</v>
      </c>
      <c r="D99" s="60">
        <v>9</v>
      </c>
      <c r="E99" s="61">
        <v>19.113636363636399</v>
      </c>
      <c r="F99" s="60">
        <v>20.068181818181898</v>
      </c>
      <c r="G99" s="63">
        <v>1042</v>
      </c>
      <c r="H99" s="62">
        <v>1037</v>
      </c>
      <c r="I99" s="65">
        <v>16.6556</v>
      </c>
      <c r="J99" s="64">
        <v>18.8093</v>
      </c>
      <c r="K99" s="65">
        <v>18.506233561201899</v>
      </c>
      <c r="L99" s="64">
        <v>19.685588200782</v>
      </c>
      <c r="M99" s="65">
        <v>14.268883755776301</v>
      </c>
      <c r="N99" s="64">
        <v>15.1949779853074</v>
      </c>
      <c r="O99" s="65">
        <v>131.79079999999999</v>
      </c>
      <c r="P99" s="64">
        <v>156.17330000000001</v>
      </c>
      <c r="Q99" s="70">
        <v>21.527777777777757</v>
      </c>
      <c r="S99">
        <f t="shared" si="27"/>
        <v>19.261876976264368</v>
      </c>
      <c r="T99">
        <f t="shared" si="28"/>
        <v>0.20482591944459802</v>
      </c>
      <c r="V99">
        <f t="shared" si="29"/>
        <v>58.220633245050955</v>
      </c>
      <c r="AG99">
        <v>22</v>
      </c>
      <c r="AH99" s="7">
        <f t="shared" si="30"/>
        <v>45.178393567242857</v>
      </c>
      <c r="AI99" s="7">
        <f t="shared" si="30"/>
        <v>34.774155327049549</v>
      </c>
      <c r="AJ99" s="7">
        <f t="shared" si="30"/>
        <v>26.806469504881093</v>
      </c>
      <c r="AK99" s="7">
        <f t="shared" si="30"/>
        <v>21.695318709076396</v>
      </c>
      <c r="AL99" s="7">
        <f t="shared" si="30"/>
        <v>30.028200693073604</v>
      </c>
      <c r="AM99" s="7">
        <f t="shared" si="30"/>
        <v>30.362037778905911</v>
      </c>
      <c r="AN99" s="7">
        <f t="shared" si="30"/>
        <v>34.394346478644401</v>
      </c>
      <c r="AO99" s="7">
        <f t="shared" si="30"/>
        <v>34.914224269703169</v>
      </c>
      <c r="AP99" s="7">
        <f t="shared" si="30"/>
        <v>38.024748922181857</v>
      </c>
      <c r="BF99" s="117"/>
      <c r="BG99" s="118"/>
      <c r="BH99" s="99"/>
      <c r="BJ99" s="99"/>
      <c r="BL99" s="99"/>
      <c r="BM99" s="114"/>
      <c r="BP99" s="99"/>
      <c r="BQ99" s="99"/>
      <c r="BR99" s="99"/>
      <c r="BS99" s="99"/>
      <c r="BT99" s="99"/>
      <c r="BU99" s="99"/>
      <c r="BV99" s="99"/>
      <c r="BW99" s="99"/>
    </row>
    <row r="100" spans="2:76" x14ac:dyDescent="0.3">
      <c r="B100" s="21" t="s">
        <v>15</v>
      </c>
      <c r="C100" s="60">
        <v>9</v>
      </c>
      <c r="D100" s="61">
        <v>9.9</v>
      </c>
      <c r="E100" s="60">
        <v>20.068181818181898</v>
      </c>
      <c r="F100" s="61">
        <v>21.386363636363601</v>
      </c>
      <c r="G100" s="62">
        <v>1037</v>
      </c>
      <c r="H100" s="63">
        <v>1032</v>
      </c>
      <c r="I100" s="64">
        <v>18.8093</v>
      </c>
      <c r="J100" s="65">
        <v>20.522200000000002</v>
      </c>
      <c r="K100" s="64">
        <v>19.685588200782</v>
      </c>
      <c r="L100" s="65">
        <v>20.581567130612601</v>
      </c>
      <c r="M100" s="64">
        <v>15.1949779853074</v>
      </c>
      <c r="N100" s="65">
        <v>15.9095801797941</v>
      </c>
      <c r="O100" s="64">
        <v>156.17330000000001</v>
      </c>
      <c r="P100" s="65">
        <v>180.60310000000001</v>
      </c>
      <c r="Q100" s="69">
        <v>21.527777777777757</v>
      </c>
      <c r="S100">
        <f t="shared" si="27"/>
        <v>20.557465407556776</v>
      </c>
      <c r="T100">
        <f t="shared" si="28"/>
        <v>1.2436489701454344E-3</v>
      </c>
      <c r="V100">
        <f t="shared" si="29"/>
        <v>58.220633245050955</v>
      </c>
      <c r="BF100" s="117"/>
      <c r="BG100" s="118"/>
      <c r="BH100" s="99"/>
      <c r="BJ100" s="99"/>
      <c r="BL100" s="99"/>
      <c r="BM100" s="114"/>
      <c r="BP100" s="99"/>
      <c r="BQ100" s="99"/>
      <c r="BR100" s="99"/>
      <c r="BS100" s="99"/>
      <c r="BT100" s="99"/>
      <c r="BU100" s="99"/>
      <c r="BV100" s="99"/>
      <c r="BW100" s="99"/>
    </row>
    <row r="101" spans="2:76" x14ac:dyDescent="0.3">
      <c r="B101" s="22" t="s">
        <v>15</v>
      </c>
      <c r="C101" s="61">
        <v>9.9</v>
      </c>
      <c r="D101" s="60">
        <v>10.8</v>
      </c>
      <c r="E101" s="61">
        <v>21.386363636363601</v>
      </c>
      <c r="F101" s="60">
        <v>22.659090909090999</v>
      </c>
      <c r="G101" s="63">
        <v>1032</v>
      </c>
      <c r="H101" s="62">
        <v>1009</v>
      </c>
      <c r="I101" s="65">
        <v>20.522200000000002</v>
      </c>
      <c r="J101" s="64">
        <v>22.426400000000001</v>
      </c>
      <c r="K101" s="65">
        <v>20.581567130612601</v>
      </c>
      <c r="L101" s="64">
        <v>21.7553025216611</v>
      </c>
      <c r="M101" s="65">
        <v>15.9095801797941</v>
      </c>
      <c r="N101" s="64">
        <v>16.819798128937901</v>
      </c>
      <c r="O101" s="65">
        <v>180.60310000000001</v>
      </c>
      <c r="P101" s="64">
        <v>207.90520000000001</v>
      </c>
      <c r="Q101" s="70">
        <v>21.527777777777757</v>
      </c>
      <c r="S101">
        <f t="shared" si="27"/>
        <v>22.056525766297337</v>
      </c>
      <c r="T101">
        <f t="shared" si="28"/>
        <v>0.13680694875713267</v>
      </c>
      <c r="V101">
        <f t="shared" si="29"/>
        <v>58.220633245050955</v>
      </c>
      <c r="BF101" s="117"/>
      <c r="BG101" s="118"/>
      <c r="BH101" s="99"/>
      <c r="BJ101" s="99"/>
      <c r="BL101" s="99"/>
      <c r="BM101" s="114"/>
      <c r="BP101" s="99"/>
      <c r="BQ101" s="99"/>
      <c r="BR101" s="99"/>
      <c r="BS101" s="99"/>
      <c r="BT101" s="99"/>
      <c r="BU101" s="99"/>
      <c r="BV101" s="99"/>
      <c r="BW101" s="99"/>
    </row>
    <row r="102" spans="2:76" x14ac:dyDescent="0.3">
      <c r="B102" s="21" t="s">
        <v>15</v>
      </c>
      <c r="C102" s="60">
        <v>10.8</v>
      </c>
      <c r="D102" s="61">
        <v>12</v>
      </c>
      <c r="E102" s="60">
        <v>22.659090909090999</v>
      </c>
      <c r="F102" s="61">
        <v>23.7045454545454</v>
      </c>
      <c r="G102" s="62">
        <v>1009</v>
      </c>
      <c r="H102" s="63">
        <v>1009</v>
      </c>
      <c r="I102" s="64">
        <v>22.426400000000001</v>
      </c>
      <c r="J102" s="65">
        <v>24.870799999999999</v>
      </c>
      <c r="K102" s="64">
        <v>21.7553025216611</v>
      </c>
      <c r="L102" s="65">
        <v>23.156640447086801</v>
      </c>
      <c r="M102" s="64">
        <v>16.819798128937901</v>
      </c>
      <c r="N102" s="65">
        <v>17.713661313947501</v>
      </c>
      <c r="O102" s="64">
        <v>207.90520000000001</v>
      </c>
      <c r="P102" s="65">
        <v>242.7124</v>
      </c>
      <c r="Q102" s="69">
        <v>21.527777777777757</v>
      </c>
      <c r="S102">
        <f t="shared" si="27"/>
        <v>24.37191000803125</v>
      </c>
      <c r="T102">
        <f t="shared" si="28"/>
        <v>0.24889122408657849</v>
      </c>
      <c r="V102">
        <f t="shared" si="29"/>
        <v>58.220633245050955</v>
      </c>
      <c r="AG102" s="4"/>
      <c r="AH102" s="7"/>
      <c r="AI102" s="7"/>
      <c r="AJ102" s="7"/>
      <c r="AK102" s="7"/>
      <c r="AL102" s="7"/>
      <c r="AM102" s="7"/>
      <c r="AN102" s="7"/>
      <c r="AO102" s="7"/>
      <c r="AP102" s="7"/>
      <c r="BF102" s="117"/>
      <c r="BG102" s="118"/>
    </row>
    <row r="103" spans="2:76" x14ac:dyDescent="0.3">
      <c r="B103" s="22" t="s">
        <v>15</v>
      </c>
      <c r="C103" s="61">
        <v>12</v>
      </c>
      <c r="D103" s="60">
        <v>13</v>
      </c>
      <c r="E103" s="61">
        <v>23.7045454545454</v>
      </c>
      <c r="F103" s="60">
        <v>24.909090909090999</v>
      </c>
      <c r="G103" s="63">
        <v>1009</v>
      </c>
      <c r="H103" s="62">
        <v>1005</v>
      </c>
      <c r="I103" s="65">
        <v>24.870799999999999</v>
      </c>
      <c r="J103" s="64">
        <v>26.7912</v>
      </c>
      <c r="K103" s="65">
        <v>23.156640447086801</v>
      </c>
      <c r="L103" s="64">
        <v>24.155262478649099</v>
      </c>
      <c r="M103" s="65">
        <v>17.713661313947501</v>
      </c>
      <c r="N103" s="64">
        <v>18.426095111654899</v>
      </c>
      <c r="O103" s="65">
        <v>242.7124</v>
      </c>
      <c r="P103" s="64">
        <v>271.70929999999998</v>
      </c>
      <c r="Q103" s="70">
        <v>21.527777777777757</v>
      </c>
      <c r="S103">
        <f t="shared" si="27"/>
        <v>26.313537592993875</v>
      </c>
      <c r="T103">
        <f t="shared" si="28"/>
        <v>0.22816137506688527</v>
      </c>
      <c r="V103">
        <f t="shared" si="29"/>
        <v>58.220633245050955</v>
      </c>
      <c r="AG103" s="133" t="s">
        <v>38</v>
      </c>
      <c r="AH103" s="134">
        <v>13.3</v>
      </c>
      <c r="AI103" s="135">
        <v>5.2</v>
      </c>
      <c r="AJ103" s="134">
        <v>4.32</v>
      </c>
      <c r="AK103" s="135">
        <v>2.74</v>
      </c>
      <c r="AL103" s="134">
        <v>8.2799999999999994</v>
      </c>
      <c r="AM103" s="135">
        <v>8.9291</v>
      </c>
      <c r="AN103" s="134">
        <v>11.1912</v>
      </c>
      <c r="AO103" s="135">
        <v>12.2157</v>
      </c>
      <c r="AP103" s="136">
        <v>15.083299999999999</v>
      </c>
      <c r="BE103" s="59"/>
      <c r="BG103" s="118"/>
    </row>
    <row r="104" spans="2:76" x14ac:dyDescent="0.3">
      <c r="B104" s="21" t="s">
        <v>15</v>
      </c>
      <c r="C104" s="60">
        <v>13</v>
      </c>
      <c r="D104" s="61">
        <v>14</v>
      </c>
      <c r="E104" s="60">
        <v>24.909090909090999</v>
      </c>
      <c r="F104" s="61">
        <v>25.818181818181898</v>
      </c>
      <c r="G104" s="62">
        <v>1005</v>
      </c>
      <c r="H104" s="63">
        <v>995</v>
      </c>
      <c r="I104" s="64">
        <v>26.7912</v>
      </c>
      <c r="J104" s="65">
        <v>28.262</v>
      </c>
      <c r="K104" s="64">
        <v>24.155262478649099</v>
      </c>
      <c r="L104" s="65">
        <v>25.230359025647498</v>
      </c>
      <c r="M104" s="64">
        <v>18.426095111654899</v>
      </c>
      <c r="N104" s="65">
        <v>19.013003186082699</v>
      </c>
      <c r="O104" s="64">
        <v>271.70929999999998</v>
      </c>
      <c r="P104" s="65">
        <v>299.36410000000001</v>
      </c>
      <c r="Q104" s="69">
        <v>21.527777777777757</v>
      </c>
      <c r="S104">
        <f t="shared" si="27"/>
        <v>28.077185055380916</v>
      </c>
      <c r="T104">
        <f t="shared" si="28"/>
        <v>3.4156563754555287E-2</v>
      </c>
      <c r="V104">
        <f t="shared" si="29"/>
        <v>58.220633245050955</v>
      </c>
      <c r="AG104" s="137" t="s">
        <v>35</v>
      </c>
      <c r="AH104" s="66">
        <v>4.0999999999999996</v>
      </c>
      <c r="AI104" s="66">
        <v>4.0999999999999996</v>
      </c>
      <c r="AJ104" s="66">
        <v>4.0999999999999996</v>
      </c>
      <c r="AK104" s="66">
        <v>4.0999999999999996</v>
      </c>
      <c r="AL104" s="66">
        <v>6</v>
      </c>
      <c r="AM104" s="66">
        <v>6</v>
      </c>
      <c r="AN104" s="66">
        <v>6</v>
      </c>
      <c r="AO104" s="66">
        <v>6</v>
      </c>
      <c r="AP104" s="138">
        <v>6</v>
      </c>
      <c r="BD104" s="8"/>
      <c r="BE104" s="8"/>
      <c r="BF104" s="8"/>
      <c r="BG104" s="8"/>
      <c r="BH104" s="8"/>
      <c r="BI104" s="8"/>
      <c r="BJ104" s="8"/>
      <c r="BK104" s="8"/>
      <c r="BL104" s="8"/>
      <c r="BM104" s="8"/>
      <c r="BN104" s="8"/>
      <c r="BO104" s="8"/>
      <c r="BP104" s="8"/>
      <c r="BQ104" s="8"/>
      <c r="BR104" s="8"/>
      <c r="BS104" s="8"/>
      <c r="BT104" s="8"/>
      <c r="BU104" s="8"/>
      <c r="BV104" s="8"/>
      <c r="BW104" s="8"/>
      <c r="BX104" s="8"/>
    </row>
    <row r="105" spans="2:76" x14ac:dyDescent="0.3">
      <c r="B105" s="22" t="s">
        <v>15</v>
      </c>
      <c r="C105" s="61">
        <v>14</v>
      </c>
      <c r="D105" s="60">
        <v>15</v>
      </c>
      <c r="E105" s="61">
        <v>25.818181818181898</v>
      </c>
      <c r="F105" s="60">
        <v>26.659090822393299</v>
      </c>
      <c r="G105" s="63">
        <v>995</v>
      </c>
      <c r="H105" s="62">
        <v>981</v>
      </c>
      <c r="I105" s="65">
        <v>28.262</v>
      </c>
      <c r="J105" s="64">
        <v>29.351900000000001</v>
      </c>
      <c r="K105" s="65">
        <v>25.230359025647498</v>
      </c>
      <c r="L105" s="64">
        <v>25.874908913145099</v>
      </c>
      <c r="M105" s="65">
        <v>19.013003186082699</v>
      </c>
      <c r="N105" s="64">
        <v>19.511639003750599</v>
      </c>
      <c r="O105" s="65">
        <v>299.36410000000001</v>
      </c>
      <c r="P105" s="64">
        <v>320.27260000000001</v>
      </c>
      <c r="Q105" s="70">
        <v>21.527777777777757</v>
      </c>
      <c r="S105">
        <f t="shared" si="27"/>
        <v>29.417078462071583</v>
      </c>
      <c r="T105">
        <f t="shared" si="28"/>
        <v>4.2482319180166912E-3</v>
      </c>
      <c r="V105">
        <f t="shared" si="29"/>
        <v>58.220633245050955</v>
      </c>
      <c r="AG105" s="139" t="s">
        <v>23</v>
      </c>
      <c r="AH105" s="140" t="s">
        <v>65</v>
      </c>
      <c r="AI105" s="140" t="s">
        <v>66</v>
      </c>
      <c r="AJ105" s="140" t="s">
        <v>67</v>
      </c>
      <c r="AK105" s="140" t="s">
        <v>68</v>
      </c>
      <c r="AL105" s="140" t="s">
        <v>69</v>
      </c>
      <c r="AM105" s="140" t="s">
        <v>70</v>
      </c>
      <c r="AN105" s="140" t="s">
        <v>71</v>
      </c>
      <c r="AO105" s="140" t="s">
        <v>72</v>
      </c>
      <c r="AP105" s="141" t="s">
        <v>73</v>
      </c>
      <c r="BD105" s="8"/>
      <c r="BE105" s="8"/>
      <c r="BF105" s="93"/>
      <c r="BG105" s="8"/>
      <c r="BH105" s="122"/>
      <c r="BI105" s="8"/>
      <c r="BJ105" s="122"/>
      <c r="BK105" s="8"/>
      <c r="BL105" s="122"/>
      <c r="BM105" s="122"/>
      <c r="BN105" s="122"/>
      <c r="BO105" s="122"/>
      <c r="BP105" s="122"/>
      <c r="BQ105" s="122"/>
      <c r="BR105" s="122"/>
      <c r="BS105" s="122"/>
      <c r="BT105" s="122"/>
      <c r="BU105" s="122"/>
      <c r="BV105" s="122"/>
      <c r="BW105" s="122"/>
      <c r="BX105" s="122"/>
    </row>
    <row r="106" spans="2:76" x14ac:dyDescent="0.3">
      <c r="B106" s="21" t="s">
        <v>15</v>
      </c>
      <c r="C106" s="60">
        <v>15</v>
      </c>
      <c r="D106" s="61">
        <v>15.8</v>
      </c>
      <c r="E106" s="60">
        <v>26.659090822393299</v>
      </c>
      <c r="F106" s="61">
        <v>27.295454198663801</v>
      </c>
      <c r="G106" s="62">
        <v>981</v>
      </c>
      <c r="H106" s="63">
        <v>981</v>
      </c>
      <c r="I106" s="64">
        <v>29.351900000000001</v>
      </c>
      <c r="J106" s="65">
        <v>29.838000000000001</v>
      </c>
      <c r="K106" s="64">
        <v>25.874908913145099</v>
      </c>
      <c r="L106" s="65">
        <v>26.323097188360101</v>
      </c>
      <c r="M106" s="64">
        <v>19.511639003750599</v>
      </c>
      <c r="N106" s="65">
        <v>19.674560363680001</v>
      </c>
      <c r="O106" s="64">
        <v>320.27260000000001</v>
      </c>
      <c r="P106" s="65">
        <v>327.41050000000001</v>
      </c>
      <c r="Q106" s="69">
        <v>21.527777777777757</v>
      </c>
      <c r="S106">
        <f t="shared" si="27"/>
        <v>30.247853912120696</v>
      </c>
      <c r="T106">
        <f t="shared" si="28"/>
        <v>0.16798022928063874</v>
      </c>
      <c r="V106">
        <f t="shared" si="29"/>
        <v>58.220633245050955</v>
      </c>
      <c r="AG106">
        <v>1</v>
      </c>
      <c r="AH106" s="1">
        <f t="shared" ref="AH106:AP115" si="31">50*(AH$103/(50))^((AH$104/$AG106)^0.9697)</f>
        <v>0.27521420485687564</v>
      </c>
      <c r="AI106" s="1">
        <f t="shared" si="31"/>
        <v>6.8782289902498319E-3</v>
      </c>
      <c r="AJ106" s="1">
        <f t="shared" si="31"/>
        <v>3.3201894168281222E-3</v>
      </c>
      <c r="AK106" s="1">
        <f t="shared" si="31"/>
        <v>5.551193727956976E-4</v>
      </c>
      <c r="AL106" s="1">
        <f t="shared" si="31"/>
        <v>1.8236215691271945E-3</v>
      </c>
      <c r="AM106" s="1">
        <f t="shared" si="31"/>
        <v>2.8003126231146563E-3</v>
      </c>
      <c r="AN106" s="1">
        <f t="shared" si="31"/>
        <v>1.0104779589882111E-2</v>
      </c>
      <c r="AO106" s="1">
        <f t="shared" si="31"/>
        <v>1.6623239008032014E-2</v>
      </c>
      <c r="AP106" s="1">
        <f t="shared" si="31"/>
        <v>5.5099571823458704E-2</v>
      </c>
      <c r="BD106" s="8"/>
      <c r="BE106" s="8"/>
      <c r="BF106" s="8"/>
      <c r="BG106" s="8"/>
      <c r="BH106" s="123"/>
      <c r="BI106" s="8"/>
      <c r="BJ106" s="123"/>
      <c r="BK106" s="8"/>
      <c r="BL106" s="123"/>
      <c r="BM106" s="123"/>
      <c r="BN106" s="123"/>
      <c r="BO106" s="123"/>
      <c r="BP106" s="123"/>
      <c r="BQ106" s="123"/>
      <c r="BR106" s="123"/>
      <c r="BS106" s="123"/>
      <c r="BT106" s="123"/>
      <c r="BU106" s="123"/>
      <c r="BV106" s="123"/>
      <c r="BW106" s="123"/>
      <c r="BX106" s="123"/>
    </row>
    <row r="107" spans="2:76" x14ac:dyDescent="0.3">
      <c r="B107" s="22" t="s">
        <v>15</v>
      </c>
      <c r="C107" s="61">
        <v>15.8</v>
      </c>
      <c r="D107" s="60">
        <v>16.899999999999999</v>
      </c>
      <c r="E107" s="61">
        <v>27.295454198663801</v>
      </c>
      <c r="F107" s="60">
        <v>27.8454541293058</v>
      </c>
      <c r="G107" s="63">
        <v>981</v>
      </c>
      <c r="H107" s="62">
        <v>981</v>
      </c>
      <c r="I107" s="65">
        <v>29.838000000000001</v>
      </c>
      <c r="J107" s="64">
        <v>31.200900000000001</v>
      </c>
      <c r="K107" s="65">
        <v>26.323097188360101</v>
      </c>
      <c r="L107" s="64">
        <v>27.118837889222998</v>
      </c>
      <c r="M107" s="65">
        <v>19.674560363680001</v>
      </c>
      <c r="N107" s="64">
        <v>20.1173025325228</v>
      </c>
      <c r="O107" s="65">
        <v>327.41050000000001</v>
      </c>
      <c r="P107" s="64">
        <v>348.36200000000002</v>
      </c>
      <c r="Q107" s="70">
        <v>21.527777777777757</v>
      </c>
      <c r="S107">
        <f t="shared" si="27"/>
        <v>30.986351721475657</v>
      </c>
      <c r="T107">
        <f t="shared" si="28"/>
        <v>4.6030963817759389E-2</v>
      </c>
      <c r="V107">
        <f t="shared" si="29"/>
        <v>58.220633245050955</v>
      </c>
      <c r="AG107">
        <v>2</v>
      </c>
      <c r="AH107" s="1">
        <f t="shared" si="31"/>
        <v>3.5102998966131449</v>
      </c>
      <c r="AI107" s="1">
        <f t="shared" si="31"/>
        <v>0.53363494186365046</v>
      </c>
      <c r="AJ107" s="1">
        <f t="shared" si="31"/>
        <v>0.36790067075553107</v>
      </c>
      <c r="AK107" s="1">
        <f t="shared" si="31"/>
        <v>0.14760430014588705</v>
      </c>
      <c r="AL107" s="1">
        <f t="shared" si="31"/>
        <v>0.27092863457594785</v>
      </c>
      <c r="AM107" s="1">
        <f t="shared" si="31"/>
        <v>0.33726212065128564</v>
      </c>
      <c r="AN107" s="1">
        <f t="shared" si="31"/>
        <v>0.64944464731845597</v>
      </c>
      <c r="AO107" s="1">
        <f t="shared" si="31"/>
        <v>0.83739582115969025</v>
      </c>
      <c r="AP107" s="1">
        <f t="shared" si="31"/>
        <v>1.5440808159662791</v>
      </c>
      <c r="BH107" s="99"/>
      <c r="BJ107" s="99"/>
      <c r="BL107" s="99"/>
      <c r="BM107" s="114"/>
      <c r="BN107" s="99"/>
      <c r="BO107" s="99"/>
      <c r="BP107" s="99"/>
      <c r="BQ107" s="99"/>
      <c r="BR107" s="99"/>
      <c r="BS107" s="99"/>
      <c r="BT107" s="99"/>
      <c r="BU107" s="99"/>
      <c r="BV107" s="99"/>
      <c r="BW107" s="99"/>
      <c r="BX107" s="99"/>
    </row>
    <row r="108" spans="2:76" x14ac:dyDescent="0.3">
      <c r="B108" s="21" t="s">
        <v>15</v>
      </c>
      <c r="C108" s="60">
        <v>16.899999999999999</v>
      </c>
      <c r="D108" s="61">
        <v>17.899999999999999</v>
      </c>
      <c r="E108" s="60">
        <v>27.8454541293058</v>
      </c>
      <c r="F108" s="61">
        <v>28.227272380481999</v>
      </c>
      <c r="G108" s="62">
        <v>981</v>
      </c>
      <c r="H108" s="63">
        <v>981</v>
      </c>
      <c r="I108" s="64">
        <v>31.200900000000001</v>
      </c>
      <c r="J108" s="65">
        <v>31.3505</v>
      </c>
      <c r="K108" s="64">
        <v>27.118837889222998</v>
      </c>
      <c r="L108" s="65">
        <v>27.3068233709749</v>
      </c>
      <c r="M108" s="64">
        <v>20.1173025325228</v>
      </c>
      <c r="N108" s="65">
        <v>20.166440409743601</v>
      </c>
      <c r="O108" s="64">
        <v>348.36200000000002</v>
      </c>
      <c r="P108" s="65">
        <v>350.79140000000001</v>
      </c>
      <c r="Q108" s="69">
        <v>21.527777777777757</v>
      </c>
      <c r="S108">
        <f t="shared" si="27"/>
        <v>32.158425169406314</v>
      </c>
      <c r="T108">
        <f t="shared" si="28"/>
        <v>0.65274307936022091</v>
      </c>
      <c r="V108">
        <f t="shared" si="29"/>
        <v>58.220633245050955</v>
      </c>
      <c r="AG108">
        <v>3</v>
      </c>
      <c r="AH108" s="1">
        <f t="shared" si="31"/>
        <v>8.3249036985564828</v>
      </c>
      <c r="AI108" s="1">
        <f t="shared" si="31"/>
        <v>2.3347337009889793</v>
      </c>
      <c r="AJ108" s="1">
        <f t="shared" si="31"/>
        <v>1.8164796870451496</v>
      </c>
      <c r="AK108" s="1">
        <f t="shared" si="31"/>
        <v>0.98071065252805889</v>
      </c>
      <c r="AL108" s="1">
        <f t="shared" si="31"/>
        <v>1.4775825305792452</v>
      </c>
      <c r="AM108" s="1">
        <f t="shared" si="31"/>
        <v>1.712947300122146</v>
      </c>
      <c r="AN108" s="1">
        <f t="shared" si="31"/>
        <v>2.6656648166074266</v>
      </c>
      <c r="AO108" s="1">
        <f t="shared" si="31"/>
        <v>3.1645187623157178</v>
      </c>
      <c r="AP108" s="1">
        <f t="shared" si="31"/>
        <v>4.7825233713614423</v>
      </c>
      <c r="BH108" s="99"/>
      <c r="BJ108" s="99"/>
      <c r="BL108" s="99"/>
      <c r="BM108" s="114"/>
      <c r="BN108" s="99"/>
      <c r="BO108" s="99"/>
      <c r="BP108" s="99"/>
      <c r="BQ108" s="99"/>
      <c r="BR108" s="99"/>
      <c r="BS108" s="99"/>
      <c r="BT108" s="99"/>
      <c r="BU108" s="99"/>
      <c r="BV108" s="99"/>
      <c r="BW108" s="99"/>
      <c r="BX108" s="99"/>
    </row>
    <row r="109" spans="2:76" x14ac:dyDescent="0.3">
      <c r="B109" s="18" t="s">
        <v>16</v>
      </c>
      <c r="C109" s="54">
        <v>6</v>
      </c>
      <c r="D109" s="55">
        <v>7.8</v>
      </c>
      <c r="E109" s="54">
        <v>17.0625</v>
      </c>
      <c r="F109" s="55">
        <v>19.90625</v>
      </c>
      <c r="G109" s="56">
        <v>1528</v>
      </c>
      <c r="H109" s="57">
        <v>1528</v>
      </c>
      <c r="I109" s="58">
        <v>15.083299999999999</v>
      </c>
      <c r="J109" s="59">
        <v>20.095300000000002</v>
      </c>
      <c r="K109" s="58">
        <v>15.2351720112779</v>
      </c>
      <c r="L109" s="59">
        <v>17.2756423622365</v>
      </c>
      <c r="M109" s="58">
        <v>11.2118351700591</v>
      </c>
      <c r="N109" s="59">
        <v>12.939143983688099</v>
      </c>
      <c r="O109" s="58">
        <v>106.4237</v>
      </c>
      <c r="P109" s="59">
        <v>164.93020000000001</v>
      </c>
      <c r="Q109" s="15">
        <v>22.043749994701809</v>
      </c>
      <c r="S109">
        <f t="shared" si="27"/>
        <v>20.152431350128637</v>
      </c>
      <c r="T109">
        <f t="shared" si="28"/>
        <v>3.2639911675207351E-3</v>
      </c>
      <c r="V109">
        <f t="shared" si="29"/>
        <v>59.616050343660199</v>
      </c>
      <c r="AG109">
        <v>4</v>
      </c>
      <c r="AH109" s="1">
        <f t="shared" si="31"/>
        <v>12.879961650090376</v>
      </c>
      <c r="AI109" s="1">
        <f t="shared" si="31"/>
        <v>4.9224659794593961</v>
      </c>
      <c r="AJ109" s="1">
        <f t="shared" si="31"/>
        <v>4.0711008712333783</v>
      </c>
      <c r="AK109" s="1">
        <f t="shared" si="31"/>
        <v>2.5538002941261575</v>
      </c>
      <c r="AL109" s="1">
        <f t="shared" si="31"/>
        <v>3.4822818577337142</v>
      </c>
      <c r="AM109" s="1">
        <f t="shared" si="31"/>
        <v>3.8943018127853146</v>
      </c>
      <c r="AN109" s="1">
        <f t="shared" si="31"/>
        <v>5.4417284423436785</v>
      </c>
      <c r="AO109" s="1">
        <f t="shared" si="31"/>
        <v>6.1958751659549902</v>
      </c>
      <c r="AP109" s="1">
        <f t="shared" si="31"/>
        <v>8.4682245206252151</v>
      </c>
      <c r="BH109" s="99"/>
      <c r="BJ109" s="99"/>
      <c r="BL109" s="99"/>
      <c r="BM109" s="114"/>
      <c r="BN109" s="99"/>
      <c r="BO109" s="99"/>
      <c r="BP109" s="99"/>
      <c r="BQ109" s="99"/>
      <c r="BR109" s="99"/>
      <c r="BS109" s="99"/>
      <c r="BT109" s="99"/>
      <c r="BU109" s="99"/>
      <c r="BV109" s="99"/>
      <c r="BW109" s="99"/>
      <c r="BX109" s="99"/>
    </row>
    <row r="110" spans="2:76" x14ac:dyDescent="0.3">
      <c r="B110" s="20" t="s">
        <v>16</v>
      </c>
      <c r="C110" s="55">
        <v>7.8</v>
      </c>
      <c r="D110" s="54">
        <v>9</v>
      </c>
      <c r="E110" s="55">
        <v>19.90625</v>
      </c>
      <c r="F110" s="54">
        <v>20.375</v>
      </c>
      <c r="G110" s="57">
        <v>1528</v>
      </c>
      <c r="H110" s="56">
        <v>1503</v>
      </c>
      <c r="I110" s="59">
        <v>20.095300000000002</v>
      </c>
      <c r="J110" s="58">
        <v>22.4785</v>
      </c>
      <c r="K110" s="59">
        <v>17.2756423622365</v>
      </c>
      <c r="L110" s="58">
        <v>18.4935884937276</v>
      </c>
      <c r="M110" s="59">
        <v>12.939143983688099</v>
      </c>
      <c r="N110" s="58">
        <v>13.8003219584342</v>
      </c>
      <c r="O110" s="59">
        <v>164.93020000000001</v>
      </c>
      <c r="P110" s="58">
        <v>190.38</v>
      </c>
      <c r="Q110" s="68">
        <v>22.043749994701809</v>
      </c>
      <c r="S110">
        <f t="shared" si="27"/>
        <v>22.840477479616638</v>
      </c>
      <c r="T110">
        <f t="shared" si="28"/>
        <v>0.13102769574961323</v>
      </c>
      <c r="V110">
        <f t="shared" si="29"/>
        <v>59.616050343660199</v>
      </c>
      <c r="AG110">
        <v>5</v>
      </c>
      <c r="AH110" s="1">
        <f t="shared" si="31"/>
        <v>16.76983001555951</v>
      </c>
      <c r="AI110" s="1">
        <f t="shared" si="31"/>
        <v>7.7281584167071209</v>
      </c>
      <c r="AJ110" s="1">
        <f t="shared" si="31"/>
        <v>6.6321101643453577</v>
      </c>
      <c r="AK110" s="1">
        <f t="shared" si="31"/>
        <v>4.5554639917758095</v>
      </c>
      <c r="AL110" s="1">
        <f t="shared" si="31"/>
        <v>5.8479701104212616</v>
      </c>
      <c r="AM110" s="1">
        <f t="shared" si="31"/>
        <v>6.3991350432661323</v>
      </c>
      <c r="AN110" s="1">
        <f t="shared" si="31"/>
        <v>8.3782962428869308</v>
      </c>
      <c r="AO110" s="1">
        <f t="shared" si="31"/>
        <v>9.3015272491658063</v>
      </c>
      <c r="AP110" s="1">
        <f t="shared" si="31"/>
        <v>11.963064907825476</v>
      </c>
      <c r="BH110" s="99"/>
      <c r="BJ110" s="99"/>
      <c r="BL110" s="99"/>
      <c r="BM110" s="114"/>
      <c r="BN110" s="99"/>
      <c r="BO110" s="99"/>
      <c r="BP110" s="99"/>
      <c r="BQ110" s="99"/>
      <c r="BR110" s="99"/>
      <c r="BS110" s="99"/>
      <c r="BT110" s="99"/>
      <c r="BU110" s="99"/>
      <c r="BV110" s="99"/>
      <c r="BW110" s="99"/>
      <c r="BX110" s="99"/>
    </row>
    <row r="111" spans="2:76" x14ac:dyDescent="0.3">
      <c r="B111" s="18" t="s">
        <v>16</v>
      </c>
      <c r="C111" s="54">
        <v>9</v>
      </c>
      <c r="D111" s="55">
        <v>9.9</v>
      </c>
      <c r="E111" s="54">
        <v>20.375</v>
      </c>
      <c r="F111" s="55">
        <v>21.90625</v>
      </c>
      <c r="G111" s="56">
        <v>1503</v>
      </c>
      <c r="H111" s="57">
        <v>1503</v>
      </c>
      <c r="I111" s="58">
        <v>22.4785</v>
      </c>
      <c r="J111" s="59">
        <v>24.3902</v>
      </c>
      <c r="K111" s="58">
        <v>18.4935884937276</v>
      </c>
      <c r="L111" s="59">
        <v>19.5485296192183</v>
      </c>
      <c r="M111" s="58">
        <v>13.8003219584342</v>
      </c>
      <c r="N111" s="59">
        <v>14.3755558874903</v>
      </c>
      <c r="O111" s="58">
        <v>190.38</v>
      </c>
      <c r="P111" s="59">
        <v>220.14070000000001</v>
      </c>
      <c r="Q111" s="15">
        <v>22.043749994701809</v>
      </c>
      <c r="S111">
        <f t="shared" si="27"/>
        <v>24.356368016704263</v>
      </c>
      <c r="T111">
        <f t="shared" si="28"/>
        <v>1.1446030937230574E-3</v>
      </c>
      <c r="V111">
        <f t="shared" si="29"/>
        <v>59.616050343660199</v>
      </c>
      <c r="AG111">
        <v>6</v>
      </c>
      <c r="AH111" s="1">
        <f t="shared" si="31"/>
        <v>20.017600903141609</v>
      </c>
      <c r="AI111" s="1">
        <f t="shared" si="31"/>
        <v>10.458794659534906</v>
      </c>
      <c r="AJ111" s="1">
        <f t="shared" si="31"/>
        <v>9.2007118124845935</v>
      </c>
      <c r="AK111" s="1">
        <f t="shared" si="31"/>
        <v>6.7163886177193293</v>
      </c>
      <c r="AL111" s="1">
        <f t="shared" si="31"/>
        <v>8.2799999999999994</v>
      </c>
      <c r="AM111" s="1">
        <f t="shared" si="31"/>
        <v>8.9291</v>
      </c>
      <c r="AN111" s="1">
        <f t="shared" si="31"/>
        <v>11.1912</v>
      </c>
      <c r="AO111" s="1">
        <f t="shared" si="31"/>
        <v>12.2157</v>
      </c>
      <c r="AP111" s="1">
        <f t="shared" si="31"/>
        <v>15.083299999999999</v>
      </c>
      <c r="BH111" s="99"/>
      <c r="BJ111" s="99"/>
      <c r="BL111" s="99"/>
      <c r="BM111" s="114"/>
      <c r="BN111" s="99"/>
      <c r="BO111" s="99"/>
      <c r="BP111" s="99"/>
      <c r="BQ111" s="99"/>
      <c r="BR111" s="99"/>
      <c r="BS111" s="99"/>
      <c r="BT111" s="99"/>
      <c r="BU111" s="99"/>
      <c r="BV111" s="99"/>
      <c r="BW111" s="99"/>
      <c r="BX111" s="99"/>
    </row>
    <row r="112" spans="2:76" x14ac:dyDescent="0.3">
      <c r="B112" s="20" t="s">
        <v>16</v>
      </c>
      <c r="C112" s="55">
        <v>9.9</v>
      </c>
      <c r="D112" s="54">
        <v>10.8</v>
      </c>
      <c r="E112" s="55">
        <v>21.90625</v>
      </c>
      <c r="F112" s="54">
        <v>23.143749952316298</v>
      </c>
      <c r="G112" s="57">
        <v>1503</v>
      </c>
      <c r="H112" s="56">
        <v>1490</v>
      </c>
      <c r="I112" s="59">
        <v>24.3902</v>
      </c>
      <c r="J112" s="58">
        <v>26.759499999999999</v>
      </c>
      <c r="K112" s="59">
        <v>19.5485296192183</v>
      </c>
      <c r="L112" s="58">
        <v>20.5715787107411</v>
      </c>
      <c r="M112" s="59">
        <v>14.3755558874903</v>
      </c>
      <c r="N112" s="58">
        <v>15.120183068696001</v>
      </c>
      <c r="O112" s="59">
        <v>220.14070000000001</v>
      </c>
      <c r="P112" s="58">
        <v>254.35149999999999</v>
      </c>
      <c r="Q112" s="68">
        <v>22.043749994701809</v>
      </c>
      <c r="S112">
        <f t="shared" si="27"/>
        <v>26.04308829880916</v>
      </c>
      <c r="T112">
        <f t="shared" si="28"/>
        <v>0.51324572560315274</v>
      </c>
      <c r="V112">
        <f t="shared" si="29"/>
        <v>59.616050343660199</v>
      </c>
      <c r="AG112">
        <v>7</v>
      </c>
      <c r="AH112" s="1">
        <f t="shared" si="31"/>
        <v>22.730588071360337</v>
      </c>
      <c r="AI112" s="1">
        <f t="shared" si="31"/>
        <v>12.996448781422067</v>
      </c>
      <c r="AJ112" s="1">
        <f t="shared" si="31"/>
        <v>11.638381571798153</v>
      </c>
      <c r="AK112" s="1">
        <f t="shared" si="31"/>
        <v>8.8753398955499989</v>
      </c>
      <c r="AL112" s="1">
        <f t="shared" si="31"/>
        <v>10.628190523450289</v>
      </c>
      <c r="AM112" s="1">
        <f t="shared" si="31"/>
        <v>11.341897914974286</v>
      </c>
      <c r="AN112" s="1">
        <f t="shared" si="31"/>
        <v>13.776483939568379</v>
      </c>
      <c r="AO112" s="1">
        <f t="shared" si="31"/>
        <v>14.855874419465884</v>
      </c>
      <c r="AP112" s="1">
        <f t="shared" si="31"/>
        <v>17.813987715391452</v>
      </c>
      <c r="BH112" s="99"/>
      <c r="BJ112" s="99"/>
      <c r="BL112" s="99"/>
      <c r="BM112" s="114"/>
      <c r="BN112" s="99"/>
      <c r="BO112" s="99"/>
      <c r="BP112" s="99"/>
      <c r="BQ112" s="99"/>
      <c r="BR112" s="99"/>
      <c r="BS112" s="99"/>
      <c r="BT112" s="99"/>
      <c r="BU112" s="99"/>
      <c r="BV112" s="99"/>
      <c r="BW112" s="99"/>
      <c r="BX112" s="99"/>
    </row>
    <row r="113" spans="2:76" x14ac:dyDescent="0.3">
      <c r="B113" s="18" t="s">
        <v>16</v>
      </c>
      <c r="C113" s="54">
        <v>10.8</v>
      </c>
      <c r="D113" s="55">
        <v>12</v>
      </c>
      <c r="E113" s="54">
        <v>23.143749952316298</v>
      </c>
      <c r="F113" s="55">
        <v>24.78125</v>
      </c>
      <c r="G113" s="56">
        <v>1490</v>
      </c>
      <c r="H113" s="57">
        <v>1490</v>
      </c>
      <c r="I113" s="58">
        <v>26.759499999999999</v>
      </c>
      <c r="J113" s="59">
        <v>29.416699999999999</v>
      </c>
      <c r="K113" s="58">
        <v>20.5715787107411</v>
      </c>
      <c r="L113" s="59">
        <v>22.131919796247001</v>
      </c>
      <c r="M113" s="58">
        <v>15.120183068696001</v>
      </c>
      <c r="N113" s="59">
        <v>15.8542296781042</v>
      </c>
      <c r="O113" s="58">
        <v>254.35149999999999</v>
      </c>
      <c r="P113" s="59">
        <v>292.8612</v>
      </c>
      <c r="Q113" s="15">
        <v>22.043749994701809</v>
      </c>
      <c r="S113">
        <f t="shared" si="27"/>
        <v>28.770124289200744</v>
      </c>
      <c r="T113">
        <f t="shared" si="28"/>
        <v>0.41806014979556116</v>
      </c>
      <c r="V113">
        <f t="shared" si="29"/>
        <v>59.616050343660199</v>
      </c>
      <c r="AG113">
        <v>8</v>
      </c>
      <c r="AH113" s="1">
        <f t="shared" si="31"/>
        <v>25.014457869671979</v>
      </c>
      <c r="AI113" s="1">
        <f t="shared" si="31"/>
        <v>15.307071294336547</v>
      </c>
      <c r="AJ113" s="1">
        <f t="shared" si="31"/>
        <v>13.892534217803988</v>
      </c>
      <c r="AK113" s="1">
        <f t="shared" si="31"/>
        <v>10.948881832288942</v>
      </c>
      <c r="AL113" s="1">
        <f t="shared" si="31"/>
        <v>12.827365973682589</v>
      </c>
      <c r="AM113" s="1">
        <f t="shared" si="31"/>
        <v>13.581124147358098</v>
      </c>
      <c r="AN113" s="1">
        <f t="shared" si="31"/>
        <v>16.111329610288788</v>
      </c>
      <c r="AO113" s="1">
        <f t="shared" si="31"/>
        <v>17.215214813698328</v>
      </c>
      <c r="AP113" s="1">
        <f t="shared" si="31"/>
        <v>20.192833728191069</v>
      </c>
      <c r="BH113" s="99"/>
      <c r="BJ113" s="99"/>
      <c r="BL113" s="99"/>
      <c r="BM113" s="114"/>
      <c r="BN113" s="99"/>
      <c r="BO113" s="99"/>
      <c r="BP113" s="99"/>
      <c r="BQ113" s="99"/>
      <c r="BR113" s="99"/>
      <c r="BS113" s="99"/>
      <c r="BT113" s="99"/>
      <c r="BU113" s="99"/>
      <c r="BV113" s="99"/>
      <c r="BW113" s="99"/>
      <c r="BX113" s="99"/>
    </row>
    <row r="114" spans="2:76" x14ac:dyDescent="0.3">
      <c r="B114" s="20" t="s">
        <v>16</v>
      </c>
      <c r="C114" s="55">
        <v>12</v>
      </c>
      <c r="D114" s="54">
        <v>13</v>
      </c>
      <c r="E114" s="55">
        <v>24.78125</v>
      </c>
      <c r="F114" s="54">
        <v>25.59375</v>
      </c>
      <c r="G114" s="57">
        <v>1490</v>
      </c>
      <c r="H114" s="56">
        <v>1458</v>
      </c>
      <c r="I114" s="59">
        <v>29.416699999999999</v>
      </c>
      <c r="J114" s="58">
        <v>31.065000000000001</v>
      </c>
      <c r="K114" s="59">
        <v>22.131919796247001</v>
      </c>
      <c r="L114" s="58">
        <v>22.805841451567701</v>
      </c>
      <c r="M114" s="59">
        <v>15.8542296781042</v>
      </c>
      <c r="N114" s="58">
        <v>16.468268070276</v>
      </c>
      <c r="O114" s="59">
        <v>292.8612</v>
      </c>
      <c r="P114" s="58">
        <v>323.12369999999999</v>
      </c>
      <c r="Q114" s="68">
        <v>22.043749994701809</v>
      </c>
      <c r="S114">
        <f t="shared" si="27"/>
        <v>30.779516418433225</v>
      </c>
      <c r="T114">
        <f t="shared" si="28"/>
        <v>8.1500875344194174E-2</v>
      </c>
      <c r="V114">
        <f t="shared" si="29"/>
        <v>59.616050343660199</v>
      </c>
      <c r="AG114">
        <v>9</v>
      </c>
      <c r="AH114" s="1">
        <f t="shared" si="31"/>
        <v>26.955979121350911</v>
      </c>
      <c r="AI114" s="1">
        <f t="shared" si="31"/>
        <v>17.393146461949733</v>
      </c>
      <c r="AJ114" s="1">
        <f t="shared" si="31"/>
        <v>15.951908772345904</v>
      </c>
      <c r="AK114" s="1">
        <f t="shared" si="31"/>
        <v>12.899191858889822</v>
      </c>
      <c r="AL114" s="1">
        <f t="shared" si="31"/>
        <v>14.856205658497599</v>
      </c>
      <c r="AM114" s="1">
        <f t="shared" si="31"/>
        <v>15.632541303462585</v>
      </c>
      <c r="AN114" s="1">
        <f t="shared" si="31"/>
        <v>18.206106392714339</v>
      </c>
      <c r="AO114" s="1">
        <f t="shared" si="31"/>
        <v>19.314866420355042</v>
      </c>
      <c r="AP114" s="1">
        <f t="shared" si="31"/>
        <v>22.26888140785568</v>
      </c>
      <c r="BH114" s="99"/>
      <c r="BJ114" s="99"/>
      <c r="BL114" s="99"/>
      <c r="BM114" s="114"/>
      <c r="BN114" s="99"/>
      <c r="BO114" s="99"/>
      <c r="BP114" s="99"/>
      <c r="BQ114" s="99"/>
      <c r="BR114" s="99"/>
      <c r="BS114" s="99"/>
      <c r="BT114" s="99"/>
      <c r="BU114" s="99"/>
      <c r="BV114" s="99"/>
      <c r="BW114" s="99"/>
      <c r="BX114" s="99"/>
    </row>
    <row r="115" spans="2:76" x14ac:dyDescent="0.3">
      <c r="B115" s="18" t="s">
        <v>16</v>
      </c>
      <c r="C115" s="54">
        <v>13</v>
      </c>
      <c r="D115" s="55">
        <v>14</v>
      </c>
      <c r="E115" s="54">
        <v>25.59375</v>
      </c>
      <c r="F115" s="55">
        <v>26.875</v>
      </c>
      <c r="G115" s="56">
        <v>1458</v>
      </c>
      <c r="H115" s="57">
        <v>1458</v>
      </c>
      <c r="I115" s="58">
        <v>31.065000000000001</v>
      </c>
      <c r="J115" s="59">
        <v>33.005099999999999</v>
      </c>
      <c r="K115" s="58">
        <v>22.805841451567701</v>
      </c>
      <c r="L115" s="59">
        <v>23.899424488428799</v>
      </c>
      <c r="M115" s="58">
        <v>16.468268070276</v>
      </c>
      <c r="N115" s="59">
        <v>16.975789984809001</v>
      </c>
      <c r="O115" s="58">
        <v>323.12369999999999</v>
      </c>
      <c r="P115" s="59">
        <v>361.28300000000002</v>
      </c>
      <c r="Q115" s="15">
        <v>22.043749994701809</v>
      </c>
      <c r="S115">
        <f t="shared" si="27"/>
        <v>32.395732232649117</v>
      </c>
      <c r="T115">
        <f t="shared" si="28"/>
        <v>0.37132907588619884</v>
      </c>
      <c r="V115">
        <f t="shared" si="29"/>
        <v>59.616050343660199</v>
      </c>
      <c r="AG115">
        <v>10</v>
      </c>
      <c r="AH115" s="1">
        <f t="shared" si="31"/>
        <v>28.622953922619416</v>
      </c>
      <c r="AI115" s="1">
        <f t="shared" si="31"/>
        <v>19.271593042529528</v>
      </c>
      <c r="AJ115" s="1">
        <f t="shared" si="31"/>
        <v>17.82381082520126</v>
      </c>
      <c r="AK115" s="1">
        <f t="shared" si="31"/>
        <v>14.71329524099956</v>
      </c>
      <c r="AL115" s="1">
        <f t="shared" si="31"/>
        <v>16.714652356004859</v>
      </c>
      <c r="AM115" s="1">
        <f t="shared" si="31"/>
        <v>17.501308617071608</v>
      </c>
      <c r="AN115" s="1">
        <f t="shared" si="31"/>
        <v>20.083053171185963</v>
      </c>
      <c r="AO115" s="1">
        <f t="shared" si="31"/>
        <v>21.184137819445471</v>
      </c>
      <c r="AP115" s="1">
        <f t="shared" si="31"/>
        <v>24.088773214176946</v>
      </c>
      <c r="BE115" s="65"/>
      <c r="BH115" s="99"/>
      <c r="BJ115" s="99"/>
      <c r="BL115" s="99"/>
      <c r="BM115" s="114"/>
      <c r="BN115" s="99"/>
      <c r="BO115" s="99"/>
      <c r="BP115" s="99"/>
      <c r="BQ115" s="99"/>
      <c r="BR115" s="99"/>
      <c r="BS115" s="99"/>
      <c r="BT115" s="99"/>
      <c r="BU115" s="99"/>
      <c r="BV115" s="99"/>
      <c r="BW115" s="99"/>
      <c r="BX115" s="99"/>
    </row>
    <row r="116" spans="2:76" x14ac:dyDescent="0.3">
      <c r="B116" s="20" t="s">
        <v>16</v>
      </c>
      <c r="C116" s="55">
        <v>14</v>
      </c>
      <c r="D116" s="54">
        <v>15</v>
      </c>
      <c r="E116" s="55">
        <v>26.875</v>
      </c>
      <c r="F116" s="54">
        <v>27.21875</v>
      </c>
      <c r="G116" s="57">
        <v>1458</v>
      </c>
      <c r="H116" s="56">
        <v>1395</v>
      </c>
      <c r="I116" s="59">
        <v>33.005099999999999</v>
      </c>
      <c r="J116" s="58">
        <v>33.631300000000003</v>
      </c>
      <c r="K116" s="59">
        <v>23.899424488428799</v>
      </c>
      <c r="L116" s="58">
        <v>24.5591252620187</v>
      </c>
      <c r="M116" s="59">
        <v>16.975789984809001</v>
      </c>
      <c r="N116" s="58">
        <v>17.516939127158</v>
      </c>
      <c r="O116" s="59">
        <v>361.28300000000002</v>
      </c>
      <c r="P116" s="58">
        <v>370.46269999999998</v>
      </c>
      <c r="Q116" s="68">
        <v>22.043749994701809</v>
      </c>
      <c r="S116">
        <f t="shared" si="27"/>
        <v>33.969806588492361</v>
      </c>
      <c r="T116">
        <f t="shared" si="28"/>
        <v>0.1145867104527344</v>
      </c>
      <c r="V116">
        <f t="shared" si="29"/>
        <v>59.616050343660199</v>
      </c>
      <c r="AG116">
        <v>11</v>
      </c>
      <c r="AH116" s="1">
        <f t="shared" ref="AH116:AP127" si="32">50*(AH$103/(50))^((AH$104/$AG116)^0.9697)</f>
        <v>30.06773788909446</v>
      </c>
      <c r="AI116" s="1">
        <f t="shared" si="32"/>
        <v>20.963806077389187</v>
      </c>
      <c r="AJ116" s="1">
        <f t="shared" si="32"/>
        <v>19.523032478493505</v>
      </c>
      <c r="AK116" s="1">
        <f t="shared" si="32"/>
        <v>16.391154819834259</v>
      </c>
      <c r="AL116" s="1">
        <f t="shared" si="32"/>
        <v>18.412270854538406</v>
      </c>
      <c r="AM116" s="1">
        <f t="shared" si="32"/>
        <v>19.200710491276325</v>
      </c>
      <c r="AN116" s="1">
        <f t="shared" si="32"/>
        <v>21.767120160810123</v>
      </c>
      <c r="AO116" s="1">
        <f t="shared" si="32"/>
        <v>22.852599461057451</v>
      </c>
      <c r="AP116" s="1">
        <f t="shared" si="32"/>
        <v>25.692900429514999</v>
      </c>
      <c r="BH116" s="99"/>
      <c r="BJ116" s="99"/>
      <c r="BL116" s="99"/>
      <c r="BM116" s="114"/>
      <c r="BN116" s="99"/>
      <c r="BO116" s="99"/>
      <c r="BP116" s="99"/>
      <c r="BQ116" s="99"/>
      <c r="BR116" s="99"/>
      <c r="BS116" s="99"/>
      <c r="BT116" s="99"/>
      <c r="BU116" s="99"/>
      <c r="BV116" s="99"/>
      <c r="BW116" s="99"/>
      <c r="BX116" s="99"/>
    </row>
    <row r="117" spans="2:76" x14ac:dyDescent="0.3">
      <c r="B117" s="18" t="s">
        <v>16</v>
      </c>
      <c r="C117" s="54">
        <v>15</v>
      </c>
      <c r="D117" s="55">
        <v>15.8</v>
      </c>
      <c r="E117" s="54">
        <v>27.21875</v>
      </c>
      <c r="F117" s="55">
        <v>27.9375</v>
      </c>
      <c r="G117" s="56">
        <v>1395</v>
      </c>
      <c r="H117" s="57">
        <v>1395</v>
      </c>
      <c r="I117" s="58">
        <v>33.631300000000003</v>
      </c>
      <c r="J117" s="59">
        <v>34.447600000000001</v>
      </c>
      <c r="K117" s="58">
        <v>24.5591252620187</v>
      </c>
      <c r="L117" s="59">
        <v>24.666984993474301</v>
      </c>
      <c r="M117" s="58">
        <v>17.516939127158</v>
      </c>
      <c r="N117" s="59">
        <v>17.7300639955658</v>
      </c>
      <c r="O117" s="58">
        <v>370.46269999999998</v>
      </c>
      <c r="P117" s="59">
        <v>386.63220000000001</v>
      </c>
      <c r="Q117" s="15">
        <v>22.043749994701809</v>
      </c>
      <c r="S117">
        <f t="shared" si="27"/>
        <v>34.515729530448581</v>
      </c>
      <c r="T117">
        <f t="shared" si="28"/>
        <v>4.6416329191439967E-3</v>
      </c>
      <c r="V117">
        <f t="shared" si="29"/>
        <v>59.616050343660199</v>
      </c>
      <c r="AG117">
        <v>12</v>
      </c>
      <c r="AH117" s="1">
        <f t="shared" si="32"/>
        <v>31.330839973305025</v>
      </c>
      <c r="AI117" s="1">
        <f t="shared" si="32"/>
        <v>22.491319403929595</v>
      </c>
      <c r="AJ117" s="1">
        <f t="shared" si="32"/>
        <v>21.066585477360071</v>
      </c>
      <c r="AK117" s="1">
        <f t="shared" si="32"/>
        <v>17.939106375773971</v>
      </c>
      <c r="AL117" s="1">
        <f t="shared" si="32"/>
        <v>19.962395637933142</v>
      </c>
      <c r="AM117" s="1">
        <f t="shared" si="32"/>
        <v>20.746707044395169</v>
      </c>
      <c r="AN117" s="1">
        <f t="shared" si="32"/>
        <v>23.28222008191711</v>
      </c>
      <c r="AO117" s="1">
        <f t="shared" si="32"/>
        <v>24.347195791505161</v>
      </c>
      <c r="AP117" s="1">
        <f t="shared" si="32"/>
        <v>27.115011966347659</v>
      </c>
      <c r="BH117" s="99"/>
      <c r="BJ117" s="99"/>
      <c r="BL117" s="99"/>
      <c r="BM117" s="114"/>
      <c r="BN117" s="99"/>
      <c r="BO117" s="99"/>
      <c r="BP117" s="99"/>
      <c r="BQ117" s="99"/>
      <c r="BR117" s="99"/>
      <c r="BS117" s="99"/>
      <c r="BT117" s="99"/>
      <c r="BU117" s="99"/>
      <c r="BV117" s="99"/>
      <c r="BW117" s="99"/>
      <c r="BX117" s="99"/>
    </row>
    <row r="118" spans="2:76" x14ac:dyDescent="0.3">
      <c r="B118" s="20" t="s">
        <v>16</v>
      </c>
      <c r="C118" s="55">
        <v>15.8</v>
      </c>
      <c r="D118" s="54">
        <v>16.899999999999999</v>
      </c>
      <c r="E118" s="55">
        <v>27.9375</v>
      </c>
      <c r="F118" s="54">
        <v>28.429411495433001</v>
      </c>
      <c r="G118" s="57">
        <v>1395</v>
      </c>
      <c r="H118" s="56">
        <v>1408</v>
      </c>
      <c r="I118" s="59">
        <v>34.447600000000001</v>
      </c>
      <c r="J118" s="58">
        <v>35.097200000000001</v>
      </c>
      <c r="K118" s="59">
        <v>24.666984993474301</v>
      </c>
      <c r="L118" s="58">
        <v>24.6890007469331</v>
      </c>
      <c r="M118" s="59">
        <v>17.7300639955658</v>
      </c>
      <c r="N118" s="58">
        <v>17.814580587256199</v>
      </c>
      <c r="O118" s="59">
        <v>386.63220000000001</v>
      </c>
      <c r="P118" s="58">
        <v>399.07330000000002</v>
      </c>
      <c r="Q118" s="68">
        <v>22.043749994701809</v>
      </c>
      <c r="S118">
        <f t="shared" si="27"/>
        <v>35.614972957208607</v>
      </c>
      <c r="T118">
        <f t="shared" si="28"/>
        <v>0.26808883521654547</v>
      </c>
      <c r="V118">
        <f t="shared" si="29"/>
        <v>59.616050343660199</v>
      </c>
      <c r="AG118">
        <v>13</v>
      </c>
      <c r="AH118" s="1">
        <f t="shared" si="32"/>
        <v>32.443840432083739</v>
      </c>
      <c r="AI118" s="1">
        <f t="shared" si="32"/>
        <v>23.874050177929</v>
      </c>
      <c r="AJ118" s="1">
        <f t="shared" si="32"/>
        <v>22.471280938190962</v>
      </c>
      <c r="AK118" s="1">
        <f t="shared" si="32"/>
        <v>19.366304909115932</v>
      </c>
      <c r="AL118" s="1">
        <f t="shared" si="32"/>
        <v>21.37925198207185</v>
      </c>
      <c r="AM118" s="1">
        <f t="shared" si="32"/>
        <v>22.155375323687327</v>
      </c>
      <c r="AN118" s="1">
        <f t="shared" si="32"/>
        <v>24.649869746288516</v>
      </c>
      <c r="AO118" s="1">
        <f t="shared" si="32"/>
        <v>25.691444855120537</v>
      </c>
      <c r="AP118" s="1">
        <f t="shared" si="32"/>
        <v>28.38292860986623</v>
      </c>
      <c r="BH118" s="99"/>
      <c r="BJ118" s="99"/>
      <c r="BL118" s="99"/>
      <c r="BM118" s="114"/>
      <c r="BN118" s="99"/>
      <c r="BO118" s="99"/>
      <c r="BP118" s="99"/>
      <c r="BQ118" s="99"/>
      <c r="BR118" s="99"/>
      <c r="BS118" s="99"/>
      <c r="BT118" s="99"/>
      <c r="BU118" s="99"/>
      <c r="BV118" s="99"/>
      <c r="BW118" s="99"/>
      <c r="BX118" s="99"/>
    </row>
    <row r="119" spans="2:76" x14ac:dyDescent="0.3">
      <c r="B119" s="18" t="s">
        <v>16</v>
      </c>
      <c r="C119" s="54">
        <v>16.899999999999999</v>
      </c>
      <c r="D119" s="55">
        <v>17.899999999999999</v>
      </c>
      <c r="E119" s="54">
        <v>28.429411495433001</v>
      </c>
      <c r="F119" s="55">
        <v>28.8437497615814</v>
      </c>
      <c r="G119" s="56">
        <v>1408</v>
      </c>
      <c r="H119" s="57">
        <v>1395</v>
      </c>
      <c r="I119" s="58">
        <v>35.097200000000001</v>
      </c>
      <c r="J119" s="59">
        <v>35.916699999999999</v>
      </c>
      <c r="K119" s="58">
        <v>24.6890007469331</v>
      </c>
      <c r="L119" s="59">
        <v>25.243356189078501</v>
      </c>
      <c r="M119" s="58">
        <v>17.814580587256199</v>
      </c>
      <c r="N119" s="59">
        <v>18.103740735928898</v>
      </c>
      <c r="O119" s="58">
        <v>399.07330000000002</v>
      </c>
      <c r="P119" s="59">
        <v>411.8587</v>
      </c>
      <c r="Q119" s="15">
        <v>22.043749994701809</v>
      </c>
      <c r="S119">
        <f t="shared" si="27"/>
        <v>35.993415772348847</v>
      </c>
      <c r="T119">
        <f t="shared" si="28"/>
        <v>5.8853097270802832E-3</v>
      </c>
      <c r="V119">
        <f t="shared" si="29"/>
        <v>59.616050343660199</v>
      </c>
      <c r="AG119">
        <v>14</v>
      </c>
      <c r="AH119" s="1">
        <f t="shared" si="32"/>
        <v>33.431598448593967</v>
      </c>
      <c r="AI119" s="1">
        <f t="shared" si="32"/>
        <v>25.129720312418634</v>
      </c>
      <c r="AJ119" s="1">
        <f t="shared" si="32"/>
        <v>23.752697316079363</v>
      </c>
      <c r="AK119" s="1">
        <f t="shared" si="32"/>
        <v>20.682831579540746</v>
      </c>
      <c r="AL119" s="1">
        <f t="shared" si="32"/>
        <v>22.676594249294759</v>
      </c>
      <c r="AM119" s="1">
        <f t="shared" si="32"/>
        <v>23.441779465835502</v>
      </c>
      <c r="AN119" s="1">
        <f t="shared" si="32"/>
        <v>25.888872406135572</v>
      </c>
      <c r="AO119" s="1">
        <f t="shared" si="32"/>
        <v>26.905477536069728</v>
      </c>
      <c r="AP119" s="1">
        <f t="shared" si="32"/>
        <v>29.519505675949148</v>
      </c>
      <c r="BH119" s="99"/>
      <c r="BJ119" s="99"/>
      <c r="BL119" s="99"/>
      <c r="BM119" s="114"/>
      <c r="BN119" s="99"/>
      <c r="BO119" s="99"/>
      <c r="BP119" s="99"/>
      <c r="BQ119" s="99"/>
      <c r="BR119" s="99"/>
      <c r="BS119" s="99"/>
      <c r="BT119" s="99"/>
      <c r="BU119" s="99"/>
      <c r="BV119" s="99"/>
      <c r="BW119" s="99"/>
      <c r="BX119" s="99"/>
    </row>
    <row r="120" spans="2:76" x14ac:dyDescent="0.3">
      <c r="AG120">
        <v>15</v>
      </c>
      <c r="AH120" s="1">
        <f t="shared" si="32"/>
        <v>34.313885303958095</v>
      </c>
      <c r="AI120" s="1">
        <f t="shared" si="32"/>
        <v>26.273801157988309</v>
      </c>
      <c r="AJ120" s="1">
        <f t="shared" si="32"/>
        <v>24.924820152668143</v>
      </c>
      <c r="AK120" s="1">
        <f t="shared" si="32"/>
        <v>21.898711711098283</v>
      </c>
      <c r="AL120" s="1">
        <f t="shared" si="32"/>
        <v>23.867115863247161</v>
      </c>
      <c r="AM120" s="1">
        <f t="shared" si="32"/>
        <v>24.61954308543794</v>
      </c>
      <c r="AN120" s="1">
        <f t="shared" si="32"/>
        <v>27.015433184854764</v>
      </c>
      <c r="AO120" s="1">
        <f t="shared" si="32"/>
        <v>28.006381829371453</v>
      </c>
      <c r="AP120" s="1">
        <f t="shared" si="32"/>
        <v>30.54354726681791</v>
      </c>
    </row>
    <row r="121" spans="2:76" x14ac:dyDescent="0.3">
      <c r="AG121">
        <v>16</v>
      </c>
      <c r="AH121" s="1">
        <f t="shared" si="32"/>
        <v>35.106587349845178</v>
      </c>
      <c r="AI121" s="1">
        <f t="shared" si="32"/>
        <v>27.319675807028744</v>
      </c>
      <c r="AJ121" s="1">
        <f t="shared" si="32"/>
        <v>25.999999450121219</v>
      </c>
      <c r="AK121" s="1">
        <f t="shared" si="32"/>
        <v>23.023431691294853</v>
      </c>
      <c r="AL121" s="1">
        <f t="shared" si="32"/>
        <v>24.962248025056756</v>
      </c>
      <c r="AM121" s="1">
        <f t="shared" si="32"/>
        <v>25.700760549608638</v>
      </c>
      <c r="AN121" s="1">
        <f t="shared" si="32"/>
        <v>28.043433705275856</v>
      </c>
      <c r="AO121" s="1">
        <f t="shared" si="32"/>
        <v>29.008625522690519</v>
      </c>
      <c r="AP121" s="1">
        <f t="shared" si="32"/>
        <v>31.470585992619537</v>
      </c>
    </row>
    <row r="122" spans="2:76" x14ac:dyDescent="0.3">
      <c r="AG122">
        <v>17</v>
      </c>
      <c r="AH122" s="1">
        <f t="shared" si="32"/>
        <v>35.822595355363624</v>
      </c>
      <c r="AI122" s="1">
        <f t="shared" si="32"/>
        <v>28.278876802365279</v>
      </c>
      <c r="AJ122" s="1">
        <f t="shared" si="32"/>
        <v>26.989048887875462</v>
      </c>
      <c r="AK122" s="1">
        <f t="shared" si="32"/>
        <v>24.065727747422311</v>
      </c>
      <c r="AL122" s="1">
        <f t="shared" si="32"/>
        <v>25.972149336705169</v>
      </c>
      <c r="AM122" s="1">
        <f t="shared" si="32"/>
        <v>26.696064577182472</v>
      </c>
      <c r="AN122" s="1">
        <f t="shared" si="32"/>
        <v>28.984744360454346</v>
      </c>
      <c r="AO122" s="1">
        <f t="shared" si="32"/>
        <v>29.924465351567797</v>
      </c>
      <c r="AP122" s="1">
        <f t="shared" si="32"/>
        <v>32.313519114421474</v>
      </c>
    </row>
    <row r="123" spans="2:76" x14ac:dyDescent="0.3">
      <c r="AG123">
        <v>18</v>
      </c>
      <c r="AH123" s="1">
        <f t="shared" si="32"/>
        <v>36.472466855874053</v>
      </c>
      <c r="AI123" s="1">
        <f t="shared" si="32"/>
        <v>29.161334642729308</v>
      </c>
      <c r="AJ123" s="1">
        <f t="shared" si="32"/>
        <v>27.901399956595984</v>
      </c>
      <c r="AK123" s="1">
        <f t="shared" si="32"/>
        <v>25.033520953743032</v>
      </c>
      <c r="AL123" s="1">
        <f t="shared" si="32"/>
        <v>26.905783854293652</v>
      </c>
      <c r="AM123" s="1">
        <f t="shared" si="32"/>
        <v>27.614758554461105</v>
      </c>
      <c r="AN123" s="1">
        <f t="shared" si="32"/>
        <v>29.849522837635021</v>
      </c>
      <c r="AO123" s="1">
        <f t="shared" si="32"/>
        <v>30.764309686859587</v>
      </c>
      <c r="AP123" s="1">
        <f t="shared" si="32"/>
        <v>33.083117556377232</v>
      </c>
    </row>
    <row r="124" spans="2:76" x14ac:dyDescent="0.3">
      <c r="AG124">
        <v>19</v>
      </c>
      <c r="AH124" s="1">
        <f t="shared" si="32"/>
        <v>37.064923919087363</v>
      </c>
      <c r="AI124" s="1">
        <f t="shared" si="32"/>
        <v>29.975609538399521</v>
      </c>
      <c r="AJ124" s="1">
        <f t="shared" si="32"/>
        <v>28.745268804638552</v>
      </c>
      <c r="AK124" s="1">
        <f t="shared" si="32"/>
        <v>25.933928650713046</v>
      </c>
      <c r="AL124" s="1">
        <f t="shared" si="32"/>
        <v>27.771034739261207</v>
      </c>
      <c r="AM124" s="1">
        <f t="shared" si="32"/>
        <v>28.464968206210756</v>
      </c>
      <c r="AN124" s="1">
        <f t="shared" si="32"/>
        <v>30.646479790448637</v>
      </c>
      <c r="AO124" s="1">
        <f t="shared" si="32"/>
        <v>31.537027197253447</v>
      </c>
      <c r="AP124" s="1">
        <f t="shared" si="32"/>
        <v>33.788430076261321</v>
      </c>
    </row>
    <row r="125" spans="2:76" x14ac:dyDescent="0.3">
      <c r="AG125">
        <v>20</v>
      </c>
      <c r="AH125" s="1">
        <f t="shared" si="32"/>
        <v>37.607230857401866</v>
      </c>
      <c r="AI125" s="1">
        <f t="shared" si="32"/>
        <v>30.729096465029521</v>
      </c>
      <c r="AJ125" s="1">
        <f t="shared" si="32"/>
        <v>29.527816221929758</v>
      </c>
      <c r="AK125" s="1">
        <f t="shared" si="32"/>
        <v>26.77331346552392</v>
      </c>
      <c r="AL125" s="1">
        <f t="shared" si="32"/>
        <v>28.574826747890786</v>
      </c>
      <c r="AM125" s="1">
        <f t="shared" si="32"/>
        <v>29.253790933781531</v>
      </c>
      <c r="AN125" s="1">
        <f t="shared" si="32"/>
        <v>31.383107130265824</v>
      </c>
      <c r="AO125" s="1">
        <f t="shared" si="32"/>
        <v>32.250204257593829</v>
      </c>
      <c r="AP125" s="1">
        <f t="shared" si="32"/>
        <v>34.437103686321919</v>
      </c>
    </row>
    <row r="126" spans="2:76" x14ac:dyDescent="0.3">
      <c r="AG126">
        <v>21</v>
      </c>
      <c r="AH126" s="1">
        <f t="shared" si="32"/>
        <v>38.105483651045233</v>
      </c>
      <c r="AI126" s="1">
        <f t="shared" si="32"/>
        <v>31.428201713416243</v>
      </c>
      <c r="AJ126" s="1">
        <f t="shared" si="32"/>
        <v>30.255292607510693</v>
      </c>
      <c r="AK126" s="1">
        <f t="shared" si="32"/>
        <v>27.557348489206639</v>
      </c>
      <c r="AL126" s="1">
        <f t="shared" si="32"/>
        <v>29.323244552483818</v>
      </c>
      <c r="AM126" s="1">
        <f t="shared" si="32"/>
        <v>29.987433250254792</v>
      </c>
      <c r="AN126" s="1">
        <f t="shared" si="32"/>
        <v>32.06587065073299</v>
      </c>
      <c r="AO126" s="1">
        <f t="shared" si="32"/>
        <v>32.910357486848817</v>
      </c>
      <c r="AP126" s="1">
        <f t="shared" si="32"/>
        <v>35.035638133858718</v>
      </c>
    </row>
    <row r="127" spans="2:76" x14ac:dyDescent="0.3">
      <c r="AG127">
        <v>22</v>
      </c>
      <c r="AH127" s="1">
        <f t="shared" si="32"/>
        <v>38.564833848925936</v>
      </c>
      <c r="AI127" s="1">
        <f t="shared" si="32"/>
        <v>32.078492684427133</v>
      </c>
      <c r="AJ127" s="1">
        <f t="shared" si="32"/>
        <v>30.933165443382499</v>
      </c>
      <c r="AK127" s="1">
        <f t="shared" si="32"/>
        <v>28.291086953161049</v>
      </c>
      <c r="AL127" s="1">
        <f t="shared" si="32"/>
        <v>30.021641125427127</v>
      </c>
      <c r="AM127" s="1">
        <f t="shared" si="32"/>
        <v>30.671332880644066</v>
      </c>
      <c r="AN127" s="1">
        <f t="shared" si="32"/>
        <v>32.70037103957096</v>
      </c>
      <c r="AO127" s="1">
        <f t="shared" si="32"/>
        <v>33.523108495092387</v>
      </c>
      <c r="AP127" s="1">
        <f t="shared" si="32"/>
        <v>35.589588755736379</v>
      </c>
    </row>
  </sheetData>
  <autoFilter ref="B16:Q119"/>
  <mergeCells count="5">
    <mergeCell ref="T2:AA4"/>
    <mergeCell ref="T5:AA7"/>
    <mergeCell ref="T8:AA12"/>
    <mergeCell ref="Y32:AC32"/>
    <mergeCell ref="AG15:AP1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8" sqref="F18"/>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3.7</vt:lpstr>
      <vt:lpstr>Data_analysis</vt:lpstr>
      <vt:lpstr>1</vt:lpstr>
      <vt:lpstr>2a)</vt:lpstr>
      <vt:lpstr>2b)</vt:lpstr>
      <vt:lpstr>2c)</vt:lpstr>
      <vt:lpstr>3&amp;4</vt:lpstr>
    </vt:vector>
  </TitlesOfParts>
  <Company>ISA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smb</dc:creator>
  <cp:lastModifiedBy>smb</cp:lastModifiedBy>
  <dcterms:created xsi:type="dcterms:W3CDTF">2020-10-07T08:47:38Z</dcterms:created>
  <dcterms:modified xsi:type="dcterms:W3CDTF">2020-12-09T15:09:36Z</dcterms:modified>
</cp:coreProperties>
</file>