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LG_Backup\Susana\Aulas\2022-23_Inventario\Exercicios\"/>
    </mc:Choice>
  </mc:AlternateContent>
  <bookViews>
    <workbookView xWindow="0" yWindow="0" windowWidth="23040" windowHeight="10452"/>
  </bookViews>
  <sheets>
    <sheet name="Resolucao" sheetId="2" r:id="rId1"/>
    <sheet name="dados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1" i="2" l="1"/>
  <c r="F51" i="2"/>
  <c r="F52" i="2"/>
  <c r="F53" i="2"/>
  <c r="F50" i="2"/>
  <c r="E50" i="2"/>
  <c r="D51" i="2"/>
  <c r="D52" i="2" s="1"/>
  <c r="B50" i="2"/>
  <c r="C50" i="2" s="1"/>
  <c r="I28" i="2"/>
  <c r="B32" i="2"/>
  <c r="H32" i="2"/>
  <c r="E31" i="2"/>
  <c r="E32" i="2" s="1"/>
  <c r="E33" i="2" s="1"/>
  <c r="D31" i="2"/>
  <c r="D32" i="2" s="1"/>
  <c r="D33" i="2" s="1"/>
  <c r="C31" i="2"/>
  <c r="C32" i="2" s="1"/>
  <c r="C33" i="2" s="1"/>
  <c r="B31" i="2"/>
  <c r="B33" i="2" s="1"/>
  <c r="E30" i="2"/>
  <c r="D30" i="2"/>
  <c r="C30" i="2"/>
  <c r="B30" i="2"/>
  <c r="I25" i="2"/>
  <c r="H25" i="2"/>
  <c r="G50" i="2" l="1"/>
  <c r="A51" i="2" s="1"/>
  <c r="C51" i="2" s="1"/>
  <c r="G51" i="2" s="1"/>
  <c r="A52" i="2" s="1"/>
  <c r="D53" i="2"/>
  <c r="B51" i="2" l="1"/>
  <c r="C52" i="2"/>
  <c r="B52" i="2"/>
  <c r="E52" i="2" l="1"/>
  <c r="G52" i="2" s="1"/>
  <c r="A53" i="2" s="1"/>
  <c r="C53" i="2" l="1"/>
  <c r="B53" i="2"/>
  <c r="E53" i="2" l="1"/>
  <c r="G53" i="2" s="1"/>
</calcChain>
</file>

<file path=xl/sharedStrings.xml><?xml version="1.0" encoding="utf-8"?>
<sst xmlns="http://schemas.openxmlformats.org/spreadsheetml/2006/main" count="38" uniqueCount="26">
  <si>
    <t>ID_plot</t>
  </si>
  <si>
    <t>N_ha</t>
  </si>
  <si>
    <t>G_ha</t>
  </si>
  <si>
    <t>V_ha</t>
  </si>
  <si>
    <t>V6_ha</t>
  </si>
  <si>
    <t>alfa</t>
  </si>
  <si>
    <t>n</t>
  </si>
  <si>
    <t>g.l</t>
  </si>
  <si>
    <t>Average</t>
  </si>
  <si>
    <t>desvio</t>
  </si>
  <si>
    <t>E=</t>
  </si>
  <si>
    <t>E%=</t>
  </si>
  <si>
    <t>t-student</t>
  </si>
  <si>
    <r>
      <t xml:space="preserve">" </t>
    </r>
    <r>
      <rPr>
        <b/>
        <sz val="9"/>
        <color theme="0"/>
        <rFont val="Arial"/>
        <family val="2"/>
      </rPr>
      <t xml:space="preserve"> T.INV.2T( alfa , g.l. )</t>
    </r>
    <r>
      <rPr>
        <sz val="9"/>
        <color theme="0"/>
        <rFont val="Arial"/>
        <family val="2"/>
      </rPr>
      <t xml:space="preserve"> usa a probabilidade associada à t-Student com 2 caudas e os graus de liberdade para devolver o valor</t>
    </r>
  </si>
  <si>
    <r>
      <rPr>
        <b/>
        <sz val="9"/>
        <color theme="0"/>
        <rFont val="Arial"/>
        <family val="2"/>
      </rPr>
      <t>T. INV( 1-alfa/2, g.l. )</t>
    </r>
    <r>
      <rPr>
        <sz val="9"/>
        <color theme="0"/>
        <rFont val="Arial"/>
        <family val="2"/>
      </rPr>
      <t xml:space="preserve"> retorna o inverso da distribuição t de cauda esquerda de Student</t>
    </r>
  </si>
  <si>
    <t>INV.T.2C ( alfa, g-l.)</t>
  </si>
  <si>
    <t>INV.T( 1-alfa/2, g-l.)</t>
  </si>
  <si>
    <t>Valores de erro de amostragem muito altos</t>
  </si>
  <si>
    <t>Então fomos calcular a dimensao da amostra para garantirmos um erro% de 12%</t>
  </si>
  <si>
    <t>X =</t>
  </si>
  <si>
    <t>desvio =</t>
  </si>
  <si>
    <t>g.l.</t>
  </si>
  <si>
    <t>tstudent</t>
  </si>
  <si>
    <t>erro%</t>
  </si>
  <si>
    <t>num</t>
  </si>
  <si>
    <t>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</si>
</sst>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0.0"/>
    <numFmt numFmtId="166" formatCode="0.0000"/>
  </numFmts>
  <fonts count="8" x14ac:knownFonts="1">
    <font>
      <sz val="11"/>
      <color theme="1"/>
      <name val="Calibri"/>
      <family val="2"/>
      <scheme val="minor"/>
    </font>
    <font>
      <b/>
      <sz val="10"/>
      <color theme="2"/>
      <name val="Arial"/>
      <family val="2"/>
    </font>
    <font>
      <sz val="10"/>
      <name val="Arial"/>
    </font>
    <font>
      <sz val="10"/>
      <color theme="0"/>
      <name val="Arial"/>
      <family val="2"/>
    </font>
    <font>
      <sz val="10"/>
      <name val="Arial"/>
      <family val="2"/>
    </font>
    <font>
      <sz val="9"/>
      <color theme="0"/>
      <name val="Arial"/>
      <family val="2"/>
    </font>
    <font>
      <b/>
      <sz val="9"/>
      <color theme="0"/>
      <name val="Arial"/>
      <family val="2"/>
    </font>
    <font>
      <b/>
      <sz val="10"/>
      <color theme="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6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00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56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1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3" borderId="1" xfId="0" applyFill="1" applyBorder="1" applyAlignment="1">
      <alignment horizontal="center"/>
    </xf>
    <xf numFmtId="1" fontId="0" fillId="3" borderId="1" xfId="0" applyNumberFormat="1" applyFill="1" applyBorder="1" applyAlignment="1">
      <alignment horizontal="center"/>
    </xf>
    <xf numFmtId="164" fontId="0" fillId="3" borderId="1" xfId="0" applyNumberFormat="1" applyFill="1" applyBorder="1" applyAlignment="1">
      <alignment horizontal="center"/>
    </xf>
    <xf numFmtId="0" fontId="1" fillId="2" borderId="1" xfId="1" applyFont="1" applyFill="1" applyBorder="1" applyAlignment="1">
      <alignment horizontal="center"/>
    </xf>
    <xf numFmtId="0" fontId="2" fillId="0" borderId="0" xfId="1"/>
    <xf numFmtId="0" fontId="2" fillId="0" borderId="1" xfId="1" applyBorder="1" applyAlignment="1">
      <alignment horizontal="center"/>
    </xf>
    <xf numFmtId="1" fontId="2" fillId="0" borderId="1" xfId="1" applyNumberFormat="1" applyBorder="1" applyAlignment="1">
      <alignment horizontal="center"/>
    </xf>
    <xf numFmtId="164" fontId="2" fillId="0" borderId="1" xfId="1" applyNumberFormat="1" applyBorder="1" applyAlignment="1">
      <alignment horizontal="center"/>
    </xf>
    <xf numFmtId="0" fontId="2" fillId="4" borderId="0" xfId="1" applyFill="1"/>
    <xf numFmtId="0" fontId="2" fillId="3" borderId="1" xfId="1" applyFill="1" applyBorder="1" applyAlignment="1">
      <alignment horizontal="center"/>
    </xf>
    <xf numFmtId="1" fontId="2" fillId="3" borderId="1" xfId="1" applyNumberFormat="1" applyFill="1" applyBorder="1" applyAlignment="1">
      <alignment horizontal="center"/>
    </xf>
    <xf numFmtId="164" fontId="2" fillId="3" borderId="1" xfId="1" applyNumberFormat="1" applyFill="1" applyBorder="1" applyAlignment="1">
      <alignment horizontal="center"/>
    </xf>
    <xf numFmtId="0" fontId="2" fillId="0" borderId="0" xfId="1" applyBorder="1" applyAlignment="1">
      <alignment horizontal="center"/>
    </xf>
    <xf numFmtId="0" fontId="1" fillId="2" borderId="2" xfId="1" applyFont="1" applyFill="1" applyBorder="1" applyAlignment="1">
      <alignment horizontal="center"/>
    </xf>
    <xf numFmtId="0" fontId="2" fillId="0" borderId="1" xfId="1" applyBorder="1"/>
    <xf numFmtId="2" fontId="2" fillId="0" borderId="1" xfId="1" applyNumberFormat="1" applyBorder="1" applyAlignment="1">
      <alignment horizontal="center"/>
    </xf>
    <xf numFmtId="0" fontId="2" fillId="0" borderId="1" xfId="1" applyBorder="1" applyAlignment="1">
      <alignment horizontal="right"/>
    </xf>
    <xf numFmtId="165" fontId="2" fillId="0" borderId="1" xfId="1" applyNumberFormat="1" applyBorder="1" applyAlignment="1">
      <alignment horizontal="center"/>
    </xf>
    <xf numFmtId="0" fontId="1" fillId="0" borderId="0" xfId="1" applyFont="1" applyFill="1" applyBorder="1" applyAlignment="1">
      <alignment horizontal="center"/>
    </xf>
    <xf numFmtId="164" fontId="2" fillId="0" borderId="0" xfId="1" applyNumberFormat="1" applyFill="1" applyBorder="1" applyAlignment="1">
      <alignment horizontal="center"/>
    </xf>
    <xf numFmtId="2" fontId="2" fillId="0" borderId="0" xfId="1" applyNumberFormat="1" applyFill="1" applyBorder="1" applyAlignment="1">
      <alignment horizontal="center"/>
    </xf>
    <xf numFmtId="165" fontId="2" fillId="0" borderId="0" xfId="1" applyNumberFormat="1" applyFill="1" applyBorder="1" applyAlignment="1">
      <alignment horizontal="center"/>
    </xf>
    <xf numFmtId="164" fontId="2" fillId="0" borderId="4" xfId="1" applyNumberFormat="1" applyFill="1" applyBorder="1" applyAlignment="1">
      <alignment horizontal="center"/>
    </xf>
    <xf numFmtId="0" fontId="2" fillId="0" borderId="0" xfId="1" applyFill="1" applyBorder="1"/>
    <xf numFmtId="0" fontId="1" fillId="2" borderId="1" xfId="1" applyFont="1" applyFill="1" applyBorder="1" applyAlignment="1"/>
    <xf numFmtId="164" fontId="2" fillId="0" borderId="1" xfId="1" applyNumberFormat="1" applyBorder="1" applyAlignment="1"/>
    <xf numFmtId="164" fontId="2" fillId="3" borderId="1" xfId="1" applyNumberFormat="1" applyFill="1" applyBorder="1" applyAlignment="1"/>
    <xf numFmtId="2" fontId="2" fillId="0" borderId="1" xfId="1" applyNumberFormat="1" applyBorder="1" applyAlignment="1"/>
    <xf numFmtId="0" fontId="3" fillId="5" borderId="4" xfId="1" applyFont="1" applyFill="1" applyBorder="1" applyAlignment="1">
      <alignment horizontal="center"/>
    </xf>
    <xf numFmtId="0" fontId="3" fillId="5" borderId="1" xfId="1" applyFont="1" applyFill="1" applyBorder="1" applyAlignment="1">
      <alignment horizontal="center"/>
    </xf>
    <xf numFmtId="0" fontId="4" fillId="0" borderId="0" xfId="1" applyFont="1"/>
    <xf numFmtId="0" fontId="3" fillId="6" borderId="1" xfId="1" applyFont="1" applyFill="1" applyBorder="1" applyAlignment="1">
      <alignment horizontal="center"/>
    </xf>
    <xf numFmtId="0" fontId="5" fillId="6" borderId="0" xfId="1" quotePrefix="1" applyFont="1" applyFill="1" applyAlignment="1">
      <alignment horizontal="center" vertical="center" wrapText="1"/>
    </xf>
    <xf numFmtId="0" fontId="5" fillId="6" borderId="0" xfId="1" applyFont="1" applyFill="1" applyAlignment="1">
      <alignment horizontal="center" vertical="center" wrapText="1"/>
    </xf>
    <xf numFmtId="0" fontId="3" fillId="7" borderId="1" xfId="1" applyFont="1" applyFill="1" applyBorder="1" applyAlignment="1">
      <alignment horizontal="center"/>
    </xf>
    <xf numFmtId="0" fontId="5" fillId="7" borderId="0" xfId="1" applyFont="1" applyFill="1" applyAlignment="1">
      <alignment horizontal="center" vertical="center" wrapText="1"/>
    </xf>
    <xf numFmtId="0" fontId="2" fillId="0" borderId="5" xfId="1" applyBorder="1"/>
    <xf numFmtId="0" fontId="2" fillId="0" borderId="6" xfId="1" applyBorder="1"/>
    <xf numFmtId="0" fontId="2" fillId="0" borderId="3" xfId="1" applyBorder="1"/>
    <xf numFmtId="0" fontId="2" fillId="0" borderId="7" xfId="1" applyBorder="1"/>
    <xf numFmtId="0" fontId="2" fillId="0" borderId="8" xfId="1" applyBorder="1"/>
    <xf numFmtId="165" fontId="3" fillId="8" borderId="1" xfId="1" applyNumberFormat="1" applyFont="1" applyFill="1" applyBorder="1" applyAlignment="1">
      <alignment horizontal="center"/>
    </xf>
    <xf numFmtId="165" fontId="3" fillId="8" borderId="1" xfId="1" applyNumberFormat="1" applyFont="1" applyFill="1" applyBorder="1" applyAlignment="1"/>
    <xf numFmtId="0" fontId="4" fillId="0" borderId="0" xfId="1" applyFont="1" applyAlignment="1">
      <alignment horizontal="left" vertical="center" wrapText="1"/>
    </xf>
    <xf numFmtId="0" fontId="7" fillId="2" borderId="1" xfId="0" applyFont="1" applyFill="1" applyBorder="1" applyAlignment="1">
      <alignment horizontal="right"/>
    </xf>
    <xf numFmtId="2" fontId="0" fillId="0" borderId="1" xfId="0" applyNumberFormat="1" applyBorder="1" applyAlignment="1">
      <alignment horizontal="left"/>
    </xf>
    <xf numFmtId="0" fontId="4" fillId="0" borderId="0" xfId="0" applyFont="1"/>
    <xf numFmtId="0" fontId="7" fillId="2" borderId="1" xfId="0" applyFont="1" applyFill="1" applyBorder="1" applyAlignment="1">
      <alignment horizontal="center"/>
    </xf>
    <xf numFmtId="166" fontId="0" fillId="0" borderId="1" xfId="0" applyNumberForma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165" fontId="4" fillId="0" borderId="1" xfId="0" applyNumberFormat="1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image" Target="../media/image3.emf"/><Relationship Id="rId1" Type="http://schemas.openxmlformats.org/officeDocument/2006/relationships/image" Target="../media/image2.emf"/><Relationship Id="rId4" Type="http://schemas.openxmlformats.org/officeDocument/2006/relationships/image" Target="../media/image5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3</xdr:row>
      <xdr:rowOff>0</xdr:rowOff>
    </xdr:from>
    <xdr:to>
      <xdr:col>16</xdr:col>
      <xdr:colOff>495300</xdr:colOff>
      <xdr:row>6</xdr:row>
      <xdr:rowOff>144780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502920"/>
          <a:ext cx="4152900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4F81BD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12</xdr:col>
      <xdr:colOff>320040</xdr:colOff>
      <xdr:row>7</xdr:row>
      <xdr:rowOff>114300</xdr:rowOff>
    </xdr:from>
    <xdr:to>
      <xdr:col>14</xdr:col>
      <xdr:colOff>342900</xdr:colOff>
      <xdr:row>11</xdr:row>
      <xdr:rowOff>121920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5640" y="1287780"/>
          <a:ext cx="1242060" cy="67818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4F81BD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18</xdr:col>
      <xdr:colOff>434340</xdr:colOff>
      <xdr:row>7</xdr:row>
      <xdr:rowOff>137160</xdr:rowOff>
    </xdr:from>
    <xdr:to>
      <xdr:col>20</xdr:col>
      <xdr:colOff>480060</xdr:colOff>
      <xdr:row>11</xdr:row>
      <xdr:rowOff>121920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97540" y="1310640"/>
          <a:ext cx="1264920" cy="6553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4F81BD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</xdr:pic>
    <xdr:clientData/>
  </xdr:twoCellAnchor>
  <xdr:twoCellAnchor>
    <xdr:from>
      <xdr:col>9</xdr:col>
      <xdr:colOff>320040</xdr:colOff>
      <xdr:row>11</xdr:row>
      <xdr:rowOff>137160</xdr:rowOff>
    </xdr:from>
    <xdr:to>
      <xdr:col>22</xdr:col>
      <xdr:colOff>525780</xdr:colOff>
      <xdr:row>22</xdr:row>
      <xdr:rowOff>92357</xdr:rowOff>
    </xdr:to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5" name="TextBox 13"/>
            <xdr:cNvSpPr txBox="1"/>
          </xdr:nvSpPr>
          <xdr:spPr>
            <a:xfrm>
              <a:off x="5373053" y="1970723"/>
              <a:ext cx="8130540" cy="1788759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pt-PT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lang="en-US" sz="1600" b="1">
                  <a:solidFill>
                    <a:srgbClr val="7CB042"/>
                  </a:solidFill>
                </a:rPr>
                <a:t>n </a:t>
              </a:r>
              <a:r>
                <a:rPr lang="en-US" sz="1600"/>
                <a:t>= número de parcelas; </a:t>
              </a:r>
              <a:r>
                <a:rPr lang="en-US" sz="1600" b="1">
                  <a:solidFill>
                    <a:srgbClr val="7CB042"/>
                  </a:solidFill>
                </a:rPr>
                <a:t>t-student</a:t>
              </a:r>
              <a:r>
                <a:rPr lang="en-US" sz="1600"/>
                <a:t> para </a:t>
              </a:r>
              <a:r>
                <a:rPr lang="el-GR" sz="1600"/>
                <a:t>α</a:t>
              </a:r>
              <a:r>
                <a:rPr lang="en-US" sz="1600"/>
                <a:t>=0.05          </a:t>
              </a:r>
              <a:r>
                <a:rPr lang="en-US" sz="1600">
                  <a:solidFill>
                    <a:srgbClr val="C00000"/>
                  </a:solidFill>
                </a:rPr>
                <a:t>=T.INV(1-0.05/2 , "g.l.") ; inv.T(1-alfa/2,</a:t>
              </a:r>
              <a:r>
                <a:rPr lang="en-US" sz="1600" baseline="0">
                  <a:solidFill>
                    <a:srgbClr val="C00000"/>
                  </a:solidFill>
                </a:rPr>
                <a:t> "g.l")</a:t>
              </a:r>
              <a:endParaRPr lang="en-US" sz="1600">
                <a:solidFill>
                  <a:srgbClr val="C00000"/>
                </a:solidFill>
              </a:endParaRPr>
            </a:p>
            <a:p>
              <a:endParaRPr lang="en-US" sz="800"/>
            </a:p>
            <a:p>
              <a:pPr marL="0" marR="0" lvl="0" indent="0" algn="l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800" kern="120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                                                                                  </a:t>
              </a:r>
              <a:r>
                <a:rPr lang="en-US" sz="1600" kern="1200">
                  <a:solidFill>
                    <a:srgbClr val="C00000"/>
                  </a:solidFill>
                  <a:effectLst/>
                  <a:latin typeface="+mn-lt"/>
                  <a:ea typeface="+mn-ea"/>
                  <a:cs typeface="+mn-cs"/>
                </a:rPr>
                <a:t>=T.inv.2T(0.05, "g.l.") </a:t>
              </a:r>
              <a:endParaRPr lang="en-US" sz="1600">
                <a:solidFill>
                  <a:srgbClr val="C00000"/>
                </a:solidFill>
                <a:effectLst/>
              </a:endParaRPr>
            </a:p>
            <a:p>
              <a:endParaRPr lang="en-US" sz="800"/>
            </a:p>
            <a:p>
              <a14:m>
                <m:oMath xmlns:m="http://schemas.openxmlformats.org/officeDocument/2006/math">
                  <m:sSub>
                    <m:sSubPr>
                      <m:ctrlPr>
                        <a:rPr lang="en-US" sz="1600" b="1" i="1">
                          <a:solidFill>
                            <a:srgbClr val="7CB042"/>
                          </a:solidFill>
                          <a:latin typeface="Cambria Math" panose="02040503050406030204" pitchFamily="18" charset="0"/>
                        </a:rPr>
                      </m:ctrlPr>
                    </m:sSubPr>
                    <m:e>
                      <m:r>
                        <a:rPr lang="en-US" sz="1600" b="1" i="1">
                          <a:solidFill>
                            <a:srgbClr val="7CB042"/>
                          </a:solidFill>
                          <a:latin typeface="Cambria Math" panose="02040503050406030204" pitchFamily="18" charset="0"/>
                        </a:rPr>
                        <m:t>𝑺</m:t>
                      </m:r>
                    </m:e>
                    <m:sub>
                      <m:r>
                        <a:rPr lang="en-US" sz="1600" b="1" i="1">
                          <a:solidFill>
                            <a:srgbClr val="7CB042"/>
                          </a:solidFill>
                          <a:latin typeface="Cambria Math" panose="02040503050406030204" pitchFamily="18" charset="0"/>
                        </a:rPr>
                        <m:t>𝒄</m:t>
                      </m:r>
                    </m:sub>
                  </m:sSub>
                </m:oMath>
              </a14:m>
              <a:r>
                <a:rPr lang="en-US" sz="1600"/>
                <a:t> = desvio padrão para a variável X das n parcelas;   </a:t>
              </a:r>
              <a:r>
                <a:rPr lang="en-US" sz="1600">
                  <a:solidFill>
                    <a:srgbClr val="C00000"/>
                  </a:solidFill>
                </a:rPr>
                <a:t>=STDEV.S(“coluna da var”); desvpad.s("var")</a:t>
              </a:r>
            </a:p>
            <a:p>
              <a:endParaRPr lang="en-US" sz="1600"/>
            </a:p>
            <a:p>
              <a:endParaRPr lang="en-US" sz="800"/>
            </a:p>
            <a:p>
              <a:r>
                <a:rPr lang="en-US" sz="1600"/>
                <a:t> </a:t>
              </a:r>
              <a14:m>
                <m:oMath xmlns:m="http://schemas.openxmlformats.org/officeDocument/2006/math">
                  <m:acc>
                    <m:accPr>
                      <m:chr m:val="̅"/>
                      <m:ctrlPr>
                        <a:rPr lang="en-US" sz="1600" b="1" i="1">
                          <a:solidFill>
                            <a:srgbClr val="7CB042"/>
                          </a:solidFill>
                          <a:latin typeface="Cambria Math" panose="02040503050406030204" pitchFamily="18" charset="0"/>
                        </a:rPr>
                      </m:ctrlPr>
                    </m:accPr>
                    <m:e>
                      <m:sSub>
                        <m:sSubPr>
                          <m:ctrlPr>
                            <a:rPr lang="en-US" sz="1600" b="1" i="1">
                              <a:solidFill>
                                <a:srgbClr val="7CB042"/>
                              </a:solidFill>
                              <a:latin typeface="Cambria Math" panose="02040503050406030204" pitchFamily="18" charset="0"/>
                            </a:rPr>
                          </m:ctrlPr>
                        </m:sSubPr>
                        <m:e>
                          <m:r>
                            <a:rPr lang="en-US" sz="1600" b="1" i="0">
                              <a:solidFill>
                                <a:srgbClr val="7CB042"/>
                              </a:solidFill>
                              <a:latin typeface="Cambria Math" panose="02040503050406030204" pitchFamily="18" charset="0"/>
                            </a:rPr>
                            <m:t>𝐗</m:t>
                          </m:r>
                        </m:e>
                        <m:sub>
                          <m:r>
                            <a:rPr lang="en-US" sz="1600" b="1" i="0">
                              <a:solidFill>
                                <a:srgbClr val="7CB042"/>
                              </a:solidFill>
                              <a:latin typeface="Cambria Math" panose="02040503050406030204" pitchFamily="18" charset="0"/>
                            </a:rPr>
                            <m:t>𝐧</m:t>
                          </m:r>
                        </m:sub>
                      </m:sSub>
                    </m:e>
                  </m:acc>
                </m:oMath>
              </a14:m>
              <a:r>
                <a:rPr lang="en-US" sz="1600"/>
                <a:t> = média para a variável X das n parcelas;               </a:t>
              </a:r>
              <a:r>
                <a:rPr lang="en-US" sz="1600">
                  <a:solidFill>
                    <a:srgbClr val="C00000"/>
                  </a:solidFill>
                </a:rPr>
                <a:t>=AVERAGE(“coluna da var”)</a:t>
              </a:r>
            </a:p>
            <a:p>
              <a:endParaRPr lang="en-US" sz="800"/>
            </a:p>
          </xdr:txBody>
        </xdr:sp>
      </mc:Choice>
      <mc:Fallback>
        <xdr:sp macro="" textlink="">
          <xdr:nvSpPr>
            <xdr:cNvPr id="5" name="TextBox 13"/>
            <xdr:cNvSpPr txBox="1"/>
          </xdr:nvSpPr>
          <xdr:spPr>
            <a:xfrm>
              <a:off x="5373053" y="1970723"/>
              <a:ext cx="8130540" cy="1788759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pt-PT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lang="en-US" sz="1600" b="1">
                  <a:solidFill>
                    <a:srgbClr val="7CB042"/>
                  </a:solidFill>
                </a:rPr>
                <a:t>n </a:t>
              </a:r>
              <a:r>
                <a:rPr lang="en-US" sz="1600"/>
                <a:t>= número de parcelas; </a:t>
              </a:r>
              <a:r>
                <a:rPr lang="en-US" sz="1600" b="1">
                  <a:solidFill>
                    <a:srgbClr val="7CB042"/>
                  </a:solidFill>
                </a:rPr>
                <a:t>t-student</a:t>
              </a:r>
              <a:r>
                <a:rPr lang="en-US" sz="1600"/>
                <a:t> para </a:t>
              </a:r>
              <a:r>
                <a:rPr lang="el-GR" sz="1600"/>
                <a:t>α</a:t>
              </a:r>
              <a:r>
                <a:rPr lang="en-US" sz="1600"/>
                <a:t>=0.05          </a:t>
              </a:r>
              <a:r>
                <a:rPr lang="en-US" sz="1600">
                  <a:solidFill>
                    <a:srgbClr val="C00000"/>
                  </a:solidFill>
                </a:rPr>
                <a:t>=T.INV(1-0.05/2 , "g.l.") ; inv.T(1-alfa/2,</a:t>
              </a:r>
              <a:r>
                <a:rPr lang="en-US" sz="1600" baseline="0">
                  <a:solidFill>
                    <a:srgbClr val="C00000"/>
                  </a:solidFill>
                </a:rPr>
                <a:t> "g.l")</a:t>
              </a:r>
              <a:endParaRPr lang="en-US" sz="1600">
                <a:solidFill>
                  <a:srgbClr val="C00000"/>
                </a:solidFill>
              </a:endParaRPr>
            </a:p>
            <a:p>
              <a:endParaRPr lang="en-US" sz="800"/>
            </a:p>
            <a:p>
              <a:pPr marL="0" marR="0" lvl="0" indent="0" algn="l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800" kern="120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                                                                                  </a:t>
              </a:r>
              <a:r>
                <a:rPr lang="en-US" sz="1600" kern="1200">
                  <a:solidFill>
                    <a:srgbClr val="C00000"/>
                  </a:solidFill>
                  <a:effectLst/>
                  <a:latin typeface="+mn-lt"/>
                  <a:ea typeface="+mn-ea"/>
                  <a:cs typeface="+mn-cs"/>
                </a:rPr>
                <a:t>=T.inv.2T(0.05, "g.l.") </a:t>
              </a:r>
              <a:endParaRPr lang="en-US" sz="1600">
                <a:solidFill>
                  <a:srgbClr val="C00000"/>
                </a:solidFill>
                <a:effectLst/>
              </a:endParaRPr>
            </a:p>
            <a:p>
              <a:endParaRPr lang="en-US" sz="800"/>
            </a:p>
            <a:p>
              <a:r>
                <a:rPr lang="en-US" sz="1600" b="1" i="0">
                  <a:solidFill>
                    <a:srgbClr val="7CB042"/>
                  </a:solidFill>
                  <a:latin typeface="Cambria Math" panose="02040503050406030204" pitchFamily="18" charset="0"/>
                </a:rPr>
                <a:t>𝑺_𝒄</a:t>
              </a:r>
              <a:r>
                <a:rPr lang="en-US" sz="1600"/>
                <a:t> = desvio padrão para a variável X das n parcelas;   </a:t>
              </a:r>
              <a:r>
                <a:rPr lang="en-US" sz="1600">
                  <a:solidFill>
                    <a:srgbClr val="C00000"/>
                  </a:solidFill>
                </a:rPr>
                <a:t>=STDEV.S(“coluna da var”); desvpad.s("var")</a:t>
              </a:r>
            </a:p>
            <a:p>
              <a:endParaRPr lang="en-US" sz="1600"/>
            </a:p>
            <a:p>
              <a:endParaRPr lang="en-US" sz="800"/>
            </a:p>
            <a:p>
              <a:r>
                <a:rPr lang="en-US" sz="1600"/>
                <a:t> </a:t>
              </a:r>
              <a:r>
                <a:rPr lang="en-US" sz="1600" b="1" i="0">
                  <a:solidFill>
                    <a:srgbClr val="7CB042"/>
                  </a:solidFill>
                  <a:latin typeface="Cambria Math" panose="02040503050406030204" pitchFamily="18" charset="0"/>
                </a:rPr>
                <a:t>(𝐗_𝐧 ) ̅</a:t>
              </a:r>
              <a:r>
                <a:rPr lang="en-US" sz="1600"/>
                <a:t> = média para a variável X das n parcelas;               </a:t>
              </a:r>
              <a:r>
                <a:rPr lang="en-US" sz="1600">
                  <a:solidFill>
                    <a:srgbClr val="C00000"/>
                  </a:solidFill>
                </a:rPr>
                <a:t>=AVERAGE(“coluna da var”)</a:t>
              </a:r>
            </a:p>
            <a:p>
              <a:endParaRPr lang="en-US" sz="800"/>
            </a:p>
          </xdr:txBody>
        </xdr:sp>
      </mc:Fallback>
    </mc:AlternateContent>
    <xdr:clientData/>
  </xdr:twoCellAnchor>
  <xdr:twoCellAnchor editAs="oneCell">
    <xdr:from>
      <xdr:col>8</xdr:col>
      <xdr:colOff>0</xdr:colOff>
      <xdr:row>35</xdr:row>
      <xdr:rowOff>0</xdr:rowOff>
    </xdr:from>
    <xdr:to>
      <xdr:col>19</xdr:col>
      <xdr:colOff>518160</xdr:colOff>
      <xdr:row>99</xdr:row>
      <xdr:rowOff>135255</xdr:rowOff>
    </xdr:to>
    <xdr:pic>
      <xdr:nvPicPr>
        <xdr:cNvPr id="6" name="Picture 5" descr="Student T Table critical values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2460" y="5867400"/>
          <a:ext cx="7223760" cy="109804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138112</xdr:colOff>
      <xdr:row>91</xdr:row>
      <xdr:rowOff>166686</xdr:rowOff>
    </xdr:from>
    <xdr:to>
      <xdr:col>12</xdr:col>
      <xdr:colOff>376237</xdr:colOff>
      <xdr:row>93</xdr:row>
      <xdr:rowOff>76199</xdr:rowOff>
    </xdr:to>
    <xdr:sp macro="" textlink="">
      <xdr:nvSpPr>
        <xdr:cNvPr id="7" name="Rectangle 6"/>
        <xdr:cNvSpPr/>
      </xdr:nvSpPr>
      <xdr:spPr>
        <a:xfrm>
          <a:off x="6410325" y="15449549"/>
          <a:ext cx="847725" cy="242888"/>
        </a:xfrm>
        <a:prstGeom prst="rect">
          <a:avLst/>
        </a:prstGeom>
        <a:noFill/>
        <a:ln w="57150"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57150</xdr:colOff>
      <xdr:row>91</xdr:row>
      <xdr:rowOff>161924</xdr:rowOff>
    </xdr:from>
    <xdr:to>
      <xdr:col>8</xdr:col>
      <xdr:colOff>447673</xdr:colOff>
      <xdr:row>93</xdr:row>
      <xdr:rowOff>71437</xdr:rowOff>
    </xdr:to>
    <xdr:sp macro="" textlink="">
      <xdr:nvSpPr>
        <xdr:cNvPr id="8" name="Rectangle 7"/>
        <xdr:cNvSpPr/>
      </xdr:nvSpPr>
      <xdr:spPr>
        <a:xfrm>
          <a:off x="4500563" y="15444787"/>
          <a:ext cx="390523" cy="242888"/>
        </a:xfrm>
        <a:prstGeom prst="rect">
          <a:avLst/>
        </a:prstGeom>
        <a:noFill/>
        <a:ln w="57150"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11</xdr:col>
      <xdr:colOff>142875</xdr:colOff>
      <xdr:row>51</xdr:row>
      <xdr:rowOff>123825</xdr:rowOff>
    </xdr:from>
    <xdr:to>
      <xdr:col>12</xdr:col>
      <xdr:colOff>381000</xdr:colOff>
      <xdr:row>53</xdr:row>
      <xdr:rowOff>19051</xdr:rowOff>
    </xdr:to>
    <xdr:sp macro="" textlink="">
      <xdr:nvSpPr>
        <xdr:cNvPr id="9" name="Rectangle 8"/>
        <xdr:cNvSpPr/>
      </xdr:nvSpPr>
      <xdr:spPr>
        <a:xfrm>
          <a:off x="6415088" y="8710613"/>
          <a:ext cx="847725" cy="257176"/>
        </a:xfrm>
        <a:prstGeom prst="rect">
          <a:avLst/>
        </a:prstGeom>
        <a:noFill/>
        <a:ln w="57150"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471489</xdr:colOff>
          <xdr:row>37</xdr:row>
          <xdr:rowOff>133349</xdr:rowOff>
        </xdr:from>
        <xdr:to>
          <xdr:col>3</xdr:col>
          <xdr:colOff>385751</xdr:colOff>
          <xdr:row>43</xdr:row>
          <xdr:rowOff>125729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93"/>
  <sheetViews>
    <sheetView tabSelected="1" topLeftCell="A37" zoomScale="160" zoomScaleNormal="160" workbookViewId="0">
      <selection activeCell="C56" sqref="C56"/>
    </sheetView>
  </sheetViews>
  <sheetFormatPr defaultRowHeight="13.2" x14ac:dyDescent="0.25"/>
  <cols>
    <col min="1" max="5" width="8.88671875" style="9"/>
    <col min="6" max="6" width="8.44140625" style="28" customWidth="1"/>
    <col min="7" max="16384" width="8.88671875" style="9"/>
  </cols>
  <sheetData>
    <row r="1" spans="1:23" x14ac:dyDescent="0.25">
      <c r="A1" s="8" t="s">
        <v>0</v>
      </c>
      <c r="B1" s="8" t="s">
        <v>1</v>
      </c>
      <c r="C1" s="8" t="s">
        <v>2</v>
      </c>
      <c r="D1" s="8" t="s">
        <v>3</v>
      </c>
      <c r="E1" s="29" t="s">
        <v>4</v>
      </c>
      <c r="F1" s="23"/>
    </row>
    <row r="2" spans="1:23" x14ac:dyDescent="0.25">
      <c r="A2" s="10">
        <v>1</v>
      </c>
      <c r="B2" s="11">
        <v>520</v>
      </c>
      <c r="C2" s="12">
        <v>3.1630497314138113</v>
      </c>
      <c r="D2" s="12">
        <v>12.115367602076873</v>
      </c>
      <c r="E2" s="30">
        <v>9.0104188768476625</v>
      </c>
      <c r="F2" s="24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</row>
    <row r="3" spans="1:23" x14ac:dyDescent="0.25">
      <c r="A3" s="14">
        <v>2</v>
      </c>
      <c r="B3" s="15">
        <v>400</v>
      </c>
      <c r="C3" s="16">
        <v>2.0805982746561802</v>
      </c>
      <c r="D3" s="16">
        <v>6.6627983391889103</v>
      </c>
      <c r="E3" s="31">
        <v>4.6108059882984387</v>
      </c>
      <c r="F3" s="24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</row>
    <row r="4" spans="1:23" x14ac:dyDescent="0.25">
      <c r="A4" s="10">
        <v>3</v>
      </c>
      <c r="B4" s="11">
        <v>460</v>
      </c>
      <c r="C4" s="12">
        <v>5.4994678958518097</v>
      </c>
      <c r="D4" s="12">
        <v>31.541963145019039</v>
      </c>
      <c r="E4" s="30">
        <v>29.009032426867453</v>
      </c>
      <c r="F4" s="24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</row>
    <row r="5" spans="1:23" x14ac:dyDescent="0.25">
      <c r="A5" s="14">
        <v>4</v>
      </c>
      <c r="B5" s="15">
        <v>600</v>
      </c>
      <c r="C5" s="16">
        <v>6.6831100519815667</v>
      </c>
      <c r="D5" s="16">
        <v>36.447497723033251</v>
      </c>
      <c r="E5" s="31">
        <v>33.243794847809433</v>
      </c>
      <c r="F5" s="24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</row>
    <row r="6" spans="1:23" x14ac:dyDescent="0.25">
      <c r="A6" s="10">
        <v>5</v>
      </c>
      <c r="B6" s="11">
        <v>360</v>
      </c>
      <c r="C6" s="12">
        <v>4.7880542394463994</v>
      </c>
      <c r="D6" s="12">
        <v>20.615862831180955</v>
      </c>
      <c r="E6" s="30">
        <v>19.186378012947301</v>
      </c>
      <c r="F6" s="24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</row>
    <row r="7" spans="1:23" x14ac:dyDescent="0.25">
      <c r="A7" s="14">
        <v>6</v>
      </c>
      <c r="B7" s="15">
        <v>480</v>
      </c>
      <c r="C7" s="16">
        <v>8.6164304630374566</v>
      </c>
      <c r="D7" s="16">
        <v>38.837996224267492</v>
      </c>
      <c r="E7" s="31">
        <v>37.463413942772959</v>
      </c>
      <c r="F7" s="24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</row>
    <row r="8" spans="1:23" x14ac:dyDescent="0.25">
      <c r="A8" s="10">
        <v>7</v>
      </c>
      <c r="B8" s="11">
        <v>611.76470588235293</v>
      </c>
      <c r="C8" s="12">
        <v>10.511528779473233</v>
      </c>
      <c r="D8" s="12">
        <v>52.462361884935483</v>
      </c>
      <c r="E8" s="30">
        <v>50.481655356768023</v>
      </c>
      <c r="F8" s="24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</row>
    <row r="9" spans="1:23" x14ac:dyDescent="0.25">
      <c r="A9" s="14">
        <v>8</v>
      </c>
      <c r="B9" s="15">
        <v>700</v>
      </c>
      <c r="C9" s="16">
        <v>8.527774718353152</v>
      </c>
      <c r="D9" s="16">
        <v>39.631946460296788</v>
      </c>
      <c r="E9" s="31">
        <v>36.809098259765946</v>
      </c>
      <c r="F9" s="24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x14ac:dyDescent="0.25">
      <c r="A10" s="10">
        <v>9</v>
      </c>
      <c r="B10" s="11">
        <v>760</v>
      </c>
      <c r="C10" s="12">
        <v>10.074852020613445</v>
      </c>
      <c r="D10" s="12">
        <v>50.425327164086241</v>
      </c>
      <c r="E10" s="30">
        <v>47.227918138004696</v>
      </c>
      <c r="F10" s="24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</row>
    <row r="11" spans="1:23" x14ac:dyDescent="0.25">
      <c r="A11" s="14">
        <v>10</v>
      </c>
      <c r="B11" s="15">
        <v>720</v>
      </c>
      <c r="C11" s="16">
        <v>10.069511313102344</v>
      </c>
      <c r="D11" s="16">
        <v>55.283394848725045</v>
      </c>
      <c r="E11" s="31">
        <v>52.352276849025358</v>
      </c>
      <c r="F11" s="24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</row>
    <row r="12" spans="1:23" x14ac:dyDescent="0.25">
      <c r="A12" s="10">
        <v>11</v>
      </c>
      <c r="B12" s="11">
        <v>540</v>
      </c>
      <c r="C12" s="12">
        <v>9.7659392149859627</v>
      </c>
      <c r="D12" s="12">
        <v>46.276388721625622</v>
      </c>
      <c r="E12" s="30">
        <v>44.595095671545472</v>
      </c>
      <c r="F12" s="24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</row>
    <row r="13" spans="1:23" x14ac:dyDescent="0.25">
      <c r="A13" s="14">
        <v>12</v>
      </c>
      <c r="B13" s="15">
        <v>680</v>
      </c>
      <c r="C13" s="16">
        <v>6.3083023404450369</v>
      </c>
      <c r="D13" s="16">
        <v>32.392882086838036</v>
      </c>
      <c r="E13" s="31">
        <v>28.14340973538895</v>
      </c>
      <c r="F13" s="24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</row>
    <row r="14" spans="1:23" x14ac:dyDescent="0.25">
      <c r="A14" s="10">
        <v>13</v>
      </c>
      <c r="B14" s="11">
        <v>760</v>
      </c>
      <c r="C14" s="12">
        <v>7.8742449065901372</v>
      </c>
      <c r="D14" s="12">
        <v>39.026143058795675</v>
      </c>
      <c r="E14" s="30">
        <v>35.123976672016354</v>
      </c>
      <c r="F14" s="24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</row>
    <row r="15" spans="1:23" x14ac:dyDescent="0.25">
      <c r="A15" s="14">
        <v>14</v>
      </c>
      <c r="B15" s="15">
        <v>640</v>
      </c>
      <c r="C15" s="16">
        <v>9.6221013953413568</v>
      </c>
      <c r="D15" s="16">
        <v>43.630440420327602</v>
      </c>
      <c r="E15" s="31">
        <v>41.437371357510074</v>
      </c>
      <c r="F15" s="24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</row>
    <row r="16" spans="1:23" x14ac:dyDescent="0.25">
      <c r="A16" s="10">
        <v>15</v>
      </c>
      <c r="B16" s="11">
        <v>580</v>
      </c>
      <c r="C16" s="12">
        <v>7.0493255076105266</v>
      </c>
      <c r="D16" s="12">
        <v>32.512109993394837</v>
      </c>
      <c r="E16" s="30">
        <v>30.046370601242639</v>
      </c>
      <c r="F16" s="24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</row>
    <row r="17" spans="1:23" x14ac:dyDescent="0.25">
      <c r="A17" s="14">
        <v>16</v>
      </c>
      <c r="B17" s="15">
        <v>720</v>
      </c>
      <c r="C17" s="16">
        <v>12.198851397778972</v>
      </c>
      <c r="D17" s="16">
        <v>68.890172046149956</v>
      </c>
      <c r="E17" s="31">
        <v>66.400979896851169</v>
      </c>
      <c r="F17" s="24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</row>
    <row r="18" spans="1:23" x14ac:dyDescent="0.25">
      <c r="A18" s="10">
        <v>17</v>
      </c>
      <c r="B18" s="11">
        <v>693.06930693069307</v>
      </c>
      <c r="C18" s="12">
        <v>10.737442683267462</v>
      </c>
      <c r="D18" s="12">
        <v>52.069139947849436</v>
      </c>
      <c r="E18" s="30">
        <v>49.420935468611319</v>
      </c>
      <c r="F18" s="24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</row>
    <row r="19" spans="1:23" x14ac:dyDescent="0.25">
      <c r="A19" s="14">
        <v>18</v>
      </c>
      <c r="B19" s="15">
        <v>660</v>
      </c>
      <c r="C19" s="16">
        <v>8.984719369817789</v>
      </c>
      <c r="D19" s="16">
        <v>46.299028063617378</v>
      </c>
      <c r="E19" s="31">
        <v>43.560634184044417</v>
      </c>
      <c r="F19" s="24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</row>
    <row r="20" spans="1:23" x14ac:dyDescent="0.25">
      <c r="A20" s="10">
        <v>19</v>
      </c>
      <c r="B20" s="11">
        <v>860</v>
      </c>
      <c r="C20" s="12">
        <v>6.561122009242677</v>
      </c>
      <c r="D20" s="12">
        <v>26.837232100970855</v>
      </c>
      <c r="E20" s="30">
        <v>22.179812968744415</v>
      </c>
      <c r="F20" s="24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</row>
    <row r="21" spans="1:23" x14ac:dyDescent="0.25">
      <c r="A21" s="14">
        <v>20</v>
      </c>
      <c r="B21" s="15">
        <v>900</v>
      </c>
      <c r="C21" s="16">
        <v>14.243588392294422</v>
      </c>
      <c r="D21" s="16">
        <v>78.458977376227949</v>
      </c>
      <c r="E21" s="31">
        <v>74.680201755426268</v>
      </c>
      <c r="F21" s="24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</row>
    <row r="22" spans="1:23" x14ac:dyDescent="0.25">
      <c r="A22" s="10">
        <v>21</v>
      </c>
      <c r="B22" s="11">
        <v>660</v>
      </c>
      <c r="C22" s="12">
        <v>7.5901349749627478</v>
      </c>
      <c r="D22" s="12">
        <v>42.454764804535408</v>
      </c>
      <c r="E22" s="30">
        <v>38.880898487168508</v>
      </c>
      <c r="F22" s="24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</row>
    <row r="23" spans="1:23" x14ac:dyDescent="0.25">
      <c r="A23" s="14">
        <v>22</v>
      </c>
      <c r="B23" s="15">
        <v>700</v>
      </c>
      <c r="C23" s="16">
        <v>7.5546349779771766</v>
      </c>
      <c r="D23" s="16">
        <v>31.773395157450114</v>
      </c>
      <c r="E23" s="31">
        <v>28.791794818490473</v>
      </c>
      <c r="F23" s="24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</row>
    <row r="24" spans="1:23" x14ac:dyDescent="0.25">
      <c r="A24" s="10">
        <v>23</v>
      </c>
      <c r="B24" s="11">
        <v>740</v>
      </c>
      <c r="C24" s="12">
        <v>11.821137713037867</v>
      </c>
      <c r="D24" s="12">
        <v>67.125564687152618</v>
      </c>
      <c r="E24" s="30">
        <v>64.450343274343652</v>
      </c>
      <c r="F24" s="24"/>
      <c r="G24" s="33" t="s">
        <v>5</v>
      </c>
      <c r="H24" s="34" t="s">
        <v>6</v>
      </c>
      <c r="I24" s="34" t="s">
        <v>7</v>
      </c>
    </row>
    <row r="25" spans="1:23" x14ac:dyDescent="0.25">
      <c r="A25" s="14">
        <v>24</v>
      </c>
      <c r="B25" s="15">
        <v>660</v>
      </c>
      <c r="C25" s="16">
        <v>12.927763725264874</v>
      </c>
      <c r="D25" s="16">
        <v>69.459869898016237</v>
      </c>
      <c r="E25" s="31">
        <v>67.261525867068201</v>
      </c>
      <c r="F25" s="24"/>
      <c r="G25" s="27">
        <v>0.05</v>
      </c>
      <c r="H25" s="10">
        <f>COUNT(A2:A28)</f>
        <v>27</v>
      </c>
      <c r="I25" s="10">
        <f>H25-1</f>
        <v>26</v>
      </c>
    </row>
    <row r="26" spans="1:23" x14ac:dyDescent="0.25">
      <c r="A26" s="10">
        <v>25</v>
      </c>
      <c r="B26" s="11">
        <v>760</v>
      </c>
      <c r="C26" s="12">
        <v>4.994017053815746</v>
      </c>
      <c r="D26" s="12">
        <v>19.872427265941219</v>
      </c>
      <c r="E26" s="30">
        <v>15.297525223734743</v>
      </c>
      <c r="F26" s="24"/>
    </row>
    <row r="27" spans="1:23" x14ac:dyDescent="0.25">
      <c r="A27" s="14">
        <v>26</v>
      </c>
      <c r="B27" s="15">
        <v>700</v>
      </c>
      <c r="C27" s="16">
        <v>7.0414244020867525</v>
      </c>
      <c r="D27" s="16">
        <v>31.354320723193613</v>
      </c>
      <c r="E27" s="31">
        <v>28.220215267565099</v>
      </c>
      <c r="F27" s="24"/>
      <c r="I27" s="36" t="s">
        <v>12</v>
      </c>
      <c r="J27" s="37" t="s">
        <v>13</v>
      </c>
      <c r="K27" s="38"/>
      <c r="L27" s="38"/>
      <c r="M27" s="38"/>
      <c r="N27" s="35" t="s">
        <v>15</v>
      </c>
    </row>
    <row r="28" spans="1:23" x14ac:dyDescent="0.25">
      <c r="A28" s="10">
        <v>27</v>
      </c>
      <c r="B28" s="11">
        <v>700</v>
      </c>
      <c r="C28" s="12">
        <v>6.5177366146965996</v>
      </c>
      <c r="D28" s="12">
        <v>27.167651150812652</v>
      </c>
      <c r="E28" s="30">
        <v>23.788543537571599</v>
      </c>
      <c r="F28" s="24"/>
      <c r="I28" s="12">
        <f>_xlfn.T.INV.2T(G25,I25)</f>
        <v>2.0555294386428731</v>
      </c>
      <c r="J28" s="38"/>
      <c r="K28" s="38"/>
      <c r="L28" s="38"/>
      <c r="M28" s="38"/>
    </row>
    <row r="29" spans="1:23" x14ac:dyDescent="0.25">
      <c r="A29" s="17"/>
      <c r="B29" s="18" t="s">
        <v>1</v>
      </c>
      <c r="C29" s="18" t="s">
        <v>2</v>
      </c>
      <c r="D29" s="18" t="s">
        <v>3</v>
      </c>
      <c r="E29" s="29" t="s">
        <v>4</v>
      </c>
      <c r="F29" s="23"/>
      <c r="J29" s="38"/>
      <c r="K29" s="38"/>
      <c r="L29" s="38"/>
      <c r="M29" s="38"/>
    </row>
    <row r="30" spans="1:23" x14ac:dyDescent="0.25">
      <c r="A30" s="19" t="s">
        <v>8</v>
      </c>
      <c r="B30" s="11">
        <f>AVERAGE(B2:B28)</f>
        <v>650.54940788196461</v>
      </c>
      <c r="C30" s="20">
        <f>AVERAGE(C2:C28)</f>
        <v>8.2150690432276097</v>
      </c>
      <c r="D30" s="20">
        <f>AVERAGE(D2:D28)</f>
        <v>40.726852730581825</v>
      </c>
      <c r="E30" s="32">
        <f>AVERAGE(E2:E28)</f>
        <v>37.839793610608545</v>
      </c>
      <c r="F30" s="25"/>
    </row>
    <row r="31" spans="1:23" x14ac:dyDescent="0.25">
      <c r="A31" s="19" t="s">
        <v>9</v>
      </c>
      <c r="B31" s="12">
        <f>_xlfn.STDEV.S(B2:B28)</f>
        <v>127.61250737353838</v>
      </c>
      <c r="C31" s="12">
        <f>_xlfn.STDEV.S(C2:C28)</f>
        <v>2.9030749586518709</v>
      </c>
      <c r="D31" s="12">
        <f>_xlfn.STDEV.S(D2:D28)</f>
        <v>17.536050013039947</v>
      </c>
      <c r="E31" s="30">
        <f>_xlfn.STDEV.S(E2:E28)</f>
        <v>17.653408706944035</v>
      </c>
      <c r="F31" s="24"/>
      <c r="G31" s="41"/>
      <c r="H31" s="39" t="s">
        <v>12</v>
      </c>
      <c r="I31" s="40" t="s">
        <v>14</v>
      </c>
      <c r="J31" s="40"/>
      <c r="K31" s="40"/>
      <c r="L31" s="40"/>
      <c r="M31" s="35" t="s">
        <v>16</v>
      </c>
    </row>
    <row r="32" spans="1:23" x14ac:dyDescent="0.25">
      <c r="A32" s="21" t="s">
        <v>10</v>
      </c>
      <c r="B32" s="20">
        <f>B31*$H$32/SQRT($H$25)</f>
        <v>50.481826610602603</v>
      </c>
      <c r="C32" s="20">
        <f>C31*$H$32/SQRT($H$25)</f>
        <v>1.1484182053665617</v>
      </c>
      <c r="D32" s="20">
        <f>D31*$H$32/SQRT($H$25)</f>
        <v>6.9370303461077771</v>
      </c>
      <c r="E32" s="32">
        <f>E31*$H$32/SQRT($H$25)</f>
        <v>6.9834558992047873</v>
      </c>
      <c r="F32" s="25"/>
      <c r="G32" s="43"/>
      <c r="H32" s="12">
        <f>_xlfn.T.INV(1-G25/2,I25)</f>
        <v>2.0555294386428731</v>
      </c>
      <c r="I32" s="40"/>
      <c r="J32" s="40"/>
      <c r="K32" s="40"/>
      <c r="L32" s="40"/>
    </row>
    <row r="33" spans="1:12" x14ac:dyDescent="0.25">
      <c r="A33" s="21" t="s">
        <v>11</v>
      </c>
      <c r="B33" s="22">
        <f>B32/B30*100</f>
        <v>7.7598758832107038</v>
      </c>
      <c r="C33" s="22">
        <f>C32/C30*100</f>
        <v>13.979410268174213</v>
      </c>
      <c r="D33" s="46">
        <f>D32/D30*100</f>
        <v>17.033062662607257</v>
      </c>
      <c r="E33" s="47">
        <f>E32/E30*100</f>
        <v>18.45532238116369</v>
      </c>
      <c r="F33" s="26"/>
      <c r="G33" s="44"/>
      <c r="I33" s="40"/>
      <c r="J33" s="40"/>
      <c r="K33" s="40"/>
      <c r="L33" s="40"/>
    </row>
    <row r="34" spans="1:12" x14ac:dyDescent="0.25">
      <c r="G34" s="44"/>
    </row>
    <row r="35" spans="1:12" x14ac:dyDescent="0.25">
      <c r="A35" s="35" t="s">
        <v>17</v>
      </c>
      <c r="G35" s="44"/>
    </row>
    <row r="36" spans="1:12" ht="14.4" x14ac:dyDescent="0.3">
      <c r="A36" s="48" t="s">
        <v>18</v>
      </c>
      <c r="B36" s="48"/>
      <c r="C36" s="48"/>
      <c r="D36" s="48"/>
      <c r="E36" s="48"/>
      <c r="G36" s="44"/>
      <c r="I36"/>
    </row>
    <row r="37" spans="1:12" x14ac:dyDescent="0.25">
      <c r="A37" s="48"/>
      <c r="B37" s="48"/>
      <c r="C37" s="48"/>
      <c r="D37" s="48"/>
      <c r="E37" s="48"/>
      <c r="G37" s="44"/>
    </row>
    <row r="38" spans="1:12" x14ac:dyDescent="0.25">
      <c r="A38" s="48"/>
      <c r="B38" s="48"/>
      <c r="C38" s="48"/>
      <c r="D38" s="48"/>
      <c r="E38" s="48"/>
      <c r="G38" s="44"/>
    </row>
    <row r="39" spans="1:12" x14ac:dyDescent="0.25">
      <c r="A39" s="13"/>
      <c r="B39" s="13"/>
      <c r="C39" s="13"/>
      <c r="D39" s="13"/>
      <c r="E39" s="13"/>
      <c r="G39" s="44"/>
    </row>
    <row r="40" spans="1:12" x14ac:dyDescent="0.25">
      <c r="A40" s="13"/>
      <c r="B40" s="13"/>
      <c r="C40" s="13"/>
      <c r="D40" s="13"/>
      <c r="E40" s="13"/>
      <c r="G40" s="44"/>
    </row>
    <row r="41" spans="1:12" x14ac:dyDescent="0.25">
      <c r="A41" s="13"/>
      <c r="B41" s="13"/>
      <c r="C41" s="13"/>
      <c r="D41" s="13"/>
      <c r="E41" s="13"/>
      <c r="G41" s="44"/>
    </row>
    <row r="42" spans="1:12" x14ac:dyDescent="0.25">
      <c r="A42" s="13"/>
      <c r="B42" s="13"/>
      <c r="C42" s="13"/>
      <c r="D42" s="13"/>
      <c r="E42" s="13"/>
      <c r="G42" s="44"/>
    </row>
    <row r="43" spans="1:12" x14ac:dyDescent="0.25">
      <c r="A43" s="13"/>
      <c r="B43" s="13"/>
      <c r="C43" s="13"/>
      <c r="D43" s="13"/>
      <c r="E43" s="13"/>
      <c r="G43" s="44"/>
    </row>
    <row r="44" spans="1:12" x14ac:dyDescent="0.25">
      <c r="G44" s="44"/>
    </row>
    <row r="45" spans="1:12" x14ac:dyDescent="0.25">
      <c r="G45" s="44"/>
    </row>
    <row r="46" spans="1:12" ht="14.4" x14ac:dyDescent="0.3">
      <c r="A46"/>
      <c r="B46" s="49" t="s">
        <v>19</v>
      </c>
      <c r="C46" s="50">
        <v>40.726852730581825</v>
      </c>
      <c r="D46"/>
      <c r="E46"/>
      <c r="F46"/>
      <c r="G46"/>
    </row>
    <row r="47" spans="1:12" ht="14.4" x14ac:dyDescent="0.3">
      <c r="A47"/>
      <c r="B47" s="49" t="s">
        <v>20</v>
      </c>
      <c r="C47" s="50">
        <v>17.536050013039947</v>
      </c>
      <c r="D47"/>
      <c r="E47"/>
      <c r="F47"/>
      <c r="G47"/>
    </row>
    <row r="48" spans="1:12" ht="14.4" x14ac:dyDescent="0.3">
      <c r="A48"/>
      <c r="B48"/>
      <c r="C48"/>
      <c r="D48" s="51"/>
      <c r="E48"/>
      <c r="F48"/>
      <c r="G48"/>
    </row>
    <row r="49" spans="1:7" x14ac:dyDescent="0.25">
      <c r="A49" s="52" t="s">
        <v>6</v>
      </c>
      <c r="B49" s="52" t="s">
        <v>21</v>
      </c>
      <c r="C49" s="52" t="s">
        <v>22</v>
      </c>
      <c r="D49" s="52" t="s">
        <v>23</v>
      </c>
      <c r="E49" s="52" t="s">
        <v>24</v>
      </c>
      <c r="F49" s="52" t="s">
        <v>25</v>
      </c>
      <c r="G49" s="52" t="s">
        <v>6</v>
      </c>
    </row>
    <row r="50" spans="1:7" ht="14.4" x14ac:dyDescent="0.3">
      <c r="A50" s="2">
        <v>27</v>
      </c>
      <c r="B50" s="3">
        <f>A50-1</f>
        <v>26</v>
      </c>
      <c r="C50" s="53">
        <f>_xlfn.T.INV(1-0.05/2,B50)</f>
        <v>2.0555294386428731</v>
      </c>
      <c r="D50" s="2">
        <v>12</v>
      </c>
      <c r="E50" s="54">
        <f>C50^2*$C$47^2</f>
        <v>1299.304530616145</v>
      </c>
      <c r="F50" s="55">
        <f>(D50*$C$46/100)^2</f>
        <v>23.884942080074403</v>
      </c>
      <c r="G50" s="3">
        <f>E50/F50</f>
        <v>54.398479437807268</v>
      </c>
    </row>
    <row r="51" spans="1:7" ht="14.4" x14ac:dyDescent="0.3">
      <c r="A51" s="3">
        <f>G50</f>
        <v>54.398479437807268</v>
      </c>
      <c r="B51" s="3">
        <f>A51-1</f>
        <v>53.398479437807268</v>
      </c>
      <c r="C51" s="53">
        <f>_xlfn.T.INV(1-0.05/2,A51-1)</f>
        <v>2.0057459953178696</v>
      </c>
      <c r="D51" s="2">
        <f>D50</f>
        <v>12</v>
      </c>
      <c r="E51" s="54">
        <f t="shared" ref="E51:E53" si="0">C51^2*$C$47^2</f>
        <v>1237.1302274156549</v>
      </c>
      <c r="F51" s="55">
        <f t="shared" ref="F51:F53" si="1">(D51*$C$46/100)^2</f>
        <v>23.884942080074403</v>
      </c>
      <c r="G51" s="3">
        <f>E51/F51</f>
        <v>51.795404119807735</v>
      </c>
    </row>
    <row r="52" spans="1:7" ht="14.4" x14ac:dyDescent="0.3">
      <c r="A52" s="3">
        <f>G51</f>
        <v>51.795404119807735</v>
      </c>
      <c r="B52" s="3">
        <f>A52-1</f>
        <v>50.795404119807735</v>
      </c>
      <c r="C52" s="53">
        <f>_xlfn.T.INV(1-0.05/2,A52-1)</f>
        <v>2.0085591121007611</v>
      </c>
      <c r="D52" s="2">
        <f>D51</f>
        <v>12</v>
      </c>
      <c r="E52" s="54">
        <f t="shared" si="0"/>
        <v>1240.6028828250021</v>
      </c>
      <c r="F52" s="55">
        <f t="shared" si="1"/>
        <v>23.884942080074403</v>
      </c>
      <c r="G52" s="3">
        <f>E52/F52</f>
        <v>51.940795111240966</v>
      </c>
    </row>
    <row r="53" spans="1:7" ht="14.4" x14ac:dyDescent="0.3">
      <c r="A53" s="3">
        <f>G52</f>
        <v>51.940795111240966</v>
      </c>
      <c r="B53" s="3">
        <f>A53-1</f>
        <v>50.940795111240966</v>
      </c>
      <c r="C53" s="53">
        <f>_xlfn.T.INV(1-0.05/2,A53-1)</f>
        <v>2.0085591121007611</v>
      </c>
      <c r="D53" s="2">
        <f>D52</f>
        <v>12</v>
      </c>
      <c r="E53" s="54">
        <f t="shared" si="0"/>
        <v>1240.6028828250021</v>
      </c>
      <c r="F53" s="55">
        <f t="shared" si="1"/>
        <v>23.884942080074403</v>
      </c>
      <c r="G53" s="3">
        <f>E53/F53</f>
        <v>51.940795111240966</v>
      </c>
    </row>
    <row r="54" spans="1:7" x14ac:dyDescent="0.25">
      <c r="G54" s="44"/>
    </row>
    <row r="55" spans="1:7" x14ac:dyDescent="0.25">
      <c r="G55" s="44"/>
    </row>
    <row r="56" spans="1:7" x14ac:dyDescent="0.25">
      <c r="G56" s="44"/>
    </row>
    <row r="57" spans="1:7" x14ac:dyDescent="0.25">
      <c r="G57" s="44"/>
    </row>
    <row r="58" spans="1:7" x14ac:dyDescent="0.25">
      <c r="G58" s="44"/>
    </row>
    <row r="59" spans="1:7" x14ac:dyDescent="0.25">
      <c r="G59" s="44"/>
    </row>
    <row r="60" spans="1:7" x14ac:dyDescent="0.25">
      <c r="G60" s="44"/>
    </row>
    <row r="61" spans="1:7" x14ac:dyDescent="0.25">
      <c r="G61" s="44"/>
    </row>
    <row r="62" spans="1:7" x14ac:dyDescent="0.25">
      <c r="G62" s="44"/>
    </row>
    <row r="63" spans="1:7" x14ac:dyDescent="0.25">
      <c r="G63" s="44"/>
    </row>
    <row r="64" spans="1:7" x14ac:dyDescent="0.25">
      <c r="G64" s="44"/>
    </row>
    <row r="65" spans="7:7" x14ac:dyDescent="0.25">
      <c r="G65" s="44"/>
    </row>
    <row r="66" spans="7:7" x14ac:dyDescent="0.25">
      <c r="G66" s="44"/>
    </row>
    <row r="67" spans="7:7" x14ac:dyDescent="0.25">
      <c r="G67" s="44"/>
    </row>
    <row r="68" spans="7:7" x14ac:dyDescent="0.25">
      <c r="G68" s="44"/>
    </row>
    <row r="69" spans="7:7" x14ac:dyDescent="0.25">
      <c r="G69" s="44"/>
    </row>
    <row r="70" spans="7:7" x14ac:dyDescent="0.25">
      <c r="G70" s="44"/>
    </row>
    <row r="71" spans="7:7" x14ac:dyDescent="0.25">
      <c r="G71" s="44"/>
    </row>
    <row r="72" spans="7:7" x14ac:dyDescent="0.25">
      <c r="G72" s="44"/>
    </row>
    <row r="73" spans="7:7" x14ac:dyDescent="0.25">
      <c r="G73" s="44"/>
    </row>
    <row r="74" spans="7:7" x14ac:dyDescent="0.25">
      <c r="G74" s="44"/>
    </row>
    <row r="75" spans="7:7" x14ac:dyDescent="0.25">
      <c r="G75" s="44"/>
    </row>
    <row r="76" spans="7:7" x14ac:dyDescent="0.25">
      <c r="G76" s="44"/>
    </row>
    <row r="77" spans="7:7" x14ac:dyDescent="0.25">
      <c r="G77" s="44"/>
    </row>
    <row r="78" spans="7:7" x14ac:dyDescent="0.25">
      <c r="G78" s="44"/>
    </row>
    <row r="79" spans="7:7" x14ac:dyDescent="0.25">
      <c r="G79" s="44"/>
    </row>
    <row r="80" spans="7:7" x14ac:dyDescent="0.25">
      <c r="G80" s="44"/>
    </row>
    <row r="81" spans="7:8" x14ac:dyDescent="0.25">
      <c r="G81" s="44"/>
    </row>
    <row r="82" spans="7:8" x14ac:dyDescent="0.25">
      <c r="G82" s="44"/>
    </row>
    <row r="83" spans="7:8" x14ac:dyDescent="0.25">
      <c r="G83" s="44"/>
    </row>
    <row r="84" spans="7:8" x14ac:dyDescent="0.25">
      <c r="G84" s="44"/>
    </row>
    <row r="85" spans="7:8" x14ac:dyDescent="0.25">
      <c r="G85" s="44"/>
    </row>
    <row r="86" spans="7:8" x14ac:dyDescent="0.25">
      <c r="G86" s="44"/>
    </row>
    <row r="87" spans="7:8" x14ac:dyDescent="0.25">
      <c r="G87" s="44"/>
    </row>
    <row r="88" spans="7:8" x14ac:dyDescent="0.25">
      <c r="G88" s="44"/>
    </row>
    <row r="89" spans="7:8" x14ac:dyDescent="0.25">
      <c r="G89" s="44"/>
    </row>
    <row r="90" spans="7:8" x14ac:dyDescent="0.25">
      <c r="G90" s="44"/>
    </row>
    <row r="91" spans="7:8" x14ac:dyDescent="0.25">
      <c r="G91" s="44"/>
    </row>
    <row r="92" spans="7:8" x14ac:dyDescent="0.25">
      <c r="G92" s="44"/>
    </row>
    <row r="93" spans="7:8" x14ac:dyDescent="0.25">
      <c r="G93" s="45"/>
      <c r="H93" s="42"/>
    </row>
  </sheetData>
  <mergeCells count="3">
    <mergeCell ref="J27:M29"/>
    <mergeCell ref="I31:L33"/>
    <mergeCell ref="A36:E38"/>
  </mergeCells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shapeId="1026" r:id="rId4">
          <objectPr defaultSize="0" autoPict="0" r:id="rId5">
            <anchor moveWithCells="1">
              <from>
                <xdr:col>0</xdr:col>
                <xdr:colOff>472440</xdr:colOff>
                <xdr:row>37</xdr:row>
                <xdr:rowOff>129540</xdr:rowOff>
              </from>
              <to>
                <xdr:col>3</xdr:col>
                <xdr:colOff>388620</xdr:colOff>
                <xdr:row>43</xdr:row>
                <xdr:rowOff>121920</xdr:rowOff>
              </to>
            </anchor>
          </objectPr>
        </oleObject>
      </mc:Choice>
      <mc:Fallback>
        <oleObject shapeId="1026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30"/>
  <sheetViews>
    <sheetView topLeftCell="A19" workbookViewId="0">
      <selection activeCell="E36" sqref="E36"/>
    </sheetView>
  </sheetViews>
  <sheetFormatPr defaultRowHeight="14.4" x14ac:dyDescent="0.3"/>
  <sheetData>
    <row r="3" spans="2:6" x14ac:dyDescent="0.3">
      <c r="B3" s="1" t="s">
        <v>0</v>
      </c>
      <c r="C3" s="1" t="s">
        <v>1</v>
      </c>
      <c r="D3" s="1" t="s">
        <v>2</v>
      </c>
      <c r="E3" s="1" t="s">
        <v>3</v>
      </c>
      <c r="F3" s="1" t="s">
        <v>4</v>
      </c>
    </row>
    <row r="4" spans="2:6" x14ac:dyDescent="0.3">
      <c r="B4" s="2">
        <v>1</v>
      </c>
      <c r="C4" s="3">
        <v>520</v>
      </c>
      <c r="D4" s="4">
        <v>3.1630497314138113</v>
      </c>
      <c r="E4" s="4">
        <v>12.115367602076873</v>
      </c>
      <c r="F4" s="4">
        <v>9.0104188768476625</v>
      </c>
    </row>
    <row r="5" spans="2:6" x14ac:dyDescent="0.3">
      <c r="B5" s="5">
        <v>2</v>
      </c>
      <c r="C5" s="6">
        <v>400</v>
      </c>
      <c r="D5" s="7">
        <v>2.0805982746561802</v>
      </c>
      <c r="E5" s="7">
        <v>6.6627983391889103</v>
      </c>
      <c r="F5" s="7">
        <v>4.6108059882984387</v>
      </c>
    </row>
    <row r="6" spans="2:6" x14ac:dyDescent="0.3">
      <c r="B6" s="2">
        <v>3</v>
      </c>
      <c r="C6" s="3">
        <v>460</v>
      </c>
      <c r="D6" s="4">
        <v>5.4994678958518097</v>
      </c>
      <c r="E6" s="4">
        <v>31.541963145019039</v>
      </c>
      <c r="F6" s="4">
        <v>29.009032426867453</v>
      </c>
    </row>
    <row r="7" spans="2:6" x14ac:dyDescent="0.3">
      <c r="B7" s="5">
        <v>4</v>
      </c>
      <c r="C7" s="6">
        <v>600</v>
      </c>
      <c r="D7" s="7">
        <v>6.6831100519815667</v>
      </c>
      <c r="E7" s="7">
        <v>36.447497723033251</v>
      </c>
      <c r="F7" s="7">
        <v>33.243794847809433</v>
      </c>
    </row>
    <row r="8" spans="2:6" x14ac:dyDescent="0.3">
      <c r="B8" s="2">
        <v>5</v>
      </c>
      <c r="C8" s="3">
        <v>360</v>
      </c>
      <c r="D8" s="4">
        <v>4.7880542394463994</v>
      </c>
      <c r="E8" s="4">
        <v>20.615862831180955</v>
      </c>
      <c r="F8" s="4">
        <v>19.186378012947301</v>
      </c>
    </row>
    <row r="9" spans="2:6" x14ac:dyDescent="0.3">
      <c r="B9" s="5">
        <v>6</v>
      </c>
      <c r="C9" s="6">
        <v>480</v>
      </c>
      <c r="D9" s="7">
        <v>8.6164304630374566</v>
      </c>
      <c r="E9" s="7">
        <v>38.837996224267492</v>
      </c>
      <c r="F9" s="7">
        <v>37.463413942772959</v>
      </c>
    </row>
    <row r="10" spans="2:6" x14ac:dyDescent="0.3">
      <c r="B10" s="2">
        <v>7</v>
      </c>
      <c r="C10" s="3">
        <v>611.76470588235293</v>
      </c>
      <c r="D10" s="4">
        <v>10.511528779473233</v>
      </c>
      <c r="E10" s="4">
        <v>52.462361884935483</v>
      </c>
      <c r="F10" s="4">
        <v>50.481655356768023</v>
      </c>
    </row>
    <row r="11" spans="2:6" x14ac:dyDescent="0.3">
      <c r="B11" s="5">
        <v>8</v>
      </c>
      <c r="C11" s="6">
        <v>700</v>
      </c>
      <c r="D11" s="7">
        <v>8.527774718353152</v>
      </c>
      <c r="E11" s="7">
        <v>39.631946460296788</v>
      </c>
      <c r="F11" s="7">
        <v>36.809098259765946</v>
      </c>
    </row>
    <row r="12" spans="2:6" x14ac:dyDescent="0.3">
      <c r="B12" s="2">
        <v>9</v>
      </c>
      <c r="C12" s="3">
        <v>760</v>
      </c>
      <c r="D12" s="4">
        <v>10.074852020613445</v>
      </c>
      <c r="E12" s="4">
        <v>50.425327164086241</v>
      </c>
      <c r="F12" s="4">
        <v>47.227918138004696</v>
      </c>
    </row>
    <row r="13" spans="2:6" x14ac:dyDescent="0.3">
      <c r="B13" s="5">
        <v>10</v>
      </c>
      <c r="C13" s="6">
        <v>720</v>
      </c>
      <c r="D13" s="7">
        <v>10.069511313102344</v>
      </c>
      <c r="E13" s="7">
        <v>55.283394848725045</v>
      </c>
      <c r="F13" s="7">
        <v>52.352276849025358</v>
      </c>
    </row>
    <row r="14" spans="2:6" x14ac:dyDescent="0.3">
      <c r="B14" s="2">
        <v>11</v>
      </c>
      <c r="C14" s="3">
        <v>540</v>
      </c>
      <c r="D14" s="4">
        <v>9.7659392149859627</v>
      </c>
      <c r="E14" s="4">
        <v>46.276388721625622</v>
      </c>
      <c r="F14" s="4">
        <v>44.595095671545472</v>
      </c>
    </row>
    <row r="15" spans="2:6" x14ac:dyDescent="0.3">
      <c r="B15" s="5">
        <v>12</v>
      </c>
      <c r="C15" s="6">
        <v>680</v>
      </c>
      <c r="D15" s="7">
        <v>6.3083023404450369</v>
      </c>
      <c r="E15" s="7">
        <v>32.392882086838036</v>
      </c>
      <c r="F15" s="7">
        <v>28.14340973538895</v>
      </c>
    </row>
    <row r="16" spans="2:6" x14ac:dyDescent="0.3">
      <c r="B16" s="2">
        <v>13</v>
      </c>
      <c r="C16" s="3">
        <v>760</v>
      </c>
      <c r="D16" s="4">
        <v>7.8742449065901372</v>
      </c>
      <c r="E16" s="4">
        <v>39.026143058795675</v>
      </c>
      <c r="F16" s="4">
        <v>35.123976672016354</v>
      </c>
    </row>
    <row r="17" spans="2:6" x14ac:dyDescent="0.3">
      <c r="B17" s="5">
        <v>14</v>
      </c>
      <c r="C17" s="6">
        <v>640</v>
      </c>
      <c r="D17" s="7">
        <v>9.6221013953413568</v>
      </c>
      <c r="E17" s="7">
        <v>43.630440420327602</v>
      </c>
      <c r="F17" s="7">
        <v>41.437371357510074</v>
      </c>
    </row>
    <row r="18" spans="2:6" x14ac:dyDescent="0.3">
      <c r="B18" s="2">
        <v>15</v>
      </c>
      <c r="C18" s="3">
        <v>580</v>
      </c>
      <c r="D18" s="4">
        <v>7.0493255076105266</v>
      </c>
      <c r="E18" s="4">
        <v>32.512109993394837</v>
      </c>
      <c r="F18" s="4">
        <v>30.046370601242639</v>
      </c>
    </row>
    <row r="19" spans="2:6" x14ac:dyDescent="0.3">
      <c r="B19" s="5">
        <v>16</v>
      </c>
      <c r="C19" s="6">
        <v>720</v>
      </c>
      <c r="D19" s="7">
        <v>12.198851397778972</v>
      </c>
      <c r="E19" s="7">
        <v>68.890172046149956</v>
      </c>
      <c r="F19" s="7">
        <v>66.400979896851169</v>
      </c>
    </row>
    <row r="20" spans="2:6" x14ac:dyDescent="0.3">
      <c r="B20" s="2">
        <v>17</v>
      </c>
      <c r="C20" s="3">
        <v>693.06930693069307</v>
      </c>
      <c r="D20" s="4">
        <v>10.737442683267462</v>
      </c>
      <c r="E20" s="4">
        <v>52.069139947849436</v>
      </c>
      <c r="F20" s="4">
        <v>49.420935468611319</v>
      </c>
    </row>
    <row r="21" spans="2:6" x14ac:dyDescent="0.3">
      <c r="B21" s="5">
        <v>18</v>
      </c>
      <c r="C21" s="6">
        <v>660</v>
      </c>
      <c r="D21" s="7">
        <v>8.984719369817789</v>
      </c>
      <c r="E21" s="7">
        <v>46.299028063617378</v>
      </c>
      <c r="F21" s="7">
        <v>43.560634184044417</v>
      </c>
    </row>
    <row r="22" spans="2:6" x14ac:dyDescent="0.3">
      <c r="B22" s="2">
        <v>19</v>
      </c>
      <c r="C22" s="3">
        <v>860</v>
      </c>
      <c r="D22" s="4">
        <v>6.561122009242677</v>
      </c>
      <c r="E22" s="4">
        <v>26.837232100970855</v>
      </c>
      <c r="F22" s="4">
        <v>22.179812968744415</v>
      </c>
    </row>
    <row r="23" spans="2:6" x14ac:dyDescent="0.3">
      <c r="B23" s="5">
        <v>20</v>
      </c>
      <c r="C23" s="6">
        <v>900</v>
      </c>
      <c r="D23" s="7">
        <v>14.243588392294422</v>
      </c>
      <c r="E23" s="7">
        <v>78.458977376227949</v>
      </c>
      <c r="F23" s="7">
        <v>74.680201755426268</v>
      </c>
    </row>
    <row r="24" spans="2:6" x14ac:dyDescent="0.3">
      <c r="B24" s="2">
        <v>21</v>
      </c>
      <c r="C24" s="3">
        <v>660</v>
      </c>
      <c r="D24" s="4">
        <v>7.5901349749627478</v>
      </c>
      <c r="E24" s="4">
        <v>42.454764804535408</v>
      </c>
      <c r="F24" s="4">
        <v>38.880898487168508</v>
      </c>
    </row>
    <row r="25" spans="2:6" x14ac:dyDescent="0.3">
      <c r="B25" s="5">
        <v>22</v>
      </c>
      <c r="C25" s="6">
        <v>700</v>
      </c>
      <c r="D25" s="7">
        <v>7.5546349779771766</v>
      </c>
      <c r="E25" s="7">
        <v>31.773395157450114</v>
      </c>
      <c r="F25" s="7">
        <v>28.791794818490473</v>
      </c>
    </row>
    <row r="26" spans="2:6" x14ac:dyDescent="0.3">
      <c r="B26" s="2">
        <v>23</v>
      </c>
      <c r="C26" s="3">
        <v>740</v>
      </c>
      <c r="D26" s="4">
        <v>11.821137713037867</v>
      </c>
      <c r="E26" s="4">
        <v>67.125564687152618</v>
      </c>
      <c r="F26" s="4">
        <v>64.450343274343652</v>
      </c>
    </row>
    <row r="27" spans="2:6" x14ac:dyDescent="0.3">
      <c r="B27" s="5">
        <v>24</v>
      </c>
      <c r="C27" s="6">
        <v>660</v>
      </c>
      <c r="D27" s="7">
        <v>12.927763725264874</v>
      </c>
      <c r="E27" s="7">
        <v>69.459869898016237</v>
      </c>
      <c r="F27" s="7">
        <v>67.261525867068201</v>
      </c>
    </row>
    <row r="28" spans="2:6" x14ac:dyDescent="0.3">
      <c r="B28" s="2">
        <v>25</v>
      </c>
      <c r="C28" s="3">
        <v>760</v>
      </c>
      <c r="D28" s="4">
        <v>4.994017053815746</v>
      </c>
      <c r="E28" s="4">
        <v>19.872427265941219</v>
      </c>
      <c r="F28" s="4">
        <v>15.297525223734743</v>
      </c>
    </row>
    <row r="29" spans="2:6" x14ac:dyDescent="0.3">
      <c r="B29" s="5">
        <v>26</v>
      </c>
      <c r="C29" s="6">
        <v>700</v>
      </c>
      <c r="D29" s="7">
        <v>7.0414244020867525</v>
      </c>
      <c r="E29" s="7">
        <v>31.354320723193613</v>
      </c>
      <c r="F29" s="7">
        <v>28.220215267565099</v>
      </c>
    </row>
    <row r="30" spans="2:6" x14ac:dyDescent="0.3">
      <c r="B30" s="2">
        <v>27</v>
      </c>
      <c r="C30" s="3">
        <v>700</v>
      </c>
      <c r="D30" s="4">
        <v>6.5177366146965996</v>
      </c>
      <c r="E30" s="4">
        <v>27.167651150812652</v>
      </c>
      <c r="F30" s="4">
        <v>23.788543537571599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Resolucao</vt:lpstr>
      <vt:lpstr>dados</vt:lpstr>
    </vt:vector>
  </TitlesOfParts>
  <Company>ISA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smb</dc:creator>
  <cp:lastModifiedBy>smb</cp:lastModifiedBy>
  <dcterms:created xsi:type="dcterms:W3CDTF">2023-05-03T11:06:49Z</dcterms:created>
  <dcterms:modified xsi:type="dcterms:W3CDTF">2023-05-05T14:41:57Z</dcterms:modified>
</cp:coreProperties>
</file>