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1_InventarioFlorestal\2022-23_Inventario\"/>
    </mc:Choice>
  </mc:AlternateContent>
  <bookViews>
    <workbookView xWindow="0" yWindow="0" windowWidth="23040" windowHeight="9192"/>
  </bookViews>
  <sheets>
    <sheet name="1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J7" i="1"/>
  <c r="I7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K7" i="1"/>
  <c r="F7" i="1" l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I3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12" i="1"/>
  <c r="K12" i="1" s="1"/>
  <c r="I13" i="1"/>
  <c r="K13" i="1" s="1"/>
  <c r="I18" i="1"/>
  <c r="K18" i="1" s="1"/>
  <c r="I20" i="1"/>
  <c r="K20" i="1" s="1"/>
  <c r="I21" i="1"/>
  <c r="K21" i="1" s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H7" i="1"/>
  <c r="G7" i="1"/>
  <c r="F30" i="1"/>
  <c r="I30" i="1" s="1"/>
  <c r="F14" i="1"/>
  <c r="H14" i="1" s="1"/>
  <c r="F63" i="1"/>
  <c r="F35" i="1"/>
  <c r="I35" i="1" s="1"/>
  <c r="F32" i="1"/>
  <c r="I32" i="1" s="1"/>
  <c r="F40" i="1"/>
  <c r="F12" i="1"/>
  <c r="H12" i="1" s="1"/>
  <c r="F21" i="1"/>
  <c r="H21" i="1" s="1"/>
  <c r="F81" i="1"/>
  <c r="F8" i="1"/>
  <c r="I8" i="1" s="1"/>
  <c r="K8" i="1" s="1"/>
  <c r="F59" i="1"/>
  <c r="F68" i="1"/>
  <c r="F82" i="1"/>
  <c r="F39" i="1"/>
  <c r="F28" i="1"/>
  <c r="I28" i="1" s="1"/>
  <c r="F67" i="1"/>
  <c r="F42" i="1"/>
  <c r="F37" i="1"/>
  <c r="I37" i="1" s="1"/>
  <c r="F23" i="1"/>
  <c r="H23" i="1" s="1"/>
  <c r="F15" i="1"/>
  <c r="H15" i="1" s="1"/>
  <c r="F60" i="1"/>
  <c r="F54" i="1"/>
  <c r="F79" i="1"/>
  <c r="F72" i="1"/>
  <c r="F71" i="1"/>
  <c r="F56" i="1"/>
  <c r="F83" i="1"/>
  <c r="F77" i="1"/>
  <c r="F43" i="1"/>
  <c r="F11" i="1"/>
  <c r="H11" i="1" s="1"/>
  <c r="F19" i="1"/>
  <c r="H19" i="1" s="1"/>
  <c r="F22" i="1"/>
  <c r="H22" i="1" s="1"/>
  <c r="F52" i="1"/>
  <c r="F44" i="1"/>
  <c r="F61" i="1"/>
  <c r="F57" i="1"/>
  <c r="F51" i="1"/>
  <c r="F17" i="1"/>
  <c r="H17" i="1" s="1"/>
  <c r="F62" i="1"/>
  <c r="F27" i="1"/>
  <c r="I27" i="1" s="1"/>
  <c r="F64" i="1"/>
  <c r="F74" i="1"/>
  <c r="F41" i="1"/>
  <c r="F34" i="1"/>
  <c r="I34" i="1" s="1"/>
  <c r="F38" i="1"/>
  <c r="F70" i="1"/>
  <c r="F65" i="1"/>
  <c r="F45" i="1"/>
  <c r="F84" i="1"/>
  <c r="F85" i="1"/>
  <c r="F16" i="1"/>
  <c r="H16" i="1" s="1"/>
  <c r="F26" i="1"/>
  <c r="I26" i="1" s="1"/>
  <c r="F50" i="1"/>
  <c r="F33" i="1"/>
  <c r="I33" i="1" s="1"/>
  <c r="F80" i="1"/>
  <c r="F53" i="1"/>
  <c r="F9" i="1"/>
  <c r="H9" i="1" s="1"/>
  <c r="F66" i="1"/>
  <c r="F36" i="1"/>
  <c r="F55" i="1"/>
  <c r="F29" i="1"/>
  <c r="I29" i="1" s="1"/>
  <c r="F86" i="1"/>
  <c r="F10" i="1"/>
  <c r="H10" i="1" s="1"/>
  <c r="F48" i="1"/>
  <c r="F25" i="1"/>
  <c r="I25" i="1" s="1"/>
  <c r="F31" i="1"/>
  <c r="I31" i="1" s="1"/>
  <c r="F73" i="1"/>
  <c r="F78" i="1"/>
  <c r="F49" i="1"/>
  <c r="F69" i="1"/>
  <c r="F13" i="1"/>
  <c r="H13" i="1" s="1"/>
  <c r="F46" i="1"/>
  <c r="F47" i="1"/>
  <c r="F58" i="1"/>
  <c r="F76" i="1"/>
  <c r="F24" i="1"/>
  <c r="F75" i="1"/>
  <c r="F18" i="1"/>
  <c r="H18" i="1" s="1"/>
  <c r="F20" i="1"/>
  <c r="H20" i="1" s="1"/>
  <c r="I19" i="1" l="1"/>
  <c r="K19" i="1" s="1"/>
  <c r="I11" i="1"/>
  <c r="K11" i="1" s="1"/>
  <c r="H8" i="1"/>
  <c r="I17" i="1"/>
  <c r="K17" i="1" s="1"/>
  <c r="I9" i="1"/>
  <c r="K9" i="1" s="1"/>
  <c r="I10" i="1"/>
  <c r="K10" i="1" s="1"/>
  <c r="I16" i="1"/>
  <c r="K16" i="1" s="1"/>
  <c r="I23" i="1"/>
  <c r="K23" i="1" s="1"/>
  <c r="I15" i="1"/>
  <c r="K15" i="1" s="1"/>
  <c r="I22" i="1"/>
  <c r="K22" i="1" s="1"/>
  <c r="I14" i="1"/>
  <c r="K14" i="1" s="1"/>
</calcChain>
</file>

<file path=xl/sharedStrings.xml><?xml version="1.0" encoding="utf-8"?>
<sst xmlns="http://schemas.openxmlformats.org/spreadsheetml/2006/main" count="43" uniqueCount="42">
  <si>
    <t>Arv nº</t>
  </si>
  <si>
    <t>d c/casca</t>
  </si>
  <si>
    <t>(mm)</t>
  </si>
  <si>
    <t>Altura</t>
  </si>
  <si>
    <t>(m)</t>
  </si>
  <si>
    <t>d          (cm)</t>
  </si>
  <si>
    <t>1/h</t>
  </si>
  <si>
    <t>1/d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</si>
  <si>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</si>
  <si>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</si>
  <si>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</si>
  <si>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</si>
  <si>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</si>
  <si>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</si>
  <si>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</si>
  <si>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</si>
  <si>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</si>
  <si>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</si>
  <si>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</si>
  <si>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</si>
  <si>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</si>
  <si>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</si>
  <si>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</si>
  <si>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</si>
  <si>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</si>
  <si>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</si>
  <si>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</si>
  <si>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</si>
  <si>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</si>
  <si>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</si>
  <si>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</si>
  <si>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</si>
  <si>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</si>
  <si>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</si>
  <si>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</si>
  <si>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</si>
  <si>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</si>
  <si>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h_est</t>
  </si>
  <si>
    <t>h-h_est</t>
  </si>
  <si>
    <t>h</t>
  </si>
  <si>
    <t>Figura 10</t>
  </si>
  <si>
    <t>y = b2 + b1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</si>
</sst>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0000FF"/>
      <name val="Monotype Corsiva"/>
      <family val="4"/>
    </font>
    <font>
      <sz val="9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164" fontId="4" fillId="0" borderId="6" xfId="0" applyNumberFormat="1" applyFont="1" applyBorder="1" applyAlignment="1">
      <alignment horizontal="justify" vertical="center" wrapText="1"/>
    </xf>
    <xf numFmtId="1" fontId="4" fillId="0" borderId="4" xfId="0" applyNumberFormat="1" applyFont="1" applyBorder="1" applyAlignment="1">
      <alignment horizontal="justify" vertical="center" wrapText="1"/>
    </xf>
    <xf numFmtId="1" fontId="4" fillId="0" borderId="6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0" fillId="0" borderId="0" xfId="0" applyFill="1" applyBorder="1" applyAlignment="1"/>
    <xf numFmtId="0" fontId="0" fillId="0" borderId="6" xfId="0" applyFill="1" applyBorder="1" applyAlignment="1"/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/>
    </xf>
    <xf numFmtId="0" fontId="0" fillId="0" borderId="10" xfId="0" applyBorder="1"/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12" xfId="0" applyFill="1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2" fontId="0" fillId="2" borderId="0" xfId="0" applyNumberFormat="1" applyFill="1" applyAlignment="1">
      <alignment horizontal="center"/>
    </xf>
    <xf numFmtId="0" fontId="0" fillId="3" borderId="0" xfId="0" applyFill="1"/>
    <xf numFmtId="0" fontId="0" fillId="3" borderId="10" xfId="0" applyFill="1" applyBorder="1" applyAlignment="1">
      <alignment horizontal="center" vertical="center"/>
    </xf>
    <xf numFmtId="0" fontId="7" fillId="3" borderId="0" xfId="0" applyFont="1" applyFill="1" applyAlignment="1">
      <alignment horizontal="right"/>
    </xf>
    <xf numFmtId="0" fontId="0" fillId="3" borderId="0" xfId="0" applyFill="1" applyBorder="1" applyAlignment="1"/>
    <xf numFmtId="0" fontId="0" fillId="3" borderId="6" xfId="0" applyFill="1" applyBorder="1" applyAlignment="1"/>
    <xf numFmtId="0" fontId="0" fillId="0" borderId="13" xfId="0" applyBorder="1"/>
    <xf numFmtId="2" fontId="8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'122'!$H$7:$H$23</c:f>
              <c:numCache>
                <c:formatCode>General</c:formatCode>
                <c:ptCount val="17"/>
                <c:pt idx="0">
                  <c:v>3.4904013961605584E-2</c:v>
                </c:pt>
                <c:pt idx="1">
                  <c:v>3.4013605442176874E-2</c:v>
                </c:pt>
                <c:pt idx="2">
                  <c:v>3.5523978685612793E-2</c:v>
                </c:pt>
                <c:pt idx="3">
                  <c:v>3.5714285714285712E-2</c:v>
                </c:pt>
                <c:pt idx="4">
                  <c:v>3.717472118959108E-2</c:v>
                </c:pt>
                <c:pt idx="5">
                  <c:v>3.780718336483932E-2</c:v>
                </c:pt>
                <c:pt idx="6">
                  <c:v>3.6900369003690037E-2</c:v>
                </c:pt>
                <c:pt idx="7">
                  <c:v>4.6620046620046623E-2</c:v>
                </c:pt>
                <c:pt idx="8">
                  <c:v>4.7058823529411764E-2</c:v>
                </c:pt>
                <c:pt idx="9">
                  <c:v>3.717472118959108E-2</c:v>
                </c:pt>
                <c:pt idx="10">
                  <c:v>4.0160642570281124E-2</c:v>
                </c:pt>
                <c:pt idx="11">
                  <c:v>4.1067761806981518E-2</c:v>
                </c:pt>
                <c:pt idx="12">
                  <c:v>5.1150895140664961E-2</c:v>
                </c:pt>
                <c:pt idx="13">
                  <c:v>4.4247787610619468E-2</c:v>
                </c:pt>
                <c:pt idx="14">
                  <c:v>6.9930069930069921E-2</c:v>
                </c:pt>
                <c:pt idx="15">
                  <c:v>0.12269938650306748</c:v>
                </c:pt>
                <c:pt idx="16">
                  <c:v>0.24691358024691359</c:v>
                </c:pt>
              </c:numCache>
            </c:numRef>
          </c:xVal>
          <c:yVal>
            <c:numRef>
              <c:f>'122'!$P$29:$P$45</c:f>
              <c:numCache>
                <c:formatCode>General</c:formatCode>
                <c:ptCount val="17"/>
                <c:pt idx="0">
                  <c:v>-1.9323412536824403E-3</c:v>
                </c:pt>
                <c:pt idx="1">
                  <c:v>1.976910720459954E-3</c:v>
                </c:pt>
                <c:pt idx="2">
                  <c:v>1.0070738552336242E-3</c:v>
                </c:pt>
                <c:pt idx="3">
                  <c:v>1.250137856475729E-3</c:v>
                </c:pt>
                <c:pt idx="4">
                  <c:v>8.7217283255038025E-4</c:v>
                </c:pt>
                <c:pt idx="5">
                  <c:v>4.6605789633660105E-4</c:v>
                </c:pt>
                <c:pt idx="6">
                  <c:v>2.0145227061234075E-3</c:v>
                </c:pt>
                <c:pt idx="7">
                  <c:v>-4.2266509318666309E-3</c:v>
                </c:pt>
                <c:pt idx="8">
                  <c:v>-4.5083971983353871E-3</c:v>
                </c:pt>
                <c:pt idx="9">
                  <c:v>2.8484574175306199E-3</c:v>
                </c:pt>
                <c:pt idx="10">
                  <c:v>9.3114549198765328E-4</c:v>
                </c:pt>
                <c:pt idx="11">
                  <c:v>3.4866849119898069E-4</c:v>
                </c:pt>
                <c:pt idx="12">
                  <c:v>-2.7999440186648253E-3</c:v>
                </c:pt>
                <c:pt idx="13">
                  <c:v>6.9062273473957381E-3</c:v>
                </c:pt>
                <c:pt idx="14">
                  <c:v>8.7726324979389703E-4</c:v>
                </c:pt>
                <c:pt idx="15">
                  <c:v>-1.0566437784870486E-2</c:v>
                </c:pt>
                <c:pt idx="16">
                  <c:v>4.5351333223330459E-3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E9-426B-BD5A-270560C8A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9031023"/>
        <c:axId val="1689016047"/>
      </c:scatterChart>
      <c:valAx>
        <c:axId val="16890310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89016047"/>
        <c:crosses val="autoZero"/>
        <c:crossBetween val="midCat"/>
      </c:valAx>
      <c:valAx>
        <c:axId val="168901604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89031023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90048118985126"/>
          <c:y val="6.0185185185185182E-2"/>
          <c:w val="0.79016907261592306"/>
          <c:h val="0.7435032079323418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'122'!$F$7:$F$23</c:f>
              <c:numCache>
                <c:formatCode>0.00</c:formatCode>
                <c:ptCount val="17"/>
                <c:pt idx="0">
                  <c:v>28.65</c:v>
                </c:pt>
                <c:pt idx="1">
                  <c:v>29.4</c:v>
                </c:pt>
                <c:pt idx="2">
                  <c:v>28.15</c:v>
                </c:pt>
                <c:pt idx="3">
                  <c:v>28</c:v>
                </c:pt>
                <c:pt idx="4">
                  <c:v>26.9</c:v>
                </c:pt>
                <c:pt idx="5">
                  <c:v>26.45</c:v>
                </c:pt>
                <c:pt idx="6">
                  <c:v>27.1</c:v>
                </c:pt>
                <c:pt idx="7">
                  <c:v>21.45</c:v>
                </c:pt>
                <c:pt idx="8">
                  <c:v>21.25</c:v>
                </c:pt>
                <c:pt idx="9">
                  <c:v>26.9</c:v>
                </c:pt>
                <c:pt idx="10">
                  <c:v>24.9</c:v>
                </c:pt>
                <c:pt idx="11">
                  <c:v>24.35</c:v>
                </c:pt>
                <c:pt idx="12">
                  <c:v>19.55</c:v>
                </c:pt>
                <c:pt idx="13">
                  <c:v>22.6</c:v>
                </c:pt>
                <c:pt idx="14">
                  <c:v>14.3</c:v>
                </c:pt>
                <c:pt idx="15">
                  <c:v>8.15</c:v>
                </c:pt>
                <c:pt idx="16">
                  <c:v>4.05</c:v>
                </c:pt>
              </c:numCache>
            </c:numRef>
          </c:xVal>
          <c:yVal>
            <c:numRef>
              <c:f>'122'!$E$7:$E$23</c:f>
              <c:numCache>
                <c:formatCode>0.0</c:formatCode>
                <c:ptCount val="17"/>
                <c:pt idx="0">
                  <c:v>25.5</c:v>
                </c:pt>
                <c:pt idx="1">
                  <c:v>23.5</c:v>
                </c:pt>
                <c:pt idx="2">
                  <c:v>23.5</c:v>
                </c:pt>
                <c:pt idx="3">
                  <c:v>23.3</c:v>
                </c:pt>
                <c:pt idx="4">
                  <c:v>23</c:v>
                </c:pt>
                <c:pt idx="5">
                  <c:v>23</c:v>
                </c:pt>
                <c:pt idx="6">
                  <c:v>22.5</c:v>
                </c:pt>
                <c:pt idx="7">
                  <c:v>22.5</c:v>
                </c:pt>
                <c:pt idx="8">
                  <c:v>22.5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20.5</c:v>
                </c:pt>
                <c:pt idx="13">
                  <c:v>18.5</c:v>
                </c:pt>
                <c:pt idx="14">
                  <c:v>15.5</c:v>
                </c:pt>
                <c:pt idx="15">
                  <c:v>11.5</c:v>
                </c:pt>
                <c:pt idx="16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0E-436D-9215-3C6D4A9E94AB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'122'!$F$7:$F$23</c:f>
              <c:numCache>
                <c:formatCode>0.00</c:formatCode>
                <c:ptCount val="17"/>
                <c:pt idx="0">
                  <c:v>28.65</c:v>
                </c:pt>
                <c:pt idx="1">
                  <c:v>29.4</c:v>
                </c:pt>
                <c:pt idx="2">
                  <c:v>28.15</c:v>
                </c:pt>
                <c:pt idx="3">
                  <c:v>28</c:v>
                </c:pt>
                <c:pt idx="4">
                  <c:v>26.9</c:v>
                </c:pt>
                <c:pt idx="5">
                  <c:v>26.45</c:v>
                </c:pt>
                <c:pt idx="6">
                  <c:v>27.1</c:v>
                </c:pt>
                <c:pt idx="7">
                  <c:v>21.45</c:v>
                </c:pt>
                <c:pt idx="8">
                  <c:v>21.25</c:v>
                </c:pt>
                <c:pt idx="9">
                  <c:v>26.9</c:v>
                </c:pt>
                <c:pt idx="10">
                  <c:v>24.9</c:v>
                </c:pt>
                <c:pt idx="11">
                  <c:v>24.35</c:v>
                </c:pt>
                <c:pt idx="12">
                  <c:v>19.55</c:v>
                </c:pt>
                <c:pt idx="13">
                  <c:v>22.6</c:v>
                </c:pt>
                <c:pt idx="14">
                  <c:v>14.3</c:v>
                </c:pt>
                <c:pt idx="15">
                  <c:v>8.15</c:v>
                </c:pt>
                <c:pt idx="16">
                  <c:v>4.05</c:v>
                </c:pt>
              </c:numCache>
            </c:numRef>
          </c:xVal>
          <c:yVal>
            <c:numRef>
              <c:f>'122'!$I$7:$I$23</c:f>
              <c:numCache>
                <c:formatCode>0.00</c:formatCode>
                <c:ptCount val="17"/>
                <c:pt idx="0">
                  <c:v>24.302501482358007</c:v>
                </c:pt>
                <c:pt idx="1">
                  <c:v>24.644939877447182</c:v>
                </c:pt>
                <c:pt idx="2">
                  <c:v>24.069637716968039</c:v>
                </c:pt>
                <c:pt idx="3">
                  <c:v>23.999049400064735</c:v>
                </c:pt>
                <c:pt idx="4">
                  <c:v>23.470824149150499</c:v>
                </c:pt>
                <c:pt idx="5">
                  <c:v>23.249216056717991</c:v>
                </c:pt>
                <c:pt idx="6">
                  <c:v>23.568273497352209</c:v>
                </c:pt>
                <c:pt idx="7">
                  <c:v>20.546075494465132</c:v>
                </c:pt>
                <c:pt idx="8">
                  <c:v>20.42782331814832</c:v>
                </c:pt>
                <c:pt idx="9">
                  <c:v>23.470824149150499</c:v>
                </c:pt>
                <c:pt idx="10">
                  <c:v>22.460099651889912</c:v>
                </c:pt>
                <c:pt idx="11">
                  <c:v>22.170060030372781</c:v>
                </c:pt>
                <c:pt idx="12">
                  <c:v>19.38719713361472</c:v>
                </c:pt>
                <c:pt idx="13">
                  <c:v>21.209885372272691</c:v>
                </c:pt>
                <c:pt idx="14">
                  <c:v>15.713667861685119</c:v>
                </c:pt>
                <c:pt idx="15">
                  <c:v>10.253995621963202</c:v>
                </c:pt>
                <c:pt idx="16">
                  <c:v>5.6406972267481956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0E-436D-9215-3C6D4A9E9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9036431"/>
        <c:axId val="1689039343"/>
      </c:scatterChart>
      <c:valAx>
        <c:axId val="1689036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9039343"/>
        <c:crosses val="autoZero"/>
        <c:crossBetween val="midCat"/>
      </c:valAx>
      <c:valAx>
        <c:axId val="1689039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</a:t>
                </a:r>
              </a:p>
            </c:rich>
          </c:tx>
          <c:layout>
            <c:manualLayout>
              <c:xMode val="edge"/>
              <c:yMode val="edge"/>
              <c:x val="4.5999999999999992E-2"/>
              <c:y val="0.333857903178769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90364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198120</xdr:colOff>
      <xdr:row>4</xdr:row>
      <xdr:rowOff>144780</xdr:rowOff>
    </xdr:from>
    <xdr:to>
      <xdr:col>28</xdr:col>
      <xdr:colOff>198120</xdr:colOff>
      <xdr:row>14</xdr:row>
      <xdr:rowOff>144780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492760</xdr:colOff>
      <xdr:row>3</xdr:row>
      <xdr:rowOff>144780</xdr:rowOff>
    </xdr:from>
    <xdr:to>
      <xdr:col>20</xdr:col>
      <xdr:colOff>187960</xdr:colOff>
      <xdr:row>17</xdr:row>
      <xdr:rowOff>185420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5080</xdr:colOff>
          <xdr:row>0</xdr:row>
          <xdr:rowOff>91440</xdr:rowOff>
        </xdr:from>
        <xdr:to>
          <xdr:col>6</xdr:col>
          <xdr:colOff>375920</xdr:colOff>
          <xdr:row>3</xdr:row>
          <xdr:rowOff>7620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690880</xdr:colOff>
      <xdr:row>17</xdr:row>
      <xdr:rowOff>182880</xdr:rowOff>
    </xdr:from>
    <xdr:to>
      <xdr:col>11</xdr:col>
      <xdr:colOff>787400</xdr:colOff>
      <xdr:row>19</xdr:row>
      <xdr:rowOff>189578</xdr:rowOff>
    </xdr:to>
    <xdr:pic>
      <xdr:nvPicPr>
        <xdr:cNvPr id="32" name="Picture 3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7362" t="-1728" b="-1"/>
        <a:stretch/>
      </xdr:blipFill>
      <xdr:spPr>
        <a:xfrm>
          <a:off x="6786880" y="3434080"/>
          <a:ext cx="822960" cy="39277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</xdr:pic>
    <xdr:clientData/>
  </xdr:twoCellAnchor>
  <xdr:twoCellAnchor>
    <xdr:from>
      <xdr:col>8</xdr:col>
      <xdr:colOff>10160</xdr:colOff>
      <xdr:row>2</xdr:row>
      <xdr:rowOff>154940</xdr:rowOff>
    </xdr:from>
    <xdr:to>
      <xdr:col>8</xdr:col>
      <xdr:colOff>596900</xdr:colOff>
      <xdr:row>2</xdr:row>
      <xdr:rowOff>154940</xdr:rowOff>
    </xdr:to>
    <xdr:sp macro="" textlink="">
      <xdr:nvSpPr>
        <xdr:cNvPr id="59" name="Line 31"/>
        <xdr:cNvSpPr>
          <a:spLocks noChangeShapeType="1"/>
        </xdr:cNvSpPr>
      </xdr:nvSpPr>
      <xdr:spPr bwMode="auto">
        <a:xfrm>
          <a:off x="4886960" y="520700"/>
          <a:ext cx="586740" cy="0"/>
        </a:xfrm>
        <a:prstGeom prst="line">
          <a:avLst/>
        </a:prstGeom>
        <a:noFill/>
        <a:ln w="7620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2</xdr:row>
      <xdr:rowOff>172720</xdr:rowOff>
    </xdr:from>
    <xdr:to>
      <xdr:col>9</xdr:col>
      <xdr:colOff>0</xdr:colOff>
      <xdr:row>4</xdr:row>
      <xdr:rowOff>17780</xdr:rowOff>
    </xdr:to>
    <xdr:sp macro="" textlink="">
      <xdr:nvSpPr>
        <xdr:cNvPr id="60" name="Rectangle 36"/>
        <xdr:cNvSpPr>
          <a:spLocks noChangeArrowheads="1"/>
        </xdr:cNvSpPr>
      </xdr:nvSpPr>
      <xdr:spPr bwMode="auto">
        <a:xfrm>
          <a:off x="5364480" y="538480"/>
          <a:ext cx="1219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en-US" sz="1300" b="0" i="1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8</xdr:col>
      <xdr:colOff>243840</xdr:colOff>
      <xdr:row>1</xdr:row>
      <xdr:rowOff>127000</xdr:rowOff>
    </xdr:from>
    <xdr:to>
      <xdr:col>8</xdr:col>
      <xdr:colOff>365760</xdr:colOff>
      <xdr:row>2</xdr:row>
      <xdr:rowOff>165100</xdr:rowOff>
    </xdr:to>
    <xdr:sp macro="" textlink="">
      <xdr:nvSpPr>
        <xdr:cNvPr id="61" name="Rectangle 37"/>
        <xdr:cNvSpPr>
          <a:spLocks noChangeArrowheads="1"/>
        </xdr:cNvSpPr>
      </xdr:nvSpPr>
      <xdr:spPr bwMode="auto">
        <a:xfrm>
          <a:off x="5120640" y="309880"/>
          <a:ext cx="1219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en-US" sz="1300" b="0" i="1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55880</xdr:colOff>
      <xdr:row>2</xdr:row>
      <xdr:rowOff>25400</xdr:rowOff>
    </xdr:from>
    <xdr:to>
      <xdr:col>7</xdr:col>
      <xdr:colOff>492760</xdr:colOff>
      <xdr:row>3</xdr:row>
      <xdr:rowOff>71120</xdr:rowOff>
    </xdr:to>
    <xdr:sp macro="" textlink="">
      <xdr:nvSpPr>
        <xdr:cNvPr id="62" name="Rectangle 38"/>
        <xdr:cNvSpPr>
          <a:spLocks noChangeArrowheads="1"/>
        </xdr:cNvSpPr>
      </xdr:nvSpPr>
      <xdr:spPr bwMode="auto">
        <a:xfrm>
          <a:off x="4323080" y="391160"/>
          <a:ext cx="4368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en-US" sz="1300" b="0" i="1" u="none" strike="noStrike" baseline="0">
              <a:solidFill>
                <a:srgbClr val="000000"/>
              </a:solidFill>
              <a:latin typeface="Arial"/>
              <a:cs typeface="Arial"/>
            </a:rPr>
            <a:t>h_est</a:t>
          </a:r>
        </a:p>
      </xdr:txBody>
    </xdr:sp>
    <xdr:clientData/>
  </xdr:twoCellAnchor>
  <xdr:twoCellAnchor>
    <xdr:from>
      <xdr:col>8</xdr:col>
      <xdr:colOff>15240</xdr:colOff>
      <xdr:row>2</xdr:row>
      <xdr:rowOff>157480</xdr:rowOff>
    </xdr:from>
    <xdr:to>
      <xdr:col>8</xdr:col>
      <xdr:colOff>175260</xdr:colOff>
      <xdr:row>4</xdr:row>
      <xdr:rowOff>17780</xdr:rowOff>
    </xdr:to>
    <xdr:grpSp>
      <xdr:nvGrpSpPr>
        <xdr:cNvPr id="6" name="Group 5"/>
        <xdr:cNvGrpSpPr/>
      </xdr:nvGrpSpPr>
      <xdr:grpSpPr>
        <a:xfrm>
          <a:off x="4892040" y="523240"/>
          <a:ext cx="160020" cy="236220"/>
          <a:chOff x="7081520" y="1727200"/>
          <a:chExt cx="160020" cy="236220"/>
        </a:xfrm>
      </xdr:grpSpPr>
      <xdr:sp macro="" textlink="">
        <xdr:nvSpPr>
          <xdr:cNvPr id="63" name="Rectangle 44"/>
          <xdr:cNvSpPr>
            <a:spLocks noChangeArrowheads="1"/>
          </xdr:cNvSpPr>
        </xdr:nvSpPr>
        <xdr:spPr bwMode="auto">
          <a:xfrm>
            <a:off x="7172960" y="1818640"/>
            <a:ext cx="68580" cy="1447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65" name="Rectangle 48"/>
          <xdr:cNvSpPr>
            <a:spLocks noChangeArrowheads="1"/>
          </xdr:cNvSpPr>
        </xdr:nvSpPr>
        <xdr:spPr bwMode="auto">
          <a:xfrm>
            <a:off x="7081520" y="1727200"/>
            <a:ext cx="121920" cy="213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1300" b="0" i="1" u="none" strike="noStrike" baseline="0">
                <a:solidFill>
                  <a:srgbClr val="000000"/>
                </a:solidFill>
                <a:latin typeface="Symbol"/>
              </a:rPr>
              <a:t></a:t>
            </a:r>
          </a:p>
        </xdr:txBody>
      </xdr:sp>
    </xdr:grpSp>
    <xdr:clientData/>
  </xdr:twoCellAnchor>
  <xdr:twoCellAnchor>
    <xdr:from>
      <xdr:col>8</xdr:col>
      <xdr:colOff>198120</xdr:colOff>
      <xdr:row>2</xdr:row>
      <xdr:rowOff>157480</xdr:rowOff>
    </xdr:from>
    <xdr:to>
      <xdr:col>8</xdr:col>
      <xdr:colOff>289560</xdr:colOff>
      <xdr:row>3</xdr:row>
      <xdr:rowOff>180340</xdr:rowOff>
    </xdr:to>
    <xdr:sp macro="" textlink="">
      <xdr:nvSpPr>
        <xdr:cNvPr id="66" name="Rectangle 52"/>
        <xdr:cNvSpPr>
          <a:spLocks noChangeArrowheads="1"/>
        </xdr:cNvSpPr>
      </xdr:nvSpPr>
      <xdr:spPr bwMode="auto">
        <a:xfrm>
          <a:off x="5074920" y="52324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Symbol"/>
            </a:rPr>
            <a:t></a:t>
          </a:r>
        </a:p>
      </xdr:txBody>
    </xdr:sp>
    <xdr:clientData/>
  </xdr:twoCellAnchor>
  <xdr:twoCellAnchor>
    <xdr:from>
      <xdr:col>7</xdr:col>
      <xdr:colOff>487680</xdr:colOff>
      <xdr:row>2</xdr:row>
      <xdr:rowOff>20320</xdr:rowOff>
    </xdr:from>
    <xdr:to>
      <xdr:col>7</xdr:col>
      <xdr:colOff>579120</xdr:colOff>
      <xdr:row>3</xdr:row>
      <xdr:rowOff>43180</xdr:rowOff>
    </xdr:to>
    <xdr:sp macro="" textlink="">
      <xdr:nvSpPr>
        <xdr:cNvPr id="67" name="Rectangle 53"/>
        <xdr:cNvSpPr>
          <a:spLocks noChangeArrowheads="1"/>
        </xdr:cNvSpPr>
      </xdr:nvSpPr>
      <xdr:spPr bwMode="auto">
        <a:xfrm>
          <a:off x="4754880" y="386080"/>
          <a:ext cx="9144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Symbol"/>
            </a:rPr>
            <a:t></a:t>
          </a:r>
        </a:p>
      </xdr:txBody>
    </xdr:sp>
    <xdr:clientData/>
  </xdr:twoCellAnchor>
  <xdr:twoCellAnchor>
    <xdr:from>
      <xdr:col>8</xdr:col>
      <xdr:colOff>299720</xdr:colOff>
      <xdr:row>2</xdr:row>
      <xdr:rowOff>162560</xdr:rowOff>
    </xdr:from>
    <xdr:to>
      <xdr:col>8</xdr:col>
      <xdr:colOff>467360</xdr:colOff>
      <xdr:row>4</xdr:row>
      <xdr:rowOff>45720</xdr:rowOff>
    </xdr:to>
    <xdr:grpSp>
      <xdr:nvGrpSpPr>
        <xdr:cNvPr id="5" name="Group 4"/>
        <xdr:cNvGrpSpPr/>
      </xdr:nvGrpSpPr>
      <xdr:grpSpPr>
        <a:xfrm>
          <a:off x="5176520" y="528320"/>
          <a:ext cx="167640" cy="259080"/>
          <a:chOff x="6822440" y="2286000"/>
          <a:chExt cx="167640" cy="259080"/>
        </a:xfrm>
      </xdr:grpSpPr>
      <xdr:sp macro="" textlink="">
        <xdr:nvSpPr>
          <xdr:cNvPr id="86" name="Rectangle 43"/>
          <xdr:cNvSpPr>
            <a:spLocks noChangeArrowheads="1"/>
          </xdr:cNvSpPr>
        </xdr:nvSpPr>
        <xdr:spPr bwMode="auto">
          <a:xfrm>
            <a:off x="6913880" y="2377440"/>
            <a:ext cx="76200" cy="1676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xdr:txBody>
      </xdr:sp>
      <xdr:sp macro="" textlink="">
        <xdr:nvSpPr>
          <xdr:cNvPr id="87" name="Rectangle 47"/>
          <xdr:cNvSpPr>
            <a:spLocks noChangeArrowheads="1"/>
          </xdr:cNvSpPr>
        </xdr:nvSpPr>
        <xdr:spPr bwMode="auto">
          <a:xfrm>
            <a:off x="6822440" y="2286000"/>
            <a:ext cx="121920" cy="213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1300" b="0" i="1" u="none" strike="noStrike" baseline="0">
                <a:solidFill>
                  <a:srgbClr val="000000"/>
                </a:solidFill>
                <a:latin typeface="Symbol"/>
              </a:rPr>
              <a:t></a:t>
            </a:r>
          </a:p>
        </xdr:txBody>
      </xdr:sp>
    </xdr:grpSp>
    <xdr:clientData/>
  </xdr:twoCellAnchor>
  <xdr:twoCellAnchor>
    <xdr:from>
      <xdr:col>12</xdr:col>
      <xdr:colOff>370840</xdr:colOff>
      <xdr:row>21</xdr:row>
      <xdr:rowOff>55880</xdr:rowOff>
    </xdr:from>
    <xdr:to>
      <xdr:col>12</xdr:col>
      <xdr:colOff>447040</xdr:colOff>
      <xdr:row>22</xdr:row>
      <xdr:rowOff>30480</xdr:rowOff>
    </xdr:to>
    <xdr:sp macro="" textlink="">
      <xdr:nvSpPr>
        <xdr:cNvPr id="89" name="Rectangle 43"/>
        <xdr:cNvSpPr>
          <a:spLocks noChangeArrowheads="1"/>
        </xdr:cNvSpPr>
      </xdr:nvSpPr>
      <xdr:spPr bwMode="auto">
        <a:xfrm>
          <a:off x="8061960" y="407924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12</xdr:col>
      <xdr:colOff>279400</xdr:colOff>
      <xdr:row>20</xdr:row>
      <xdr:rowOff>157480</xdr:rowOff>
    </xdr:from>
    <xdr:to>
      <xdr:col>12</xdr:col>
      <xdr:colOff>401320</xdr:colOff>
      <xdr:row>21</xdr:row>
      <xdr:rowOff>177800</xdr:rowOff>
    </xdr:to>
    <xdr:sp macro="" textlink="">
      <xdr:nvSpPr>
        <xdr:cNvPr id="90" name="Rectangle 47"/>
        <xdr:cNvSpPr>
          <a:spLocks noChangeArrowheads="1"/>
        </xdr:cNvSpPr>
      </xdr:nvSpPr>
      <xdr:spPr bwMode="auto">
        <a:xfrm>
          <a:off x="7970520" y="3987800"/>
          <a:ext cx="1219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en-US" sz="1300" b="0" i="1" u="none" strike="noStrike" baseline="0">
              <a:solidFill>
                <a:srgbClr val="000000"/>
              </a:solidFill>
              <a:latin typeface="Symbol"/>
            </a:rPr>
            <a:t></a:t>
          </a:r>
        </a:p>
      </xdr:txBody>
    </xdr:sp>
    <xdr:clientData/>
  </xdr:twoCellAnchor>
  <xdr:twoCellAnchor>
    <xdr:from>
      <xdr:col>12</xdr:col>
      <xdr:colOff>381000</xdr:colOff>
      <xdr:row>20</xdr:row>
      <xdr:rowOff>0</xdr:rowOff>
    </xdr:from>
    <xdr:to>
      <xdr:col>12</xdr:col>
      <xdr:colOff>541020</xdr:colOff>
      <xdr:row>21</xdr:row>
      <xdr:rowOff>43180</xdr:rowOff>
    </xdr:to>
    <xdr:grpSp>
      <xdr:nvGrpSpPr>
        <xdr:cNvPr id="92" name="Group 91"/>
        <xdr:cNvGrpSpPr/>
      </xdr:nvGrpSpPr>
      <xdr:grpSpPr>
        <a:xfrm>
          <a:off x="8072120" y="3830320"/>
          <a:ext cx="160020" cy="236220"/>
          <a:chOff x="7081520" y="1727200"/>
          <a:chExt cx="160020" cy="236220"/>
        </a:xfrm>
      </xdr:grpSpPr>
      <xdr:sp macro="" textlink="">
        <xdr:nvSpPr>
          <xdr:cNvPr id="93" name="Rectangle 44"/>
          <xdr:cNvSpPr>
            <a:spLocks noChangeArrowheads="1"/>
          </xdr:cNvSpPr>
        </xdr:nvSpPr>
        <xdr:spPr bwMode="auto">
          <a:xfrm>
            <a:off x="7172960" y="1818640"/>
            <a:ext cx="68580" cy="1447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94" name="Rectangle 48"/>
          <xdr:cNvSpPr>
            <a:spLocks noChangeArrowheads="1"/>
          </xdr:cNvSpPr>
        </xdr:nvSpPr>
        <xdr:spPr bwMode="auto">
          <a:xfrm>
            <a:off x="7081520" y="1727200"/>
            <a:ext cx="121920" cy="213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1300" b="0" i="1" u="none" strike="noStrike" baseline="0">
                <a:solidFill>
                  <a:srgbClr val="000000"/>
                </a:solidFill>
                <a:latin typeface="Symbol"/>
              </a:rPr>
              <a:t>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6"/>
  <sheetViews>
    <sheetView tabSelected="1" topLeftCell="E10" zoomScale="150" zoomScaleNormal="150" workbookViewId="0">
      <selection activeCell="H27" sqref="H27"/>
    </sheetView>
  </sheetViews>
  <sheetFormatPr defaultRowHeight="14.4" x14ac:dyDescent="0.3"/>
  <cols>
    <col min="6" max="6" width="8.88671875" style="8"/>
    <col min="11" max="11" width="10.5546875" customWidth="1"/>
    <col min="12" max="12" width="12.6640625" customWidth="1"/>
  </cols>
  <sheetData>
    <row r="1" spans="1:19" x14ac:dyDescent="0.3">
      <c r="A1" t="s">
        <v>40</v>
      </c>
      <c r="C1" s="27"/>
      <c r="D1" s="27"/>
      <c r="E1" s="27"/>
      <c r="F1" s="28"/>
      <c r="G1" s="27"/>
      <c r="H1" s="32"/>
      <c r="I1" s="32"/>
    </row>
    <row r="2" spans="1:19" x14ac:dyDescent="0.3">
      <c r="C2" s="27"/>
      <c r="D2" s="27"/>
      <c r="E2" s="27"/>
      <c r="F2" s="28"/>
      <c r="G2" s="27"/>
      <c r="H2" s="34"/>
      <c r="I2" s="34"/>
    </row>
    <row r="3" spans="1:19" x14ac:dyDescent="0.3">
      <c r="C3" s="27"/>
      <c r="D3" s="27"/>
      <c r="E3" s="27"/>
      <c r="F3" s="28"/>
      <c r="G3" s="27"/>
      <c r="H3" s="34"/>
      <c r="I3" s="34"/>
    </row>
    <row r="4" spans="1:19" ht="15" thickBot="1" x14ac:dyDescent="0.35">
      <c r="C4" s="27"/>
      <c r="D4" s="27"/>
      <c r="E4" s="27"/>
      <c r="F4" s="28"/>
      <c r="G4" s="27"/>
      <c r="H4" s="34"/>
      <c r="I4" s="34"/>
    </row>
    <row r="5" spans="1:19" ht="15" customHeight="1" x14ac:dyDescent="0.3">
      <c r="B5" s="21" t="s">
        <v>0</v>
      </c>
      <c r="C5" s="23" t="s">
        <v>1</v>
      </c>
      <c r="D5" s="24"/>
      <c r="E5" s="2" t="s">
        <v>3</v>
      </c>
      <c r="F5" s="20" t="s">
        <v>5</v>
      </c>
      <c r="G5" s="19" t="s">
        <v>6</v>
      </c>
      <c r="H5" s="19" t="s">
        <v>7</v>
      </c>
      <c r="I5" s="35" t="s">
        <v>37</v>
      </c>
      <c r="J5" s="18" t="s">
        <v>39</v>
      </c>
      <c r="K5" s="18" t="s">
        <v>38</v>
      </c>
      <c r="L5" s="30"/>
      <c r="N5" t="s">
        <v>8</v>
      </c>
    </row>
    <row r="6" spans="1:19" ht="15" thickBot="1" x14ac:dyDescent="0.35">
      <c r="B6" s="22"/>
      <c r="C6" s="25" t="s">
        <v>2</v>
      </c>
      <c r="D6" s="26"/>
      <c r="E6" s="1" t="s">
        <v>4</v>
      </c>
      <c r="F6" s="20"/>
      <c r="G6" s="18"/>
      <c r="H6" s="18"/>
      <c r="I6" s="35"/>
      <c r="J6" s="18"/>
      <c r="K6" s="18"/>
      <c r="L6" s="30"/>
    </row>
    <row r="7" spans="1:19" ht="15" thickBot="1" x14ac:dyDescent="0.35">
      <c r="B7" s="10">
        <v>71</v>
      </c>
      <c r="C7" s="6">
        <v>284</v>
      </c>
      <c r="D7" s="6">
        <v>289</v>
      </c>
      <c r="E7" s="5">
        <v>25.5</v>
      </c>
      <c r="F7" s="9">
        <f>(C7+D7)/20</f>
        <v>28.65</v>
      </c>
      <c r="G7" s="16">
        <f>1/E7</f>
        <v>3.9215686274509803E-2</v>
      </c>
      <c r="H7" s="39">
        <f>1/F7</f>
        <v>3.4904013961605584E-2</v>
      </c>
      <c r="I7" s="40">
        <f>F7/($O$22+$O$21*F7)</f>
        <v>24.302501482358007</v>
      </c>
      <c r="J7" s="41">
        <f>IF(E7&gt;0,E7,I7)</f>
        <v>25.5</v>
      </c>
      <c r="K7" s="41">
        <f>E7-I7</f>
        <v>1.1974985176419928</v>
      </c>
      <c r="L7" s="17"/>
      <c r="N7" s="15" t="s">
        <v>9</v>
      </c>
      <c r="O7" s="15"/>
    </row>
    <row r="8" spans="1:19" ht="15" thickBot="1" x14ac:dyDescent="0.35">
      <c r="B8" s="3">
        <v>11</v>
      </c>
      <c r="C8" s="6">
        <v>295</v>
      </c>
      <c r="D8" s="6">
        <v>293</v>
      </c>
      <c r="E8" s="5">
        <v>23.5</v>
      </c>
      <c r="F8" s="9">
        <f t="shared" ref="F8:F38" si="0">(C8+D8)/20</f>
        <v>29.4</v>
      </c>
      <c r="G8" s="16">
        <f t="shared" ref="G8:G23" si="1">1/E8</f>
        <v>4.2553191489361701E-2</v>
      </c>
      <c r="H8" s="39">
        <f t="shared" ref="H8:H23" si="2">1/F8</f>
        <v>3.4013605442176874E-2</v>
      </c>
      <c r="I8" s="40">
        <f t="shared" ref="I8:I71" si="3">F8/($O$22+$O$21*F8)</f>
        <v>24.644939877447182</v>
      </c>
      <c r="J8" s="41">
        <f t="shared" ref="J8:J71" si="4">IF(E8&gt;0,E8,I8)</f>
        <v>23.5</v>
      </c>
      <c r="K8" s="41">
        <f t="shared" ref="K8:K23" si="5">E8-I8</f>
        <v>-1.1449398774471824</v>
      </c>
      <c r="L8" s="17"/>
      <c r="N8" s="12" t="s">
        <v>10</v>
      </c>
      <c r="O8" s="12">
        <v>0.99329136537241947</v>
      </c>
    </row>
    <row r="9" spans="1:19" ht="15" thickBot="1" x14ac:dyDescent="0.35">
      <c r="B9" s="10">
        <v>58</v>
      </c>
      <c r="C9" s="6">
        <v>288</v>
      </c>
      <c r="D9" s="6">
        <v>275</v>
      </c>
      <c r="E9" s="5">
        <v>23.5</v>
      </c>
      <c r="F9" s="9">
        <f t="shared" si="0"/>
        <v>28.15</v>
      </c>
      <c r="G9" s="16">
        <f t="shared" si="1"/>
        <v>4.2553191489361701E-2</v>
      </c>
      <c r="H9" s="39">
        <f t="shared" si="2"/>
        <v>3.5523978685612793E-2</v>
      </c>
      <c r="I9" s="40">
        <f t="shared" si="3"/>
        <v>24.069637716968039</v>
      </c>
      <c r="J9" s="41">
        <f t="shared" si="4"/>
        <v>23.5</v>
      </c>
      <c r="K9" s="41">
        <f t="shared" si="5"/>
        <v>-0.56963771696803889</v>
      </c>
      <c r="L9" s="17"/>
      <c r="N9" s="12" t="s">
        <v>11</v>
      </c>
      <c r="O9" s="12">
        <v>0.98662773652340541</v>
      </c>
    </row>
    <row r="10" spans="1:19" ht="15" thickBot="1" x14ac:dyDescent="0.35">
      <c r="B10" s="10">
        <v>64</v>
      </c>
      <c r="C10" s="6">
        <v>285</v>
      </c>
      <c r="D10" s="6">
        <v>275</v>
      </c>
      <c r="E10" s="5">
        <v>23.3</v>
      </c>
      <c r="F10" s="9">
        <f t="shared" si="0"/>
        <v>28</v>
      </c>
      <c r="G10" s="16">
        <f t="shared" si="1"/>
        <v>4.2918454935622317E-2</v>
      </c>
      <c r="H10" s="39">
        <f t="shared" si="2"/>
        <v>3.5714285714285712E-2</v>
      </c>
      <c r="I10" s="40">
        <f t="shared" si="3"/>
        <v>23.999049400064735</v>
      </c>
      <c r="J10" s="41">
        <f t="shared" si="4"/>
        <v>23.3</v>
      </c>
      <c r="K10" s="41">
        <f t="shared" si="5"/>
        <v>-0.69904940006473382</v>
      </c>
      <c r="L10" s="17"/>
      <c r="N10" s="12" t="s">
        <v>12</v>
      </c>
      <c r="O10" s="12">
        <v>0.98573625229163242</v>
      </c>
    </row>
    <row r="11" spans="1:19" ht="15" thickBot="1" x14ac:dyDescent="0.35">
      <c r="B11" s="3">
        <v>31</v>
      </c>
      <c r="C11" s="6">
        <v>260</v>
      </c>
      <c r="D11" s="6">
        <v>278</v>
      </c>
      <c r="E11" s="5">
        <v>23</v>
      </c>
      <c r="F11" s="9">
        <f t="shared" si="0"/>
        <v>26.9</v>
      </c>
      <c r="G11" s="16">
        <f t="shared" si="1"/>
        <v>4.3478260869565216E-2</v>
      </c>
      <c r="H11" s="39">
        <f t="shared" si="2"/>
        <v>3.717472118959108E-2</v>
      </c>
      <c r="I11" s="40">
        <f t="shared" si="3"/>
        <v>23.470824149150499</v>
      </c>
      <c r="J11" s="41">
        <f t="shared" si="4"/>
        <v>23</v>
      </c>
      <c r="K11" s="41">
        <f t="shared" si="5"/>
        <v>-0.47082414915049853</v>
      </c>
      <c r="L11" s="17"/>
      <c r="N11" s="12" t="s">
        <v>13</v>
      </c>
      <c r="O11" s="12">
        <v>4.0912116231314509E-3</v>
      </c>
    </row>
    <row r="12" spans="1:19" ht="15" thickBot="1" x14ac:dyDescent="0.35">
      <c r="B12" s="3">
        <v>8</v>
      </c>
      <c r="C12" s="6">
        <v>262</v>
      </c>
      <c r="D12" s="6">
        <v>267</v>
      </c>
      <c r="E12" s="5">
        <v>23</v>
      </c>
      <c r="F12" s="9">
        <f t="shared" si="0"/>
        <v>26.45</v>
      </c>
      <c r="G12" s="16">
        <f t="shared" si="1"/>
        <v>4.3478260869565216E-2</v>
      </c>
      <c r="H12" s="39">
        <f t="shared" si="2"/>
        <v>3.780718336483932E-2</v>
      </c>
      <c r="I12" s="40">
        <f t="shared" si="3"/>
        <v>23.249216056717991</v>
      </c>
      <c r="J12" s="41">
        <f t="shared" si="4"/>
        <v>23</v>
      </c>
      <c r="K12" s="41">
        <f t="shared" si="5"/>
        <v>-0.24921605671799085</v>
      </c>
      <c r="L12" s="17"/>
      <c r="N12" s="13" t="s">
        <v>14</v>
      </c>
      <c r="O12" s="13">
        <v>17</v>
      </c>
    </row>
    <row r="13" spans="1:19" ht="15" thickBot="1" x14ac:dyDescent="0.35">
      <c r="B13" s="10">
        <v>73</v>
      </c>
      <c r="C13" s="6">
        <v>269</v>
      </c>
      <c r="D13" s="6">
        <v>273</v>
      </c>
      <c r="E13" s="5">
        <v>22.5</v>
      </c>
      <c r="F13" s="9">
        <f t="shared" si="0"/>
        <v>27.1</v>
      </c>
      <c r="G13" s="16">
        <f t="shared" si="1"/>
        <v>4.4444444444444446E-2</v>
      </c>
      <c r="H13" s="39">
        <f t="shared" si="2"/>
        <v>3.6900369003690037E-2</v>
      </c>
      <c r="I13" s="40">
        <f t="shared" si="3"/>
        <v>23.568273497352209</v>
      </c>
      <c r="J13" s="41">
        <f t="shared" si="4"/>
        <v>22.5</v>
      </c>
      <c r="K13" s="41">
        <f t="shared" si="5"/>
        <v>-1.0682734973522088</v>
      </c>
      <c r="L13" s="17"/>
    </row>
    <row r="14" spans="1:19" ht="15" thickBot="1" x14ac:dyDescent="0.35">
      <c r="B14" s="3">
        <v>3</v>
      </c>
      <c r="C14" s="6">
        <v>212</v>
      </c>
      <c r="D14" s="6">
        <v>217</v>
      </c>
      <c r="E14" s="5">
        <v>22.5</v>
      </c>
      <c r="F14" s="9">
        <f t="shared" si="0"/>
        <v>21.45</v>
      </c>
      <c r="G14" s="16">
        <f t="shared" si="1"/>
        <v>4.4444444444444446E-2</v>
      </c>
      <c r="H14" s="39">
        <f t="shared" si="2"/>
        <v>4.6620046620046623E-2</v>
      </c>
      <c r="I14" s="40">
        <f t="shared" si="3"/>
        <v>20.546075494465132</v>
      </c>
      <c r="J14" s="41">
        <f t="shared" si="4"/>
        <v>22.5</v>
      </c>
      <c r="K14" s="41">
        <f t="shared" si="5"/>
        <v>1.953924505534868</v>
      </c>
      <c r="L14" s="17"/>
      <c r="N14" t="s">
        <v>15</v>
      </c>
    </row>
    <row r="15" spans="1:19" ht="15" thickBot="1" x14ac:dyDescent="0.35">
      <c r="B15" s="3">
        <v>21</v>
      </c>
      <c r="C15" s="6">
        <v>212</v>
      </c>
      <c r="D15" s="6">
        <v>213</v>
      </c>
      <c r="E15" s="5">
        <v>22.5</v>
      </c>
      <c r="F15" s="9">
        <f t="shared" si="0"/>
        <v>21.25</v>
      </c>
      <c r="G15" s="16">
        <f t="shared" si="1"/>
        <v>4.4444444444444446E-2</v>
      </c>
      <c r="H15" s="39">
        <f t="shared" si="2"/>
        <v>4.7058823529411764E-2</v>
      </c>
      <c r="I15" s="40">
        <f t="shared" si="3"/>
        <v>20.42782331814832</v>
      </c>
      <c r="J15" s="41">
        <f t="shared" si="4"/>
        <v>22.5</v>
      </c>
      <c r="K15" s="41">
        <f t="shared" si="5"/>
        <v>2.0721766818516798</v>
      </c>
      <c r="L15" s="17"/>
      <c r="N15" s="14"/>
      <c r="O15" s="14" t="s">
        <v>20</v>
      </c>
      <c r="P15" s="14" t="s">
        <v>21</v>
      </c>
      <c r="Q15" s="14" t="s">
        <v>22</v>
      </c>
      <c r="R15" s="14" t="s">
        <v>23</v>
      </c>
      <c r="S15" s="14" t="s">
        <v>24</v>
      </c>
    </row>
    <row r="16" spans="1:19" ht="15" thickBot="1" x14ac:dyDescent="0.35">
      <c r="B16" s="10">
        <v>52</v>
      </c>
      <c r="C16" s="6">
        <v>266</v>
      </c>
      <c r="D16" s="6">
        <v>272</v>
      </c>
      <c r="E16" s="5">
        <v>22</v>
      </c>
      <c r="F16" s="9">
        <f t="shared" si="0"/>
        <v>26.9</v>
      </c>
      <c r="G16" s="16">
        <f t="shared" si="1"/>
        <v>4.5454545454545456E-2</v>
      </c>
      <c r="H16" s="39">
        <f t="shared" si="2"/>
        <v>3.717472118959108E-2</v>
      </c>
      <c r="I16" s="40">
        <f t="shared" si="3"/>
        <v>23.470824149150499</v>
      </c>
      <c r="J16" s="41">
        <f t="shared" si="4"/>
        <v>22</v>
      </c>
      <c r="K16" s="41">
        <f t="shared" si="5"/>
        <v>-1.4708241491504985</v>
      </c>
      <c r="L16" s="17"/>
      <c r="N16" s="12" t="s">
        <v>16</v>
      </c>
      <c r="O16" s="12">
        <v>1</v>
      </c>
      <c r="P16" s="12">
        <v>1.8524374119969555E-2</v>
      </c>
      <c r="Q16" s="12">
        <v>1.8524374119969555E-2</v>
      </c>
      <c r="R16" s="12">
        <v>1106.7248318696627</v>
      </c>
      <c r="S16" s="12">
        <v>1.8020886636639729E-15</v>
      </c>
    </row>
    <row r="17" spans="2:22" ht="15" thickBot="1" x14ac:dyDescent="0.35">
      <c r="B17" s="3">
        <v>39</v>
      </c>
      <c r="C17" s="6">
        <v>247</v>
      </c>
      <c r="D17" s="6">
        <v>251</v>
      </c>
      <c r="E17" s="5">
        <v>22</v>
      </c>
      <c r="F17" s="9">
        <f t="shared" si="0"/>
        <v>24.9</v>
      </c>
      <c r="G17" s="16">
        <f t="shared" si="1"/>
        <v>4.5454545454545456E-2</v>
      </c>
      <c r="H17" s="39">
        <f t="shared" si="2"/>
        <v>4.0160642570281124E-2</v>
      </c>
      <c r="I17" s="40">
        <f t="shared" si="3"/>
        <v>22.460099651889912</v>
      </c>
      <c r="J17" s="41">
        <f t="shared" si="4"/>
        <v>22</v>
      </c>
      <c r="K17" s="41">
        <f t="shared" si="5"/>
        <v>-0.46009965188991231</v>
      </c>
      <c r="L17" s="17"/>
      <c r="N17" s="12" t="s">
        <v>17</v>
      </c>
      <c r="O17" s="12">
        <v>15</v>
      </c>
      <c r="P17" s="12">
        <v>2.5107018817868823E-4</v>
      </c>
      <c r="Q17" s="12">
        <v>1.6738012545245883E-5</v>
      </c>
      <c r="R17" s="12"/>
      <c r="S17" s="12"/>
    </row>
    <row r="18" spans="2:22" ht="15" thickBot="1" x14ac:dyDescent="0.35">
      <c r="B18" s="10">
        <v>80</v>
      </c>
      <c r="C18" s="6">
        <v>245</v>
      </c>
      <c r="D18" s="6">
        <v>242</v>
      </c>
      <c r="E18" s="5">
        <v>22</v>
      </c>
      <c r="F18" s="9">
        <f t="shared" si="0"/>
        <v>24.35</v>
      </c>
      <c r="G18" s="16">
        <f t="shared" si="1"/>
        <v>4.5454545454545456E-2</v>
      </c>
      <c r="H18" s="39">
        <f t="shared" si="2"/>
        <v>4.1067761806981518E-2</v>
      </c>
      <c r="I18" s="40">
        <f t="shared" si="3"/>
        <v>22.170060030372781</v>
      </c>
      <c r="J18" s="41">
        <f t="shared" si="4"/>
        <v>22</v>
      </c>
      <c r="K18" s="41">
        <f t="shared" si="5"/>
        <v>-0.17006003037278106</v>
      </c>
      <c r="L18" s="31"/>
      <c r="M18" s="32"/>
      <c r="N18" s="13" t="s">
        <v>18</v>
      </c>
      <c r="O18" s="13">
        <v>16</v>
      </c>
      <c r="P18" s="13">
        <v>1.8775444308148242E-2</v>
      </c>
      <c r="Q18" s="13"/>
      <c r="R18" s="13"/>
      <c r="S18" s="13"/>
    </row>
    <row r="19" spans="2:22" ht="15" thickBot="1" x14ac:dyDescent="0.35">
      <c r="B19" s="3">
        <v>32</v>
      </c>
      <c r="C19" s="6">
        <v>195</v>
      </c>
      <c r="D19" s="6">
        <v>196</v>
      </c>
      <c r="E19" s="5">
        <v>20.5</v>
      </c>
      <c r="F19" s="9">
        <f t="shared" si="0"/>
        <v>19.55</v>
      </c>
      <c r="G19" s="16">
        <f t="shared" si="1"/>
        <v>4.878048780487805E-2</v>
      </c>
      <c r="H19" s="39">
        <f t="shared" si="2"/>
        <v>5.1150895140664961E-2</v>
      </c>
      <c r="I19" s="40">
        <f t="shared" si="3"/>
        <v>19.38719713361472</v>
      </c>
      <c r="J19" s="41">
        <f t="shared" si="4"/>
        <v>20.5</v>
      </c>
      <c r="K19" s="41">
        <f t="shared" si="5"/>
        <v>1.1128028663852803</v>
      </c>
      <c r="L19" s="33"/>
      <c r="M19" s="27"/>
    </row>
    <row r="20" spans="2:22" ht="15" thickBot="1" x14ac:dyDescent="0.35">
      <c r="B20" s="3">
        <v>1</v>
      </c>
      <c r="C20" s="6">
        <v>235</v>
      </c>
      <c r="D20" s="6">
        <v>217</v>
      </c>
      <c r="E20" s="5">
        <v>18.5</v>
      </c>
      <c r="F20" s="9">
        <f t="shared" si="0"/>
        <v>22.6</v>
      </c>
      <c r="G20" s="16">
        <f t="shared" si="1"/>
        <v>5.4054054054054057E-2</v>
      </c>
      <c r="H20" s="39">
        <f t="shared" si="2"/>
        <v>4.4247787610619468E-2</v>
      </c>
      <c r="I20" s="40">
        <f t="shared" si="3"/>
        <v>21.209885372272691</v>
      </c>
      <c r="J20" s="41">
        <f t="shared" si="4"/>
        <v>18.5</v>
      </c>
      <c r="K20" s="41">
        <f t="shared" si="5"/>
        <v>-2.7098853722726908</v>
      </c>
      <c r="L20" s="33"/>
      <c r="N20" s="14"/>
      <c r="O20" s="14" t="s">
        <v>25</v>
      </c>
      <c r="P20" s="14" t="s">
        <v>13</v>
      </c>
      <c r="Q20" s="14" t="s">
        <v>26</v>
      </c>
      <c r="R20" s="14" t="s">
        <v>27</v>
      </c>
      <c r="S20" s="14" t="s">
        <v>28</v>
      </c>
      <c r="T20" s="14" t="s">
        <v>29</v>
      </c>
      <c r="U20" s="14" t="s">
        <v>30</v>
      </c>
      <c r="V20" s="14" t="s">
        <v>31</v>
      </c>
    </row>
    <row r="21" spans="2:22" ht="15" thickBot="1" x14ac:dyDescent="0.35">
      <c r="B21" s="3">
        <v>9</v>
      </c>
      <c r="C21" s="6">
        <v>145</v>
      </c>
      <c r="D21" s="6">
        <v>141</v>
      </c>
      <c r="E21" s="5">
        <v>15.5</v>
      </c>
      <c r="F21" s="9">
        <f t="shared" si="0"/>
        <v>14.3</v>
      </c>
      <c r="G21" s="16">
        <f t="shared" si="1"/>
        <v>6.4516129032258063E-2</v>
      </c>
      <c r="H21" s="39">
        <f t="shared" si="2"/>
        <v>6.9930069930069921E-2</v>
      </c>
      <c r="I21" s="40">
        <f t="shared" si="3"/>
        <v>15.713667861685119</v>
      </c>
      <c r="J21" s="41">
        <f t="shared" si="4"/>
        <v>15.5</v>
      </c>
      <c r="K21" s="41">
        <f t="shared" si="5"/>
        <v>-0.21366786168511887</v>
      </c>
      <c r="L21" t="s">
        <v>41</v>
      </c>
      <c r="M21" s="36"/>
      <c r="N21" s="37" t="s">
        <v>19</v>
      </c>
      <c r="O21" s="37">
        <v>1.8735554564004886E-2</v>
      </c>
      <c r="P21" s="12">
        <v>1.5070784203951304E-3</v>
      </c>
      <c r="Q21" s="12">
        <v>12.431705152471588</v>
      </c>
      <c r="R21" s="12">
        <v>2.6627475239822682E-9</v>
      </c>
      <c r="S21" s="12">
        <v>1.5523292949730743E-2</v>
      </c>
      <c r="T21" s="12">
        <v>2.1947816178279029E-2</v>
      </c>
      <c r="U21" s="12">
        <v>1.5523292949730743E-2</v>
      </c>
      <c r="V21" s="12">
        <v>2.1947816178279029E-2</v>
      </c>
    </row>
    <row r="22" spans="2:22" ht="15" thickBot="1" x14ac:dyDescent="0.35">
      <c r="B22" s="3">
        <v>33</v>
      </c>
      <c r="C22" s="6">
        <v>83</v>
      </c>
      <c r="D22" s="6">
        <v>80</v>
      </c>
      <c r="E22" s="5">
        <v>11.5</v>
      </c>
      <c r="F22" s="9">
        <f t="shared" si="0"/>
        <v>8.15</v>
      </c>
      <c r="G22" s="16">
        <f t="shared" si="1"/>
        <v>8.6956521739130432E-2</v>
      </c>
      <c r="H22" s="39">
        <f t="shared" si="2"/>
        <v>0.12269938650306748</v>
      </c>
      <c r="I22" s="40">
        <f t="shared" si="3"/>
        <v>10.253995621963202</v>
      </c>
      <c r="J22" s="41">
        <f t="shared" si="4"/>
        <v>11.5</v>
      </c>
      <c r="K22" s="41">
        <f t="shared" si="5"/>
        <v>1.2460043780367975</v>
      </c>
      <c r="M22" s="36"/>
      <c r="N22" s="38" t="s">
        <v>32</v>
      </c>
      <c r="O22" s="38">
        <v>0.64211735042396767</v>
      </c>
      <c r="P22" s="13">
        <v>1.9301656291067348E-2</v>
      </c>
      <c r="Q22" s="13">
        <v>33.267474083098996</v>
      </c>
      <c r="R22" s="13">
        <v>1.8020886636639729E-15</v>
      </c>
      <c r="S22" s="13">
        <v>0.60097684389382122</v>
      </c>
      <c r="T22" s="13">
        <v>0.68325785695411412</v>
      </c>
      <c r="U22" s="13">
        <v>0.60097684389382122</v>
      </c>
      <c r="V22" s="13">
        <v>0.68325785695411412</v>
      </c>
    </row>
    <row r="23" spans="2:22" ht="15" thickBot="1" x14ac:dyDescent="0.35">
      <c r="B23" s="3">
        <v>20</v>
      </c>
      <c r="C23" s="6">
        <v>40</v>
      </c>
      <c r="D23" s="6">
        <v>41</v>
      </c>
      <c r="E23" s="5">
        <v>5.5</v>
      </c>
      <c r="F23" s="9">
        <f t="shared" si="0"/>
        <v>4.05</v>
      </c>
      <c r="G23" s="16">
        <f t="shared" si="1"/>
        <v>0.18181818181818182</v>
      </c>
      <c r="H23" s="39">
        <f t="shared" si="2"/>
        <v>0.24691358024691359</v>
      </c>
      <c r="I23" s="40">
        <f t="shared" si="3"/>
        <v>5.6406972267481956</v>
      </c>
      <c r="J23" s="41">
        <f t="shared" si="4"/>
        <v>5.5</v>
      </c>
      <c r="K23" s="41">
        <f t="shared" si="5"/>
        <v>-0.14069722674819563</v>
      </c>
      <c r="L23" s="17"/>
    </row>
    <row r="24" spans="2:22" ht="15" thickBot="1" x14ac:dyDescent="0.35">
      <c r="B24" s="10">
        <v>78</v>
      </c>
      <c r="C24" s="6">
        <v>294</v>
      </c>
      <c r="D24" s="6">
        <v>301</v>
      </c>
      <c r="E24" s="29"/>
      <c r="F24" s="9">
        <f t="shared" si="0"/>
        <v>29.75</v>
      </c>
      <c r="I24" s="40">
        <f>F24/($O$22+$O$21*F24)</f>
        <v>24.801998792801591</v>
      </c>
      <c r="J24" s="41">
        <f t="shared" si="4"/>
        <v>24.801998792801591</v>
      </c>
    </row>
    <row r="25" spans="2:22" ht="15" thickBot="1" x14ac:dyDescent="0.35">
      <c r="B25" s="10">
        <v>66</v>
      </c>
      <c r="C25" s="6">
        <v>290</v>
      </c>
      <c r="D25" s="6">
        <v>289</v>
      </c>
      <c r="E25" s="7"/>
      <c r="F25" s="9">
        <f t="shared" si="0"/>
        <v>28.95</v>
      </c>
      <c r="I25" s="40">
        <f t="shared" si="3"/>
        <v>24.440451790009035</v>
      </c>
      <c r="J25" s="41">
        <f t="shared" si="4"/>
        <v>24.440451790009035</v>
      </c>
    </row>
    <row r="26" spans="2:22" ht="15" thickBot="1" x14ac:dyDescent="0.35">
      <c r="B26" s="10">
        <v>53</v>
      </c>
      <c r="C26" s="6">
        <v>292</v>
      </c>
      <c r="D26" s="6">
        <v>283</v>
      </c>
      <c r="E26" s="7"/>
      <c r="F26" s="9">
        <f t="shared" si="0"/>
        <v>28.75</v>
      </c>
      <c r="I26" s="40">
        <f t="shared" si="3"/>
        <v>24.348630844908659</v>
      </c>
      <c r="J26" s="41">
        <f t="shared" si="4"/>
        <v>24.348630844908659</v>
      </c>
      <c r="N26" t="s">
        <v>33</v>
      </c>
    </row>
    <row r="27" spans="2:22" ht="15" thickBot="1" x14ac:dyDescent="0.35">
      <c r="B27" s="10">
        <v>41</v>
      </c>
      <c r="C27" s="6">
        <v>281</v>
      </c>
      <c r="D27" s="6">
        <v>289</v>
      </c>
      <c r="E27" s="7"/>
      <c r="F27" s="9">
        <f t="shared" si="0"/>
        <v>28.5</v>
      </c>
      <c r="I27" s="40">
        <f t="shared" si="3"/>
        <v>24.233031864578503</v>
      </c>
      <c r="J27" s="41">
        <f t="shared" si="4"/>
        <v>24.233031864578503</v>
      </c>
    </row>
    <row r="28" spans="2:22" ht="15" thickBot="1" x14ac:dyDescent="0.35">
      <c r="B28" s="3">
        <v>16</v>
      </c>
      <c r="C28" s="6">
        <v>278</v>
      </c>
      <c r="D28" s="6">
        <v>289</v>
      </c>
      <c r="E28" s="7"/>
      <c r="F28" s="9">
        <f t="shared" si="0"/>
        <v>28.35</v>
      </c>
      <c r="I28" s="40">
        <f t="shared" si="3"/>
        <v>24.163229445792357</v>
      </c>
      <c r="J28" s="41">
        <f t="shared" si="4"/>
        <v>24.163229445792357</v>
      </c>
      <c r="N28" s="14" t="s">
        <v>34</v>
      </c>
      <c r="O28" s="14" t="s">
        <v>35</v>
      </c>
      <c r="P28" s="14" t="s">
        <v>36</v>
      </c>
    </row>
    <row r="29" spans="2:22" ht="15" thickBot="1" x14ac:dyDescent="0.35">
      <c r="B29" s="10">
        <v>62</v>
      </c>
      <c r="C29" s="6">
        <v>284</v>
      </c>
      <c r="D29" s="6">
        <v>279</v>
      </c>
      <c r="E29" s="7"/>
      <c r="F29" s="9">
        <f t="shared" si="0"/>
        <v>28.15</v>
      </c>
      <c r="I29" s="40">
        <f t="shared" si="3"/>
        <v>24.069637716968039</v>
      </c>
      <c r="J29" s="41">
        <f t="shared" si="4"/>
        <v>24.069637716968039</v>
      </c>
      <c r="N29" s="12">
        <v>1</v>
      </c>
      <c r="O29" s="12">
        <v>4.1148027528192244E-2</v>
      </c>
      <c r="P29" s="12">
        <v>-1.9323412536824403E-3</v>
      </c>
    </row>
    <row r="30" spans="2:22" ht="15" thickBot="1" x14ac:dyDescent="0.35">
      <c r="B30" s="3">
        <v>2</v>
      </c>
      <c r="C30" s="6">
        <v>272</v>
      </c>
      <c r="D30" s="6">
        <v>272</v>
      </c>
      <c r="E30" s="7"/>
      <c r="F30" s="9">
        <f t="shared" si="0"/>
        <v>27.2</v>
      </c>
      <c r="I30" s="40">
        <f t="shared" si="3"/>
        <v>23.616760384419244</v>
      </c>
      <c r="J30" s="41">
        <f t="shared" si="4"/>
        <v>23.616760384419244</v>
      </c>
      <c r="N30" s="12">
        <v>2</v>
      </c>
      <c r="O30" s="12">
        <v>4.0576280768901747E-2</v>
      </c>
      <c r="P30" s="12">
        <v>1.976910720459954E-3</v>
      </c>
    </row>
    <row r="31" spans="2:22" ht="15" thickBot="1" x14ac:dyDescent="0.35">
      <c r="B31" s="10">
        <v>67</v>
      </c>
      <c r="C31" s="6">
        <v>270</v>
      </c>
      <c r="D31" s="6">
        <v>274</v>
      </c>
      <c r="E31" s="7"/>
      <c r="F31" s="9">
        <f t="shared" si="0"/>
        <v>27.2</v>
      </c>
      <c r="I31" s="40">
        <f t="shared" si="3"/>
        <v>23.616760384419244</v>
      </c>
      <c r="J31" s="41">
        <f t="shared" si="4"/>
        <v>23.616760384419244</v>
      </c>
      <c r="N31" s="12">
        <v>3</v>
      </c>
      <c r="O31" s="12">
        <v>4.1546117634128077E-2</v>
      </c>
      <c r="P31" s="12">
        <v>1.0070738552336242E-3</v>
      </c>
    </row>
    <row r="32" spans="2:22" ht="15" thickBot="1" x14ac:dyDescent="0.35">
      <c r="B32" s="3">
        <v>6</v>
      </c>
      <c r="C32" s="6">
        <v>272</v>
      </c>
      <c r="D32" s="6">
        <v>265</v>
      </c>
      <c r="E32" s="7"/>
      <c r="F32" s="9">
        <f t="shared" si="0"/>
        <v>26.85</v>
      </c>
      <c r="I32" s="40">
        <f t="shared" si="3"/>
        <v>23.446362166830234</v>
      </c>
      <c r="J32" s="41">
        <f t="shared" si="4"/>
        <v>23.446362166830234</v>
      </c>
      <c r="N32" s="12">
        <v>4</v>
      </c>
      <c r="O32" s="12">
        <v>4.1668317079146588E-2</v>
      </c>
      <c r="P32" s="12">
        <v>1.250137856475729E-3</v>
      </c>
    </row>
    <row r="33" spans="2:16" ht="15" thickBot="1" x14ac:dyDescent="0.35">
      <c r="B33" s="10">
        <v>55</v>
      </c>
      <c r="C33" s="6">
        <v>273</v>
      </c>
      <c r="D33" s="6">
        <v>257</v>
      </c>
      <c r="E33" s="7"/>
      <c r="F33" s="9">
        <f t="shared" si="0"/>
        <v>26.5</v>
      </c>
      <c r="I33" s="40">
        <f t="shared" si="3"/>
        <v>23.274001245187485</v>
      </c>
      <c r="J33" s="41">
        <f t="shared" si="4"/>
        <v>23.274001245187485</v>
      </c>
      <c r="N33" s="12">
        <v>5</v>
      </c>
      <c r="O33" s="12">
        <v>4.2606088037014836E-2</v>
      </c>
      <c r="P33" s="12">
        <v>8.7217283255038025E-4</v>
      </c>
    </row>
    <row r="34" spans="2:16" ht="15" thickBot="1" x14ac:dyDescent="0.35">
      <c r="B34" s="10">
        <v>45</v>
      </c>
      <c r="C34" s="6">
        <v>258</v>
      </c>
      <c r="D34" s="6">
        <v>259</v>
      </c>
      <c r="E34" s="7"/>
      <c r="F34" s="9">
        <f t="shared" si="0"/>
        <v>25.85</v>
      </c>
      <c r="I34" s="40">
        <f t="shared" si="3"/>
        <v>22.948578294307012</v>
      </c>
      <c r="J34" s="41">
        <f t="shared" si="4"/>
        <v>22.948578294307012</v>
      </c>
      <c r="N34" s="12">
        <v>6</v>
      </c>
      <c r="O34" s="12">
        <v>4.3012202973228615E-2</v>
      </c>
      <c r="P34" s="12">
        <v>4.6605789633660105E-4</v>
      </c>
    </row>
    <row r="35" spans="2:16" ht="15" thickBot="1" x14ac:dyDescent="0.35">
      <c r="B35" s="3">
        <v>5</v>
      </c>
      <c r="C35" s="6">
        <v>267</v>
      </c>
      <c r="D35" s="6">
        <v>249</v>
      </c>
      <c r="E35" s="7"/>
      <c r="F35" s="9">
        <f t="shared" si="0"/>
        <v>25.8</v>
      </c>
      <c r="I35" s="40">
        <f t="shared" si="3"/>
        <v>22.923254066641423</v>
      </c>
      <c r="J35" s="41">
        <f t="shared" si="4"/>
        <v>22.923254066641423</v>
      </c>
      <c r="N35" s="12">
        <v>7</v>
      </c>
      <c r="O35" s="12">
        <v>4.2429921738321039E-2</v>
      </c>
      <c r="P35" s="12">
        <v>2.0145227061234075E-3</v>
      </c>
    </row>
    <row r="36" spans="2:16" ht="15" thickBot="1" x14ac:dyDescent="0.35">
      <c r="B36" s="10">
        <v>60</v>
      </c>
      <c r="C36" s="6">
        <v>257</v>
      </c>
      <c r="D36" s="6">
        <v>254</v>
      </c>
      <c r="E36" s="7"/>
      <c r="F36" s="9">
        <f t="shared" si="0"/>
        <v>25.55</v>
      </c>
      <c r="I36" s="40">
        <f t="shared" si="3"/>
        <v>22.795997945858662</v>
      </c>
      <c r="J36" s="41">
        <f t="shared" si="4"/>
        <v>22.795997945858662</v>
      </c>
      <c r="N36" s="12">
        <v>8</v>
      </c>
      <c r="O36" s="12">
        <v>4.8671095376311077E-2</v>
      </c>
      <c r="P36" s="12">
        <v>-4.2266509318666309E-3</v>
      </c>
    </row>
    <row r="37" spans="2:16" ht="15" thickBot="1" x14ac:dyDescent="0.35">
      <c r="B37" s="3">
        <v>19</v>
      </c>
      <c r="C37" s="6">
        <v>253</v>
      </c>
      <c r="D37" s="6">
        <v>251</v>
      </c>
      <c r="E37" s="7"/>
      <c r="F37" s="9">
        <f t="shared" si="0"/>
        <v>25.2</v>
      </c>
      <c r="I37" s="40">
        <f t="shared" si="3"/>
        <v>22.616041993968707</v>
      </c>
      <c r="J37" s="41">
        <f t="shared" si="4"/>
        <v>22.616041993968707</v>
      </c>
      <c r="N37" s="12">
        <v>9</v>
      </c>
      <c r="O37" s="12">
        <v>4.8952841642779833E-2</v>
      </c>
      <c r="P37" s="12">
        <v>-4.5083971983353871E-3</v>
      </c>
    </row>
    <row r="38" spans="2:16" ht="15" thickBot="1" x14ac:dyDescent="0.35">
      <c r="B38" s="10">
        <v>46</v>
      </c>
      <c r="C38" s="6">
        <v>246</v>
      </c>
      <c r="D38" s="6">
        <v>258</v>
      </c>
      <c r="E38" s="7"/>
      <c r="F38" s="9">
        <f t="shared" si="0"/>
        <v>25.2</v>
      </c>
      <c r="I38" s="40">
        <f t="shared" si="3"/>
        <v>22.616041993968707</v>
      </c>
      <c r="J38" s="41">
        <f t="shared" si="4"/>
        <v>22.616041993968707</v>
      </c>
      <c r="N38" s="12">
        <v>10</v>
      </c>
      <c r="O38" s="12">
        <v>4.2606088037014836E-2</v>
      </c>
      <c r="P38" s="12">
        <v>2.8484574175306199E-3</v>
      </c>
    </row>
    <row r="39" spans="2:16" ht="15" thickBot="1" x14ac:dyDescent="0.35">
      <c r="B39" s="3">
        <v>15</v>
      </c>
      <c r="C39" s="6">
        <v>246</v>
      </c>
      <c r="D39" s="6">
        <v>254</v>
      </c>
      <c r="E39" s="7"/>
      <c r="F39" s="9">
        <f t="shared" ref="F39:F70" si="6">(C39+D39)/20</f>
        <v>25</v>
      </c>
      <c r="I39" s="40">
        <f t="shared" si="3"/>
        <v>22.512255828044882</v>
      </c>
      <c r="J39" s="41">
        <f t="shared" si="4"/>
        <v>22.512255828044882</v>
      </c>
      <c r="N39" s="12">
        <v>11</v>
      </c>
      <c r="O39" s="12">
        <v>4.4523399962557803E-2</v>
      </c>
      <c r="P39" s="12">
        <v>9.3114549198765328E-4</v>
      </c>
    </row>
    <row r="40" spans="2:16" ht="15" thickBot="1" x14ac:dyDescent="0.35">
      <c r="B40" s="3">
        <v>7</v>
      </c>
      <c r="C40" s="6">
        <v>254</v>
      </c>
      <c r="D40" s="6">
        <v>241</v>
      </c>
      <c r="E40" s="7"/>
      <c r="F40" s="9">
        <f t="shared" si="6"/>
        <v>24.75</v>
      </c>
      <c r="I40" s="40">
        <f t="shared" si="3"/>
        <v>22.381534013825522</v>
      </c>
      <c r="J40" s="41">
        <f t="shared" si="4"/>
        <v>22.381534013825522</v>
      </c>
      <c r="N40" s="12">
        <v>12</v>
      </c>
      <c r="O40" s="12">
        <v>4.5105876963346475E-2</v>
      </c>
      <c r="P40" s="12">
        <v>3.4866849119898069E-4</v>
      </c>
    </row>
    <row r="41" spans="2:16" ht="15" thickBot="1" x14ac:dyDescent="0.35">
      <c r="B41" s="10">
        <v>44</v>
      </c>
      <c r="C41" s="6">
        <v>248</v>
      </c>
      <c r="D41" s="6">
        <v>247</v>
      </c>
      <c r="E41" s="7"/>
      <c r="F41" s="9">
        <f t="shared" si="6"/>
        <v>24.75</v>
      </c>
      <c r="I41" s="40">
        <f t="shared" si="3"/>
        <v>22.381534013825522</v>
      </c>
      <c r="J41" s="41">
        <f t="shared" si="4"/>
        <v>22.381534013825522</v>
      </c>
      <c r="N41" s="12">
        <v>13</v>
      </c>
      <c r="O41" s="12">
        <v>5.1580431823542876E-2</v>
      </c>
      <c r="P41" s="12">
        <v>-2.7999440186648253E-3</v>
      </c>
    </row>
    <row r="42" spans="2:16" ht="15" thickBot="1" x14ac:dyDescent="0.35">
      <c r="B42" s="3">
        <v>18</v>
      </c>
      <c r="C42" s="6">
        <v>249</v>
      </c>
      <c r="D42" s="6">
        <v>245</v>
      </c>
      <c r="E42" s="7"/>
      <c r="F42" s="9">
        <f t="shared" si="6"/>
        <v>24.7</v>
      </c>
      <c r="I42" s="40">
        <f t="shared" si="3"/>
        <v>22.355256651920143</v>
      </c>
      <c r="J42" s="41">
        <f t="shared" si="4"/>
        <v>22.355256651920143</v>
      </c>
      <c r="N42" s="12">
        <v>14</v>
      </c>
      <c r="O42" s="12">
        <v>4.7147826706658319E-2</v>
      </c>
      <c r="P42" s="12">
        <v>6.9062273473957381E-3</v>
      </c>
    </row>
    <row r="43" spans="2:16" ht="15" thickBot="1" x14ac:dyDescent="0.35">
      <c r="B43" s="3">
        <v>30</v>
      </c>
      <c r="C43" s="6">
        <v>239</v>
      </c>
      <c r="D43" s="6">
        <v>251</v>
      </c>
      <c r="E43" s="7"/>
      <c r="F43" s="9">
        <f t="shared" si="6"/>
        <v>24.5</v>
      </c>
      <c r="I43" s="40">
        <f t="shared" si="3"/>
        <v>22.249700102525463</v>
      </c>
      <c r="J43" s="41">
        <f t="shared" si="4"/>
        <v>22.249700102525463</v>
      </c>
      <c r="N43" s="12">
        <v>15</v>
      </c>
      <c r="O43" s="12">
        <v>6.3638865782464166E-2</v>
      </c>
      <c r="P43" s="12">
        <v>8.7726324979389703E-4</v>
      </c>
    </row>
    <row r="44" spans="2:16" ht="15" thickBot="1" x14ac:dyDescent="0.35">
      <c r="B44" s="3">
        <v>35</v>
      </c>
      <c r="C44" s="6">
        <v>241</v>
      </c>
      <c r="D44" s="6">
        <v>244</v>
      </c>
      <c r="E44" s="7"/>
      <c r="F44" s="9">
        <f t="shared" si="6"/>
        <v>24.25</v>
      </c>
      <c r="I44" s="40">
        <f t="shared" si="3"/>
        <v>22.116739842011157</v>
      </c>
      <c r="J44" s="41">
        <f t="shared" si="4"/>
        <v>22.116739842011157</v>
      </c>
      <c r="N44" s="12">
        <v>16</v>
      </c>
      <c r="O44" s="12">
        <v>9.7522959524000918E-2</v>
      </c>
      <c r="P44" s="12">
        <v>-1.0566437784870486E-2</v>
      </c>
    </row>
    <row r="45" spans="2:16" ht="15" thickBot="1" x14ac:dyDescent="0.35">
      <c r="B45" s="10">
        <v>49</v>
      </c>
      <c r="C45" s="6">
        <v>249</v>
      </c>
      <c r="D45" s="6">
        <v>236</v>
      </c>
      <c r="E45" s="7"/>
      <c r="F45" s="9">
        <f t="shared" si="6"/>
        <v>24.25</v>
      </c>
      <c r="I45" s="40">
        <f t="shared" si="3"/>
        <v>22.116739842011157</v>
      </c>
      <c r="J45" s="41">
        <f t="shared" si="4"/>
        <v>22.116739842011157</v>
      </c>
      <c r="N45" s="13">
        <v>17</v>
      </c>
      <c r="O45" s="13">
        <v>0.17728304849584878</v>
      </c>
      <c r="P45" s="13">
        <v>4.5351333223330459E-3</v>
      </c>
    </row>
    <row r="46" spans="2:16" ht="15" thickBot="1" x14ac:dyDescent="0.35">
      <c r="B46" s="10">
        <v>74</v>
      </c>
      <c r="C46" s="6">
        <v>244</v>
      </c>
      <c r="D46" s="6">
        <v>236</v>
      </c>
      <c r="E46" s="7"/>
      <c r="F46" s="9">
        <f t="shared" si="6"/>
        <v>24</v>
      </c>
      <c r="I46" s="40">
        <f t="shared" si="3"/>
        <v>21.982638735572394</v>
      </c>
      <c r="J46" s="41">
        <f t="shared" si="4"/>
        <v>21.982638735572394</v>
      </c>
    </row>
    <row r="47" spans="2:16" ht="15" thickBot="1" x14ac:dyDescent="0.35">
      <c r="B47" s="4">
        <v>75</v>
      </c>
      <c r="C47" s="6">
        <v>236</v>
      </c>
      <c r="D47" s="6">
        <v>240</v>
      </c>
      <c r="E47" s="7"/>
      <c r="F47" s="9">
        <f t="shared" si="6"/>
        <v>23.8</v>
      </c>
      <c r="I47" s="40">
        <f t="shared" si="3"/>
        <v>21.874526540202378</v>
      </c>
      <c r="J47" s="41">
        <f t="shared" si="4"/>
        <v>21.874526540202378</v>
      </c>
    </row>
    <row r="48" spans="2:16" ht="15" thickBot="1" x14ac:dyDescent="0.35">
      <c r="B48" s="4">
        <v>65</v>
      </c>
      <c r="C48" s="6">
        <v>240</v>
      </c>
      <c r="D48" s="6">
        <v>235</v>
      </c>
      <c r="E48" s="7"/>
      <c r="F48" s="9">
        <f t="shared" si="6"/>
        <v>23.75</v>
      </c>
      <c r="I48" s="40">
        <f t="shared" si="3"/>
        <v>21.847382036653315</v>
      </c>
      <c r="J48" s="41">
        <f t="shared" si="4"/>
        <v>21.847382036653315</v>
      </c>
    </row>
    <row r="49" spans="2:10" ht="15" thickBot="1" x14ac:dyDescent="0.35">
      <c r="B49" s="4">
        <v>70</v>
      </c>
      <c r="C49" s="6">
        <v>235</v>
      </c>
      <c r="D49" s="6">
        <v>239</v>
      </c>
      <c r="E49" s="7"/>
      <c r="F49" s="9">
        <f t="shared" si="6"/>
        <v>23.7</v>
      </c>
      <c r="I49" s="40">
        <f t="shared" si="3"/>
        <v>21.820190710167239</v>
      </c>
      <c r="J49" s="41">
        <f t="shared" si="4"/>
        <v>21.820190710167239</v>
      </c>
    </row>
    <row r="50" spans="2:10" ht="15" thickBot="1" x14ac:dyDescent="0.35">
      <c r="B50" s="4">
        <v>54</v>
      </c>
      <c r="C50" s="6">
        <v>242</v>
      </c>
      <c r="D50" s="6">
        <v>230</v>
      </c>
      <c r="E50" s="7"/>
      <c r="F50" s="9">
        <f t="shared" si="6"/>
        <v>23.6</v>
      </c>
      <c r="I50" s="40">
        <f t="shared" si="3"/>
        <v>21.76566710294307</v>
      </c>
      <c r="J50" s="41">
        <f t="shared" si="4"/>
        <v>21.76566710294307</v>
      </c>
    </row>
    <row r="51" spans="2:10" ht="15" thickBot="1" x14ac:dyDescent="0.35">
      <c r="B51" s="11">
        <v>38</v>
      </c>
      <c r="C51" s="6">
        <v>237</v>
      </c>
      <c r="D51" s="6">
        <v>229</v>
      </c>
      <c r="E51" s="7"/>
      <c r="F51" s="9">
        <f t="shared" si="6"/>
        <v>23.3</v>
      </c>
      <c r="I51" s="40">
        <f t="shared" si="3"/>
        <v>21.600959833430665</v>
      </c>
      <c r="J51" s="41">
        <f t="shared" si="4"/>
        <v>21.600959833430665</v>
      </c>
    </row>
    <row r="52" spans="2:10" ht="15" thickBot="1" x14ac:dyDescent="0.35">
      <c r="B52" s="11">
        <v>34</v>
      </c>
      <c r="C52" s="6">
        <v>225</v>
      </c>
      <c r="D52" s="6">
        <v>234</v>
      </c>
      <c r="E52" s="7"/>
      <c r="F52" s="9">
        <f t="shared" si="6"/>
        <v>22.95</v>
      </c>
      <c r="I52" s="40">
        <f t="shared" si="3"/>
        <v>21.406618598056028</v>
      </c>
      <c r="J52" s="41">
        <f t="shared" si="4"/>
        <v>21.406618598056028</v>
      </c>
    </row>
    <row r="53" spans="2:10" ht="15" thickBot="1" x14ac:dyDescent="0.35">
      <c r="B53" s="4">
        <v>57</v>
      </c>
      <c r="C53" s="6">
        <v>231</v>
      </c>
      <c r="D53" s="6">
        <v>225</v>
      </c>
      <c r="E53" s="7"/>
      <c r="F53" s="9">
        <f t="shared" si="6"/>
        <v>22.8</v>
      </c>
      <c r="I53" s="40">
        <f t="shared" si="3"/>
        <v>21.322599821218262</v>
      </c>
      <c r="J53" s="41">
        <f t="shared" si="4"/>
        <v>21.322599821218262</v>
      </c>
    </row>
    <row r="54" spans="2:10" ht="15" thickBot="1" x14ac:dyDescent="0.35">
      <c r="B54" s="11">
        <v>23</v>
      </c>
      <c r="C54" s="6">
        <v>227</v>
      </c>
      <c r="D54" s="6">
        <v>228</v>
      </c>
      <c r="E54" s="7"/>
      <c r="F54" s="9">
        <f t="shared" si="6"/>
        <v>22.75</v>
      </c>
      <c r="I54" s="40">
        <f t="shared" si="3"/>
        <v>21.294495333752657</v>
      </c>
      <c r="J54" s="41">
        <f t="shared" si="4"/>
        <v>21.294495333752657</v>
      </c>
    </row>
    <row r="55" spans="2:10" ht="15" thickBot="1" x14ac:dyDescent="0.35">
      <c r="B55" s="4">
        <v>61</v>
      </c>
      <c r="C55" s="6">
        <v>227</v>
      </c>
      <c r="D55" s="6">
        <v>227</v>
      </c>
      <c r="E55" s="7"/>
      <c r="F55" s="9">
        <f t="shared" si="6"/>
        <v>22.7</v>
      </c>
      <c r="I55" s="40">
        <f t="shared" si="3"/>
        <v>21.266341516510433</v>
      </c>
      <c r="J55" s="41">
        <f t="shared" si="4"/>
        <v>21.266341516510433</v>
      </c>
    </row>
    <row r="56" spans="2:10" ht="15" thickBot="1" x14ac:dyDescent="0.35">
      <c r="B56" s="11">
        <v>27</v>
      </c>
      <c r="C56" s="6">
        <v>223</v>
      </c>
      <c r="D56" s="6">
        <v>229</v>
      </c>
      <c r="E56" s="7"/>
      <c r="F56" s="9">
        <f t="shared" si="6"/>
        <v>22.6</v>
      </c>
      <c r="I56" s="40">
        <f t="shared" si="3"/>
        <v>21.209885372272691</v>
      </c>
      <c r="J56" s="41">
        <f t="shared" si="4"/>
        <v>21.209885372272691</v>
      </c>
    </row>
    <row r="57" spans="2:10" ht="15" thickBot="1" x14ac:dyDescent="0.35">
      <c r="B57" s="11">
        <v>37</v>
      </c>
      <c r="C57" s="6">
        <v>230</v>
      </c>
      <c r="D57" s="6">
        <v>222</v>
      </c>
      <c r="E57" s="7"/>
      <c r="F57" s="9">
        <f t="shared" si="6"/>
        <v>22.6</v>
      </c>
      <c r="I57" s="40">
        <f t="shared" si="3"/>
        <v>21.209885372272691</v>
      </c>
      <c r="J57" s="41">
        <f t="shared" si="4"/>
        <v>21.209885372272691</v>
      </c>
    </row>
    <row r="58" spans="2:10" ht="15" thickBot="1" x14ac:dyDescent="0.35">
      <c r="B58" s="4">
        <v>76</v>
      </c>
      <c r="C58" s="6">
        <v>226</v>
      </c>
      <c r="D58" s="6">
        <v>218</v>
      </c>
      <c r="E58" s="7"/>
      <c r="F58" s="9">
        <f t="shared" si="6"/>
        <v>22.2</v>
      </c>
      <c r="I58" s="40">
        <f t="shared" si="3"/>
        <v>20.982061380344891</v>
      </c>
      <c r="J58" s="41">
        <f t="shared" si="4"/>
        <v>20.982061380344891</v>
      </c>
    </row>
    <row r="59" spans="2:10" ht="15" thickBot="1" x14ac:dyDescent="0.35">
      <c r="B59" s="11">
        <v>12</v>
      </c>
      <c r="C59" s="6">
        <v>223</v>
      </c>
      <c r="D59" s="6">
        <v>220</v>
      </c>
      <c r="E59" s="7"/>
      <c r="F59" s="9">
        <f t="shared" si="6"/>
        <v>22.15</v>
      </c>
      <c r="I59" s="40">
        <f t="shared" si="3"/>
        <v>20.95335625454296</v>
      </c>
      <c r="J59" s="41">
        <f t="shared" si="4"/>
        <v>20.95335625454296</v>
      </c>
    </row>
    <row r="60" spans="2:10" ht="15" thickBot="1" x14ac:dyDescent="0.35">
      <c r="B60" s="11">
        <v>22</v>
      </c>
      <c r="C60" s="6">
        <v>222</v>
      </c>
      <c r="D60" s="6">
        <v>217</v>
      </c>
      <c r="E60" s="7"/>
      <c r="F60" s="9">
        <f t="shared" si="6"/>
        <v>21.95</v>
      </c>
      <c r="I60" s="40">
        <f t="shared" si="3"/>
        <v>20.838025189860637</v>
      </c>
      <c r="J60" s="41">
        <f t="shared" si="4"/>
        <v>20.838025189860637</v>
      </c>
    </row>
    <row r="61" spans="2:10" ht="15" thickBot="1" x14ac:dyDescent="0.35">
      <c r="B61" s="11">
        <v>36</v>
      </c>
      <c r="C61" s="6">
        <v>221</v>
      </c>
      <c r="D61" s="6">
        <v>218</v>
      </c>
      <c r="E61" s="7"/>
      <c r="F61" s="9">
        <f t="shared" si="6"/>
        <v>21.95</v>
      </c>
      <c r="I61" s="40">
        <f t="shared" si="3"/>
        <v>20.838025189860637</v>
      </c>
      <c r="J61" s="41">
        <f t="shared" si="4"/>
        <v>20.838025189860637</v>
      </c>
    </row>
    <row r="62" spans="2:10" ht="15" thickBot="1" x14ac:dyDescent="0.35">
      <c r="B62" s="11">
        <v>40</v>
      </c>
      <c r="C62" s="6">
        <v>214</v>
      </c>
      <c r="D62" s="6">
        <v>223</v>
      </c>
      <c r="E62" s="7"/>
      <c r="F62" s="9">
        <f t="shared" si="6"/>
        <v>21.85</v>
      </c>
      <c r="I62" s="40">
        <f t="shared" si="3"/>
        <v>20.780051410213797</v>
      </c>
      <c r="J62" s="41">
        <f t="shared" si="4"/>
        <v>20.780051410213797</v>
      </c>
    </row>
    <row r="63" spans="2:10" ht="15" thickBot="1" x14ac:dyDescent="0.35">
      <c r="B63" s="11">
        <v>4</v>
      </c>
      <c r="C63" s="6">
        <v>216</v>
      </c>
      <c r="D63" s="6">
        <v>218</v>
      </c>
      <c r="E63" s="7"/>
      <c r="F63" s="9">
        <f t="shared" si="6"/>
        <v>21.7</v>
      </c>
      <c r="I63" s="40">
        <f t="shared" si="3"/>
        <v>20.692702333865142</v>
      </c>
      <c r="J63" s="41">
        <f t="shared" si="4"/>
        <v>20.692702333865142</v>
      </c>
    </row>
    <row r="64" spans="2:10" ht="15" thickBot="1" x14ac:dyDescent="0.35">
      <c r="B64" s="4">
        <v>42</v>
      </c>
      <c r="C64" s="6">
        <v>215</v>
      </c>
      <c r="D64" s="6">
        <v>213</v>
      </c>
      <c r="E64" s="7"/>
      <c r="F64" s="9">
        <f t="shared" si="6"/>
        <v>21.4</v>
      </c>
      <c r="I64" s="40">
        <f t="shared" si="3"/>
        <v>20.516592102702901</v>
      </c>
      <c r="J64" s="41">
        <f t="shared" si="4"/>
        <v>20.516592102702901</v>
      </c>
    </row>
    <row r="65" spans="2:10" ht="15" thickBot="1" x14ac:dyDescent="0.35">
      <c r="B65" s="4">
        <v>48</v>
      </c>
      <c r="C65" s="6">
        <v>215</v>
      </c>
      <c r="D65" s="6">
        <v>213</v>
      </c>
      <c r="E65" s="7"/>
      <c r="F65" s="9">
        <f t="shared" si="6"/>
        <v>21.4</v>
      </c>
      <c r="I65" s="40">
        <f t="shared" si="3"/>
        <v>20.516592102702901</v>
      </c>
      <c r="J65" s="41">
        <f t="shared" si="4"/>
        <v>20.516592102702901</v>
      </c>
    </row>
    <row r="66" spans="2:10" ht="15" thickBot="1" x14ac:dyDescent="0.35">
      <c r="B66" s="4">
        <v>59</v>
      </c>
      <c r="C66" s="6">
        <v>212</v>
      </c>
      <c r="D66" s="6">
        <v>208</v>
      </c>
      <c r="E66" s="7"/>
      <c r="F66" s="9">
        <f t="shared" si="6"/>
        <v>21</v>
      </c>
      <c r="I66" s="40">
        <f t="shared" si="3"/>
        <v>20.278804666518994</v>
      </c>
      <c r="J66" s="41">
        <f t="shared" si="4"/>
        <v>20.278804666518994</v>
      </c>
    </row>
    <row r="67" spans="2:10" ht="15" thickBot="1" x14ac:dyDescent="0.35">
      <c r="B67" s="11">
        <v>17</v>
      </c>
      <c r="C67" s="6">
        <v>212</v>
      </c>
      <c r="D67" s="6">
        <v>203</v>
      </c>
      <c r="E67" s="7"/>
      <c r="F67" s="9">
        <f t="shared" si="6"/>
        <v>20.75</v>
      </c>
      <c r="I67" s="40">
        <f t="shared" si="3"/>
        <v>20.128431857865003</v>
      </c>
      <c r="J67" s="41">
        <f t="shared" si="4"/>
        <v>20.128431857865003</v>
      </c>
    </row>
    <row r="68" spans="2:10" ht="15" thickBot="1" x14ac:dyDescent="0.35">
      <c r="B68" s="11">
        <v>13</v>
      </c>
      <c r="C68" s="6">
        <v>205</v>
      </c>
      <c r="D68" s="6">
        <v>205</v>
      </c>
      <c r="E68" s="7"/>
      <c r="F68" s="9">
        <f t="shared" si="6"/>
        <v>20.5</v>
      </c>
      <c r="I68" s="40">
        <f t="shared" si="3"/>
        <v>19.976686349765551</v>
      </c>
      <c r="J68" s="41">
        <f t="shared" si="4"/>
        <v>19.976686349765551</v>
      </c>
    </row>
    <row r="69" spans="2:10" ht="15" thickBot="1" x14ac:dyDescent="0.35">
      <c r="B69" s="4">
        <v>72</v>
      </c>
      <c r="C69" s="6">
        <v>198</v>
      </c>
      <c r="D69" s="6">
        <v>211</v>
      </c>
      <c r="E69" s="7"/>
      <c r="F69" s="9">
        <f t="shared" si="6"/>
        <v>20.45</v>
      </c>
      <c r="I69" s="40">
        <f t="shared" si="3"/>
        <v>19.946170868624588</v>
      </c>
      <c r="J69" s="41">
        <f t="shared" si="4"/>
        <v>19.946170868624588</v>
      </c>
    </row>
    <row r="70" spans="2:10" ht="15" thickBot="1" x14ac:dyDescent="0.35">
      <c r="B70" s="4">
        <v>47</v>
      </c>
      <c r="C70" s="6">
        <v>197</v>
      </c>
      <c r="D70" s="6">
        <v>211</v>
      </c>
      <c r="E70" s="7"/>
      <c r="F70" s="9">
        <f t="shared" si="6"/>
        <v>20.399999999999999</v>
      </c>
      <c r="I70" s="40">
        <f t="shared" si="3"/>
        <v>19.915599572603966</v>
      </c>
      <c r="J70" s="41">
        <f t="shared" si="4"/>
        <v>19.915599572603966</v>
      </c>
    </row>
    <row r="71" spans="2:10" ht="15" thickBot="1" x14ac:dyDescent="0.35">
      <c r="B71" s="11">
        <v>26</v>
      </c>
      <c r="C71" s="6">
        <v>207</v>
      </c>
      <c r="D71" s="6">
        <v>195</v>
      </c>
      <c r="E71" s="7"/>
      <c r="F71" s="9">
        <f t="shared" ref="F71:F86" si="7">(C71+D71)/20</f>
        <v>20.100000000000001</v>
      </c>
      <c r="I71" s="40">
        <f t="shared" si="3"/>
        <v>19.730991061200257</v>
      </c>
      <c r="J71" s="41">
        <f t="shared" si="4"/>
        <v>19.730991061200257</v>
      </c>
    </row>
    <row r="72" spans="2:10" ht="15" thickBot="1" x14ac:dyDescent="0.35">
      <c r="B72" s="11">
        <v>25</v>
      </c>
      <c r="C72" s="6">
        <v>202</v>
      </c>
      <c r="D72" s="6">
        <v>199</v>
      </c>
      <c r="E72" s="7"/>
      <c r="F72" s="9">
        <f t="shared" si="7"/>
        <v>20.05</v>
      </c>
      <c r="I72" s="40">
        <f t="shared" ref="I72:I80" si="8">F72/($O$22+$O$21*F72)</f>
        <v>19.700024737713459</v>
      </c>
      <c r="J72" s="41">
        <f t="shared" ref="J72:J86" si="9">IF(E72&gt;0,E72,I72)</f>
        <v>19.700024737713459</v>
      </c>
    </row>
    <row r="73" spans="2:10" ht="15" thickBot="1" x14ac:dyDescent="0.35">
      <c r="B73" s="4">
        <v>68</v>
      </c>
      <c r="C73" s="6">
        <v>188</v>
      </c>
      <c r="D73" s="6">
        <v>198</v>
      </c>
      <c r="E73" s="7"/>
      <c r="F73" s="9">
        <f t="shared" si="7"/>
        <v>19.3</v>
      </c>
      <c r="I73" s="40">
        <f t="shared" si="8"/>
        <v>19.228593588800138</v>
      </c>
      <c r="J73" s="41">
        <f t="shared" si="9"/>
        <v>19.228593588800138</v>
      </c>
    </row>
    <row r="74" spans="2:10" ht="15" thickBot="1" x14ac:dyDescent="0.35">
      <c r="B74" s="4">
        <v>43</v>
      </c>
      <c r="C74" s="6">
        <v>194</v>
      </c>
      <c r="D74" s="6">
        <v>187</v>
      </c>
      <c r="E74" s="7"/>
      <c r="F74" s="9">
        <f t="shared" si="7"/>
        <v>19.05</v>
      </c>
      <c r="I74" s="40">
        <f t="shared" si="8"/>
        <v>19.068502838213586</v>
      </c>
      <c r="J74" s="41">
        <f t="shared" si="9"/>
        <v>19.068502838213586</v>
      </c>
    </row>
    <row r="75" spans="2:10" ht="15" thickBot="1" x14ac:dyDescent="0.35">
      <c r="B75" s="4">
        <v>79</v>
      </c>
      <c r="C75" s="6">
        <v>182</v>
      </c>
      <c r="D75" s="6">
        <v>190</v>
      </c>
      <c r="E75" s="7"/>
      <c r="F75" s="9">
        <f t="shared" si="7"/>
        <v>18.600000000000001</v>
      </c>
      <c r="I75" s="40">
        <f t="shared" si="8"/>
        <v>18.77652439002183</v>
      </c>
      <c r="J75" s="41">
        <f t="shared" si="9"/>
        <v>18.77652439002183</v>
      </c>
    </row>
    <row r="76" spans="2:10" ht="15" thickBot="1" x14ac:dyDescent="0.35">
      <c r="B76" s="4">
        <v>77</v>
      </c>
      <c r="C76" s="6">
        <v>179</v>
      </c>
      <c r="D76" s="6">
        <v>171</v>
      </c>
      <c r="E76" s="7"/>
      <c r="F76" s="9">
        <f t="shared" si="7"/>
        <v>17.5</v>
      </c>
      <c r="I76" s="40">
        <f t="shared" si="8"/>
        <v>18.041431378809907</v>
      </c>
      <c r="J76" s="41">
        <f t="shared" si="9"/>
        <v>18.041431378809907</v>
      </c>
    </row>
    <row r="77" spans="2:10" ht="15" thickBot="1" x14ac:dyDescent="0.35">
      <c r="B77" s="11">
        <v>29</v>
      </c>
      <c r="C77" s="6">
        <v>162</v>
      </c>
      <c r="D77" s="6">
        <v>185</v>
      </c>
      <c r="E77" s="7"/>
      <c r="F77" s="9">
        <f t="shared" si="7"/>
        <v>17.350000000000001</v>
      </c>
      <c r="I77" s="40">
        <f t="shared" si="8"/>
        <v>17.938764195284335</v>
      </c>
      <c r="J77" s="41">
        <f t="shared" si="9"/>
        <v>17.938764195284335</v>
      </c>
    </row>
    <row r="78" spans="2:10" ht="15" thickBot="1" x14ac:dyDescent="0.35">
      <c r="B78" s="4">
        <v>69</v>
      </c>
      <c r="C78" s="6">
        <v>170</v>
      </c>
      <c r="D78" s="6">
        <v>155</v>
      </c>
      <c r="E78" s="7"/>
      <c r="F78" s="9">
        <f t="shared" si="7"/>
        <v>16.25</v>
      </c>
      <c r="I78" s="40">
        <f t="shared" si="8"/>
        <v>17.16724391829446</v>
      </c>
      <c r="J78" s="41">
        <f t="shared" si="9"/>
        <v>17.16724391829446</v>
      </c>
    </row>
    <row r="79" spans="2:10" ht="15" thickBot="1" x14ac:dyDescent="0.35">
      <c r="B79" s="11">
        <v>24</v>
      </c>
      <c r="C79" s="6">
        <v>147</v>
      </c>
      <c r="D79" s="6">
        <v>146</v>
      </c>
      <c r="E79" s="7"/>
      <c r="F79" s="9">
        <f t="shared" si="7"/>
        <v>14.65</v>
      </c>
      <c r="I79" s="40">
        <f t="shared" si="8"/>
        <v>15.983098722347817</v>
      </c>
      <c r="J79" s="41">
        <f t="shared" si="9"/>
        <v>15.983098722347817</v>
      </c>
    </row>
    <row r="80" spans="2:10" ht="15" thickBot="1" x14ac:dyDescent="0.35">
      <c r="B80" s="4">
        <v>56</v>
      </c>
      <c r="C80" s="6">
        <v>141</v>
      </c>
      <c r="D80" s="6">
        <v>140</v>
      </c>
      <c r="E80" s="7"/>
      <c r="F80" s="9">
        <f t="shared" si="7"/>
        <v>14.05</v>
      </c>
      <c r="I80" s="40">
        <f t="shared" si="8"/>
        <v>15.518827677284435</v>
      </c>
      <c r="J80" s="41">
        <f t="shared" si="9"/>
        <v>15.518827677284435</v>
      </c>
    </row>
    <row r="81" spans="2:10" ht="15" thickBot="1" x14ac:dyDescent="0.35">
      <c r="B81" s="11">
        <v>10</v>
      </c>
      <c r="C81" s="6"/>
      <c r="D81" s="6"/>
      <c r="E81" s="7"/>
      <c r="F81" s="9">
        <f t="shared" si="7"/>
        <v>0</v>
      </c>
      <c r="J81" s="17"/>
    </row>
    <row r="82" spans="2:10" ht="15" thickBot="1" x14ac:dyDescent="0.35">
      <c r="B82" s="11">
        <v>14</v>
      </c>
      <c r="C82" s="6"/>
      <c r="D82" s="6"/>
      <c r="E82" s="7"/>
      <c r="F82" s="9">
        <f t="shared" si="7"/>
        <v>0</v>
      </c>
      <c r="J82" s="17"/>
    </row>
    <row r="83" spans="2:10" ht="15" thickBot="1" x14ac:dyDescent="0.35">
      <c r="B83" s="11">
        <v>28</v>
      </c>
      <c r="C83" s="6"/>
      <c r="D83" s="6"/>
      <c r="E83" s="7"/>
      <c r="F83" s="9">
        <f t="shared" si="7"/>
        <v>0</v>
      </c>
      <c r="J83" s="17"/>
    </row>
    <row r="84" spans="2:10" ht="15" thickBot="1" x14ac:dyDescent="0.35">
      <c r="B84" s="4">
        <v>50</v>
      </c>
      <c r="C84" s="6"/>
      <c r="D84" s="6"/>
      <c r="E84" s="7"/>
      <c r="F84" s="9">
        <f t="shared" si="7"/>
        <v>0</v>
      </c>
      <c r="J84" s="17"/>
    </row>
    <row r="85" spans="2:10" ht="15" thickBot="1" x14ac:dyDescent="0.35">
      <c r="B85" s="4">
        <v>51</v>
      </c>
      <c r="C85" s="6"/>
      <c r="D85" s="6"/>
      <c r="E85" s="7"/>
      <c r="F85" s="9">
        <f t="shared" si="7"/>
        <v>0</v>
      </c>
      <c r="J85" s="17"/>
    </row>
    <row r="86" spans="2:10" ht="15" thickBot="1" x14ac:dyDescent="0.35">
      <c r="B86" s="4">
        <v>63</v>
      </c>
      <c r="C86" s="6"/>
      <c r="D86" s="6"/>
      <c r="E86" s="7"/>
      <c r="F86" s="9">
        <f t="shared" si="7"/>
        <v>0</v>
      </c>
      <c r="J86" s="17"/>
    </row>
  </sheetData>
  <sortState ref="B5:F84">
    <sortCondition descending="1" ref="E5:E84"/>
    <sortCondition descending="1" ref="F5:F84"/>
  </sortState>
  <mergeCells count="9">
    <mergeCell ref="F5:F6"/>
    <mergeCell ref="B5:B6"/>
    <mergeCell ref="C5:D5"/>
    <mergeCell ref="C6:D6"/>
    <mergeCell ref="I5:I6"/>
    <mergeCell ref="K5:K6"/>
    <mergeCell ref="J5:J6"/>
    <mergeCell ref="G5:G6"/>
    <mergeCell ref="H5:H6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2</xdr:col>
                <xdr:colOff>7620</xdr:colOff>
                <xdr:row>0</xdr:row>
                <xdr:rowOff>91440</xdr:rowOff>
              </from>
              <to>
                <xdr:col>6</xdr:col>
                <xdr:colOff>373380</xdr:colOff>
                <xdr:row>3</xdr:row>
                <xdr:rowOff>7620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122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dcterms:created xsi:type="dcterms:W3CDTF">2023-03-10T15:01:34Z</dcterms:created>
  <dcterms:modified xsi:type="dcterms:W3CDTF">2023-09-25T20:29:14Z</dcterms:modified>
</cp:coreProperties>
</file>