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LG_Backup\Susana\Aulas\1_InventarioFlorestal\"/>
    </mc:Choice>
  </mc:AlternateContent>
  <bookViews>
    <workbookView xWindow="0" yWindow="0" windowWidth="23040" windowHeight="919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9" i="1" l="1"/>
  <c r="P20" i="1"/>
  <c r="K56" i="1"/>
  <c r="K60" i="1"/>
  <c r="H56" i="1"/>
  <c r="H57" i="1"/>
  <c r="M54" i="1"/>
  <c r="E49" i="1"/>
  <c r="C40" i="1"/>
  <c r="B20" i="1" l="1"/>
  <c r="B21" i="1"/>
  <c r="B22" i="1" s="1"/>
  <c r="B23" i="1" s="1"/>
  <c r="B24" i="1" s="1"/>
  <c r="B25" i="1" s="1"/>
  <c r="B26" i="1" s="1"/>
  <c r="B27" i="1" s="1"/>
  <c r="B28" i="1" s="1"/>
  <c r="B29" i="1" s="1"/>
  <c r="B19" i="1"/>
  <c r="K58" i="1" l="1"/>
  <c r="F48" i="1"/>
  <c r="F47" i="1"/>
  <c r="B18" i="1" l="1"/>
  <c r="P18" i="1" l="1"/>
  <c r="R12" i="1"/>
  <c r="T11" i="1"/>
  <c r="F50" i="1" l="1"/>
  <c r="D12" i="1"/>
  <c r="F11" i="1"/>
  <c r="M31" i="1" l="1"/>
  <c r="P21" i="1"/>
  <c r="P22" i="1" l="1"/>
  <c r="J31" i="1"/>
  <c r="P23" i="1" l="1"/>
</calcChain>
</file>

<file path=xl/sharedStrings.xml><?xml version="1.0" encoding="utf-8"?>
<sst xmlns="http://schemas.openxmlformats.org/spreadsheetml/2006/main" count="113" uniqueCount="60">
  <si>
    <t>G</t>
  </si>
  <si>
    <t/>
  </si>
  <si>
    <t>d_med (cm)</t>
  </si>
  <si>
    <t>gi       (m2)</t>
  </si>
  <si>
    <t>V       (m3)</t>
  </si>
  <si>
    <t>Parcela</t>
  </si>
  <si>
    <t>Árvore</t>
  </si>
  <si>
    <t>Data</t>
  </si>
  <si>
    <t>Altura (m)</t>
  </si>
  <si>
    <t>Total</t>
  </si>
  <si>
    <t>em pé</t>
  </si>
  <si>
    <t>no chão</t>
  </si>
  <si>
    <t>do cepo</t>
  </si>
  <si>
    <t>Diametros (cm)</t>
  </si>
  <si>
    <t>Comp.do toro</t>
  </si>
  <si>
    <t>Diâmetro</t>
  </si>
  <si>
    <t>com casca</t>
  </si>
  <si>
    <t>diâmetro</t>
  </si>
  <si>
    <t>sem casca</t>
  </si>
  <si>
    <t>altura do corte</t>
  </si>
  <si>
    <t>Vol. árvore</t>
  </si>
  <si>
    <t>cepo / cilindro</t>
  </si>
  <si>
    <t>bicada / cone</t>
  </si>
  <si>
    <t>toros / paraboloide ordinario (formula de smallian)</t>
  </si>
  <si>
    <t>B</t>
  </si>
  <si>
    <t>Talhão</t>
  </si>
  <si>
    <t>toros / paraboloide ordinario</t>
  </si>
  <si>
    <t>h/htot</t>
  </si>
  <si>
    <t>d/htot</t>
  </si>
  <si>
    <t>Arv 2</t>
  </si>
  <si>
    <t>Arv 5</t>
  </si>
  <si>
    <t>Para que esta comparação seja possível, há que converter os valores
originais de diâmetros e alturas em unidades relativas</t>
  </si>
  <si>
    <t>É Fácil compara o perfil dos troncos destas duas árvores? Qual delas é mais cónica/cilindrica?</t>
  </si>
  <si>
    <t>Unidades relativas:</t>
  </si>
  <si>
    <t>(cilindro de referencia tem o diametro da base da árvore)</t>
  </si>
  <si>
    <t>Ordinário</t>
  </si>
  <si>
    <t>(cilindro de referencia tem o diametro à altura de 1.30 m)</t>
  </si>
  <si>
    <t>Verdadeiro</t>
  </si>
  <si>
    <t>Coeficientes de forma:</t>
  </si>
  <si>
    <t>diametros</t>
  </si>
  <si>
    <t>volume</t>
  </si>
  <si>
    <t>cilindro</t>
  </si>
  <si>
    <t>gi</t>
  </si>
  <si>
    <t>(cilindro de referencia tem o diametro medido a 10% da altura total da árv.)</t>
  </si>
  <si>
    <t>coef forma</t>
  </si>
  <si>
    <t>Absoluto</t>
  </si>
  <si>
    <r>
      <t>d</t>
    </r>
    <r>
      <rPr>
        <vertAlign val="subscript"/>
        <sz val="11"/>
        <color theme="1"/>
        <rFont val="Calibri"/>
        <family val="2"/>
        <scheme val="minor"/>
      </rPr>
      <t>10%h</t>
    </r>
  </si>
  <si>
    <t>x</t>
  </si>
  <si>
    <t>?</t>
  </si>
  <si>
    <r>
      <t xml:space="preserve">? </t>
    </r>
    <r>
      <rPr>
        <sz val="11"/>
        <rFont val="Calibri"/>
        <family val="2"/>
        <scheme val="minor"/>
      </rPr>
      <t>=</t>
    </r>
  </si>
  <si>
    <t>(42.25 - 49.25)</t>
  </si>
  <si>
    <r>
      <t xml:space="preserve">(42.25 - </t>
    </r>
    <r>
      <rPr>
        <sz val="11"/>
        <color rgb="FFFF0000"/>
        <rFont val="Calibri"/>
        <family val="2"/>
        <scheme val="minor"/>
      </rPr>
      <t>?</t>
    </r>
    <r>
      <rPr>
        <sz val="11"/>
        <color theme="1"/>
        <rFont val="Calibri"/>
        <family val="2"/>
        <scheme val="minor"/>
      </rPr>
      <t>)</t>
    </r>
  </si>
  <si>
    <t>_</t>
  </si>
  <si>
    <r>
      <t xml:space="preserve">x </t>
    </r>
    <r>
      <rPr>
        <sz val="11"/>
        <rFont val="Calibri"/>
        <family val="2"/>
        <scheme val="minor"/>
      </rPr>
      <t>=</t>
    </r>
  </si>
  <si>
    <r>
      <t xml:space="preserve">(42.25 - </t>
    </r>
    <r>
      <rPr>
        <sz val="11"/>
        <color rgb="FFFF0000"/>
        <rFont val="Calibri"/>
        <family val="2"/>
        <scheme val="minor"/>
      </rPr>
      <t>?</t>
    </r>
    <r>
      <rPr>
        <sz val="11"/>
        <color theme="1"/>
        <rFont val="Calibri"/>
        <family val="2"/>
        <scheme val="minor"/>
      </rPr>
      <t>) =</t>
    </r>
  </si>
  <si>
    <r>
      <rPr>
        <sz val="11"/>
        <color rgb="FFFF0000"/>
        <rFont val="Calibri"/>
        <family val="2"/>
        <scheme val="minor"/>
      </rPr>
      <t>?</t>
    </r>
    <r>
      <rPr>
        <sz val="11"/>
        <color theme="1"/>
        <rFont val="Calibri"/>
        <family val="2"/>
        <scheme val="minor"/>
      </rPr>
      <t xml:space="preserve"> =</t>
    </r>
  </si>
  <si>
    <t>Como fazer uma interpolação:</t>
  </si>
  <si>
    <t>(3.9 - 1.30)</t>
  </si>
  <si>
    <r>
      <t xml:space="preserve">(3.9 - </t>
    </r>
    <r>
      <rPr>
        <sz val="11"/>
        <color rgb="FFFF0000"/>
        <rFont val="Calibri"/>
        <family val="2"/>
        <scheme val="minor"/>
      </rPr>
      <t>2.445</t>
    </r>
    <r>
      <rPr>
        <sz val="11"/>
        <color theme="1"/>
        <rFont val="Calibri"/>
        <family val="2"/>
        <scheme val="minor"/>
      </rPr>
      <t>)</t>
    </r>
  </si>
  <si>
    <t>(3.9 - 2.445) * (42.25 - 49.25)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</si>
</sst>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0.00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color indexed="12"/>
      <name val="Comic Sans MS"/>
      <family val="4"/>
    </font>
    <font>
      <sz val="10"/>
      <name val="Comic Sans MS"/>
      <family val="4"/>
    </font>
    <font>
      <b/>
      <sz val="10"/>
      <color indexed="12"/>
      <name val="Comic Sans MS"/>
      <family val="4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indexed="12"/>
      <name val="Comic Sans MS"/>
      <family val="4"/>
    </font>
    <font>
      <sz val="11"/>
      <name val="Arial"/>
      <family val="2"/>
    </font>
    <font>
      <b/>
      <sz val="11"/>
      <color indexed="12"/>
      <name val="Monotype Corsiva"/>
      <family val="4"/>
    </font>
    <font>
      <sz val="11"/>
      <color rgb="FF0000FF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rgb="FF0000FF"/>
      </bottom>
      <diagonal/>
    </border>
    <border>
      <left style="thin">
        <color rgb="FF0000FF"/>
      </left>
      <right/>
      <top style="thin">
        <color rgb="FF0000FF"/>
      </top>
      <bottom/>
      <diagonal/>
    </border>
    <border>
      <left/>
      <right/>
      <top style="thin">
        <color rgb="FF0000FF"/>
      </top>
      <bottom/>
      <diagonal/>
    </border>
    <border>
      <left/>
      <right style="thin">
        <color rgb="FF0000FF"/>
      </right>
      <top style="thin">
        <color rgb="FF0000FF"/>
      </top>
      <bottom/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 style="thin">
        <color rgb="FF0000FF"/>
      </right>
      <top/>
      <bottom style="thin">
        <color rgb="FF0000F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23">
    <xf numFmtId="0" fontId="0" fillId="0" borderId="0" xfId="0"/>
    <xf numFmtId="0" fontId="1" fillId="0" borderId="1" xfId="1" applyFont="1" applyBorder="1" applyAlignment="1">
      <alignment horizontal="justify" vertical="top" wrapText="1"/>
    </xf>
    <xf numFmtId="0" fontId="2" fillId="0" borderId="1" xfId="1" applyFont="1" applyBorder="1" applyAlignment="1">
      <alignment horizontal="justify" vertical="top" wrapText="1"/>
    </xf>
    <xf numFmtId="0" fontId="3" fillId="0" borderId="0" xfId="1" applyFont="1" applyBorder="1" applyAlignment="1">
      <alignment horizontal="justify" vertical="top" wrapText="1"/>
    </xf>
    <xf numFmtId="0" fontId="3" fillId="0" borderId="0" xfId="1" applyFont="1"/>
    <xf numFmtId="0" fontId="1" fillId="0" borderId="2" xfId="1" applyFont="1" applyBorder="1" applyAlignment="1">
      <alignment horizontal="justify" vertical="top" wrapText="1"/>
    </xf>
    <xf numFmtId="0" fontId="2" fillId="0" borderId="2" xfId="1" applyFont="1" applyBorder="1" applyAlignment="1">
      <alignment horizontal="justify" vertical="top" wrapText="1"/>
    </xf>
    <xf numFmtId="0" fontId="3" fillId="0" borderId="0" xfId="1" applyFont="1" applyBorder="1" applyAlignment="1">
      <alignment horizontal="center" vertical="top" wrapText="1"/>
    </xf>
    <xf numFmtId="0" fontId="1" fillId="0" borderId="6" xfId="1" applyFont="1" applyBorder="1" applyAlignment="1">
      <alignment horizontal="center" vertical="top" wrapText="1"/>
    </xf>
    <xf numFmtId="0" fontId="1" fillId="0" borderId="1" xfId="1" applyFont="1" applyBorder="1" applyAlignment="1">
      <alignment horizontal="center" vertical="top" wrapText="1"/>
    </xf>
    <xf numFmtId="0" fontId="3" fillId="0" borderId="6" xfId="1" applyFont="1" applyBorder="1" applyAlignment="1">
      <alignment horizontal="center" vertical="top" wrapText="1"/>
    </xf>
    <xf numFmtId="2" fontId="2" fillId="0" borderId="1" xfId="1" applyNumberFormat="1" applyFont="1" applyBorder="1" applyAlignment="1">
      <alignment horizontal="center" vertical="top" wrapText="1"/>
    </xf>
    <xf numFmtId="0" fontId="4" fillId="0" borderId="0" xfId="1" applyFont="1" applyBorder="1" applyAlignment="1">
      <alignment horizontal="center" vertical="top" wrapText="1"/>
    </xf>
    <xf numFmtId="0" fontId="3" fillId="0" borderId="0" xfId="1" applyFont="1" applyAlignment="1">
      <alignment horizontal="center" vertical="top" wrapText="1"/>
    </xf>
    <xf numFmtId="0" fontId="1" fillId="0" borderId="8" xfId="1" applyFont="1" applyBorder="1" applyAlignment="1">
      <alignment horizontal="center" vertical="top" wrapText="1"/>
    </xf>
    <xf numFmtId="0" fontId="1" fillId="0" borderId="11" xfId="1" applyFont="1" applyBorder="1" applyAlignment="1">
      <alignment horizontal="center" vertical="top" wrapText="1"/>
    </xf>
    <xf numFmtId="2" fontId="2" fillId="0" borderId="12" xfId="1" applyNumberFormat="1" applyFont="1" applyBorder="1" applyAlignment="1">
      <alignment horizontal="center" vertical="top" wrapText="1"/>
    </xf>
    <xf numFmtId="2" fontId="2" fillId="0" borderId="5" xfId="1" applyNumberFormat="1" applyFont="1" applyBorder="1" applyAlignment="1">
      <alignment horizontal="center" vertical="top" wrapText="1"/>
    </xf>
    <xf numFmtId="0" fontId="1" fillId="0" borderId="6" xfId="1" applyFont="1" applyBorder="1" applyAlignment="1">
      <alignment horizontal="center" vertical="top" wrapText="1"/>
    </xf>
    <xf numFmtId="0" fontId="1" fillId="0" borderId="8" xfId="1" applyFont="1" applyBorder="1" applyAlignment="1">
      <alignment horizontal="center" vertical="top" wrapText="1"/>
    </xf>
    <xf numFmtId="2" fontId="0" fillId="0" borderId="1" xfId="0" applyNumberFormat="1" applyBorder="1"/>
    <xf numFmtId="164" fontId="0" fillId="0" borderId="1" xfId="0" applyNumberFormat="1" applyBorder="1"/>
    <xf numFmtId="0" fontId="0" fillId="0" borderId="1" xfId="0" applyBorder="1"/>
    <xf numFmtId="0" fontId="6" fillId="2" borderId="0" xfId="0" applyFont="1" applyFill="1"/>
    <xf numFmtId="0" fontId="0" fillId="3" borderId="0" xfId="0" applyFill="1"/>
    <xf numFmtId="0" fontId="7" fillId="0" borderId="1" xfId="1" applyFont="1" applyBorder="1" applyAlignment="1">
      <alignment horizontal="justify" vertical="top" wrapText="1"/>
    </xf>
    <xf numFmtId="0" fontId="8" fillId="0" borderId="0" xfId="1" applyFont="1" applyBorder="1" applyAlignment="1">
      <alignment horizontal="justify" vertical="top" wrapText="1"/>
    </xf>
    <xf numFmtId="0" fontId="1" fillId="0" borderId="0" xfId="1"/>
    <xf numFmtId="0" fontId="7" fillId="0" borderId="2" xfId="1" applyFont="1" applyBorder="1" applyAlignment="1">
      <alignment horizontal="justify" vertical="top" wrapText="1"/>
    </xf>
    <xf numFmtId="0" fontId="8" fillId="0" borderId="0" xfId="1" applyFont="1" applyBorder="1" applyAlignment="1">
      <alignment horizontal="center" vertical="top" wrapText="1"/>
    </xf>
    <xf numFmtId="0" fontId="8" fillId="0" borderId="6" xfId="1" applyFont="1" applyBorder="1" applyAlignment="1">
      <alignment horizontal="center" vertical="top" wrapText="1"/>
    </xf>
    <xf numFmtId="2" fontId="7" fillId="0" borderId="1" xfId="1" applyNumberFormat="1" applyFont="1" applyBorder="1" applyAlignment="1">
      <alignment horizontal="center" vertical="top" wrapText="1"/>
    </xf>
    <xf numFmtId="0" fontId="9" fillId="0" borderId="0" xfId="1" applyFont="1" applyBorder="1" applyAlignment="1">
      <alignment horizontal="center" vertical="top" wrapText="1"/>
    </xf>
    <xf numFmtId="0" fontId="8" fillId="0" borderId="0" xfId="1" applyFont="1" applyAlignment="1">
      <alignment horizontal="center" vertical="top" wrapText="1"/>
    </xf>
    <xf numFmtId="2" fontId="0" fillId="0" borderId="0" xfId="0" applyNumberFormat="1" applyBorder="1"/>
    <xf numFmtId="164" fontId="0" fillId="0" borderId="0" xfId="0" applyNumberFormat="1" applyBorder="1"/>
    <xf numFmtId="164" fontId="6" fillId="2" borderId="0" xfId="0" applyNumberFormat="1" applyFont="1" applyFill="1"/>
    <xf numFmtId="164" fontId="0" fillId="3" borderId="0" xfId="0" applyNumberFormat="1" applyFill="1"/>
    <xf numFmtId="0" fontId="5" fillId="5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165" fontId="0" fillId="0" borderId="1" xfId="0" applyNumberFormat="1" applyBorder="1"/>
    <xf numFmtId="0" fontId="0" fillId="0" borderId="14" xfId="0" applyBorder="1"/>
    <xf numFmtId="0" fontId="5" fillId="0" borderId="0" xfId="0" applyFont="1" applyAlignment="1">
      <alignment horizontal="right"/>
    </xf>
    <xf numFmtId="0" fontId="5" fillId="0" borderId="0" xfId="0" applyFont="1"/>
    <xf numFmtId="2" fontId="0" fillId="0" borderId="0" xfId="0" applyNumberFormat="1"/>
    <xf numFmtId="0" fontId="0" fillId="6" borderId="0" xfId="0" applyFill="1"/>
    <xf numFmtId="0" fontId="0" fillId="6" borderId="0" xfId="0" quotePrefix="1" applyFill="1" applyAlignment="1">
      <alignment horizontal="center" vertical="top"/>
    </xf>
    <xf numFmtId="0" fontId="0" fillId="6" borderId="10" xfId="0" applyFill="1" applyBorder="1"/>
    <xf numFmtId="0" fontId="0" fillId="0" borderId="10" xfId="0" applyBorder="1"/>
    <xf numFmtId="0" fontId="0" fillId="6" borderId="0" xfId="0" applyFill="1" applyBorder="1" applyAlignment="1">
      <alignment horizontal="right"/>
    </xf>
    <xf numFmtId="0" fontId="0" fillId="0" borderId="20" xfId="0" applyBorder="1"/>
    <xf numFmtId="0" fontId="0" fillId="6" borderId="9" xfId="0" applyFill="1" applyBorder="1"/>
    <xf numFmtId="0" fontId="0" fillId="6" borderId="0" xfId="0" applyFill="1" applyBorder="1"/>
    <xf numFmtId="0" fontId="12" fillId="6" borderId="0" xfId="0" applyFont="1" applyFill="1" applyAlignment="1">
      <alignment horizontal="right"/>
    </xf>
    <xf numFmtId="0" fontId="12" fillId="6" borderId="0" xfId="0" applyFont="1" applyFill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0" xfId="0" applyFill="1" applyAlignment="1">
      <alignment horizontal="center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left"/>
    </xf>
    <xf numFmtId="0" fontId="12" fillId="6" borderId="0" xfId="0" applyFont="1" applyFill="1" applyAlignment="1">
      <alignment horizontal="left"/>
    </xf>
    <xf numFmtId="0" fontId="14" fillId="6" borderId="21" xfId="0" applyFont="1" applyFill="1" applyBorder="1"/>
    <xf numFmtId="0" fontId="14" fillId="6" borderId="20" xfId="0" applyFont="1" applyFill="1" applyBorder="1"/>
    <xf numFmtId="0" fontId="0" fillId="6" borderId="20" xfId="0" applyFill="1" applyBorder="1"/>
    <xf numFmtId="0" fontId="0" fillId="6" borderId="7" xfId="0" applyFill="1" applyBorder="1"/>
    <xf numFmtId="2" fontId="0" fillId="6" borderId="1" xfId="0" applyNumberFormat="1" applyFill="1" applyBorder="1"/>
    <xf numFmtId="0" fontId="12" fillId="6" borderId="1" xfId="0" applyFont="1" applyFill="1" applyBorder="1"/>
    <xf numFmtId="0" fontId="12" fillId="6" borderId="1" xfId="0" applyFont="1" applyFill="1" applyBorder="1" applyAlignment="1">
      <alignment horizontal="center"/>
    </xf>
    <xf numFmtId="0" fontId="11" fillId="6" borderId="0" xfId="0" applyFont="1" applyFill="1"/>
    <xf numFmtId="2" fontId="11" fillId="6" borderId="1" xfId="0" applyNumberFormat="1" applyFont="1" applyFill="1" applyBorder="1"/>
    <xf numFmtId="164" fontId="11" fillId="6" borderId="1" xfId="0" applyNumberFormat="1" applyFont="1" applyFill="1" applyBorder="1"/>
    <xf numFmtId="0" fontId="11" fillId="6" borderId="1" xfId="0" applyFont="1" applyFill="1" applyBorder="1"/>
    <xf numFmtId="0" fontId="0" fillId="6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5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10" fillId="0" borderId="15" xfId="0" applyFont="1" applyBorder="1" applyAlignment="1">
      <alignment horizontal="center" wrapText="1"/>
    </xf>
    <xf numFmtId="0" fontId="10" fillId="0" borderId="16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8" fillId="0" borderId="0" xfId="1" applyFont="1" applyBorder="1" applyAlignment="1">
      <alignment horizontal="justify" vertical="top" wrapText="1"/>
    </xf>
    <xf numFmtId="0" fontId="1" fillId="0" borderId="2" xfId="1" applyFont="1" applyBorder="1" applyAlignment="1">
      <alignment horizontal="center" vertical="center" wrapText="1"/>
    </xf>
    <xf numFmtId="0" fontId="1" fillId="0" borderId="13" xfId="1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3" xfId="1" applyFont="1" applyBorder="1" applyAlignment="1">
      <alignment horizontal="center" vertical="center" wrapText="1"/>
    </xf>
    <xf numFmtId="0" fontId="1" fillId="0" borderId="5" xfId="1" applyFont="1" applyBorder="1" applyAlignment="1">
      <alignment horizontal="center" vertical="center" wrapText="1"/>
    </xf>
    <xf numFmtId="0" fontId="1" fillId="0" borderId="7" xfId="1" applyFont="1" applyBorder="1" applyAlignment="1">
      <alignment horizontal="center" vertical="top" wrapText="1"/>
    </xf>
    <xf numFmtId="0" fontId="1" fillId="0" borderId="8" xfId="1" applyFont="1" applyBorder="1" applyAlignment="1">
      <alignment horizontal="center" vertical="top" wrapText="1"/>
    </xf>
    <xf numFmtId="2" fontId="7" fillId="0" borderId="3" xfId="1" applyNumberFormat="1" applyFont="1" applyBorder="1" applyAlignment="1">
      <alignment horizontal="center" vertical="top" wrapText="1"/>
    </xf>
    <xf numFmtId="0" fontId="7" fillId="0" borderId="5" xfId="1" applyFont="1" applyBorder="1" applyAlignment="1">
      <alignment horizontal="center" vertical="top" wrapText="1"/>
    </xf>
    <xf numFmtId="0" fontId="8" fillId="0" borderId="9" xfId="1" applyFont="1" applyBorder="1" applyAlignment="1">
      <alignment horizontal="center" vertical="top" wrapText="1"/>
    </xf>
    <xf numFmtId="0" fontId="8" fillId="0" borderId="4" xfId="1" applyFont="1" applyBorder="1" applyAlignment="1">
      <alignment horizontal="center" vertical="top" wrapText="1"/>
    </xf>
    <xf numFmtId="0" fontId="8" fillId="0" borderId="10" xfId="1" applyFont="1" applyBorder="1" applyAlignment="1">
      <alignment horizontal="center" vertical="top" wrapText="1"/>
    </xf>
    <xf numFmtId="0" fontId="1" fillId="0" borderId="3" xfId="1" applyFont="1" applyBorder="1" applyAlignment="1">
      <alignment horizontal="center" vertical="top" wrapText="1"/>
    </xf>
    <xf numFmtId="0" fontId="1" fillId="0" borderId="4" xfId="1" applyFont="1" applyBorder="1" applyAlignment="1">
      <alignment horizontal="center" vertical="top" wrapText="1"/>
    </xf>
    <xf numFmtId="0" fontId="1" fillId="0" borderId="5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left" vertical="top" wrapText="1"/>
    </xf>
    <xf numFmtId="0" fontId="1" fillId="0" borderId="6" xfId="1" applyFont="1" applyBorder="1" applyAlignment="1">
      <alignment horizontal="center" vertical="top" wrapText="1"/>
    </xf>
    <xf numFmtId="2" fontId="2" fillId="0" borderId="3" xfId="1" applyNumberFormat="1" applyFont="1" applyBorder="1" applyAlignment="1">
      <alignment horizontal="center" vertical="top" wrapText="1"/>
    </xf>
    <xf numFmtId="0" fontId="2" fillId="0" borderId="5" xfId="1" applyFont="1" applyBorder="1" applyAlignment="1">
      <alignment horizontal="center" vertical="top" wrapText="1"/>
    </xf>
    <xf numFmtId="0" fontId="3" fillId="0" borderId="9" xfId="1" applyFont="1" applyBorder="1" applyAlignment="1">
      <alignment horizontal="center" vertical="top" wrapText="1"/>
    </xf>
    <xf numFmtId="0" fontId="3" fillId="0" borderId="4" xfId="1" applyFont="1" applyBorder="1" applyAlignment="1">
      <alignment horizontal="center" vertical="top" wrapText="1"/>
    </xf>
    <xf numFmtId="0" fontId="3" fillId="0" borderId="10" xfId="1" applyFont="1" applyBorder="1" applyAlignment="1">
      <alignment horizontal="center" vertical="top" wrapText="1"/>
    </xf>
    <xf numFmtId="0" fontId="3" fillId="0" borderId="0" xfId="1" applyFont="1" applyBorder="1" applyAlignment="1">
      <alignment horizontal="justify" vertical="top" wrapText="1"/>
    </xf>
    <xf numFmtId="2" fontId="0" fillId="0" borderId="1" xfId="0" applyNumberFormat="1" applyFill="1" applyBorder="1"/>
    <xf numFmtId="164" fontId="0" fillId="0" borderId="1" xfId="0" applyNumberFormat="1" applyFill="1" applyBorder="1"/>
    <xf numFmtId="0" fontId="0" fillId="0" borderId="1" xfId="0" applyFill="1" applyBorder="1"/>
    <xf numFmtId="2" fontId="2" fillId="0" borderId="1" xfId="1" applyNumberFormat="1" applyFont="1" applyFill="1" applyBorder="1" applyAlignment="1">
      <alignment horizontal="center" vertical="top" wrapText="1"/>
    </xf>
    <xf numFmtId="2" fontId="0" fillId="0" borderId="1" xfId="0" applyNumberFormat="1" applyFill="1" applyBorder="1" applyAlignment="1">
      <alignment horizontal="center"/>
    </xf>
    <xf numFmtId="2" fontId="11" fillId="0" borderId="0" xfId="0" applyNumberFormat="1" applyFont="1" applyFill="1"/>
    <xf numFmtId="0" fontId="11" fillId="0" borderId="1" xfId="0" applyFont="1" applyFill="1" applyBorder="1"/>
    <xf numFmtId="2" fontId="11" fillId="0" borderId="1" xfId="0" applyNumberFormat="1" applyFont="1" applyFill="1" applyBorder="1" applyAlignment="1">
      <alignment horizontal="center"/>
    </xf>
    <xf numFmtId="0" fontId="6" fillId="0" borderId="0" xfId="0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Arv 2</c:v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numRef>
              <c:f>Sheet1!$AD$8:$AD$13</c:f>
              <c:numCache>
                <c:formatCode>0.000</c:formatCode>
                <c:ptCount val="6"/>
              </c:numCache>
            </c:numRef>
          </c:xVal>
          <c:yVal>
            <c:numRef>
              <c:f>Sheet1!$AE$8:$AE$13</c:f>
              <c:numCache>
                <c:formatCode>0.000</c:formatCode>
                <c:ptCount val="6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642-464C-894E-A92A78B8B335}"/>
            </c:ext>
          </c:extLst>
        </c:ser>
        <c:ser>
          <c:idx val="1"/>
          <c:order val="1"/>
          <c:tx>
            <c:v>Arv 5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Sheet1!$AG$8:$AG$19</c:f>
              <c:numCache>
                <c:formatCode>0.000</c:formatCode>
                <c:ptCount val="12"/>
              </c:numCache>
            </c:numRef>
          </c:xVal>
          <c:yVal>
            <c:numRef>
              <c:f>Sheet1!$AH$8:$AH$19</c:f>
              <c:numCache>
                <c:formatCode>0.000</c:formatCode>
                <c:ptCount val="12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642-464C-894E-A92A78B8B3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81842928"/>
        <c:axId val="288671632"/>
      </c:scatterChart>
      <c:valAx>
        <c:axId val="281842928"/>
        <c:scaling>
          <c:orientation val="minMax"/>
          <c:max val="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88671632"/>
        <c:crosses val="autoZero"/>
        <c:crossBetween val="midCat"/>
      </c:valAx>
      <c:valAx>
        <c:axId val="288671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8184292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254001</xdr:colOff>
      <xdr:row>5</xdr:row>
      <xdr:rowOff>107758</xdr:rowOff>
    </xdr:from>
    <xdr:to>
      <xdr:col>28</xdr:col>
      <xdr:colOff>107759</xdr:colOff>
      <xdr:row>12</xdr:row>
      <xdr:rowOff>190114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H61"/>
  <sheetViews>
    <sheetView tabSelected="1" topLeftCell="A19" zoomScale="107" zoomScaleNormal="107" workbookViewId="0">
      <selection activeCell="J37" sqref="J37"/>
    </sheetView>
  </sheetViews>
  <sheetFormatPr defaultRowHeight="14.4" x14ac:dyDescent="0.3"/>
  <cols>
    <col min="1" max="1" width="2.44140625" customWidth="1"/>
    <col min="8" max="8" width="10.88671875" customWidth="1"/>
    <col min="9" max="9" width="8.21875" customWidth="1"/>
    <col min="10" max="10" width="8" customWidth="1"/>
    <col min="12" max="12" width="7.6640625" customWidth="1"/>
    <col min="13" max="13" width="8" customWidth="1"/>
    <col min="14" max="14" width="12.77734375" customWidth="1"/>
    <col min="15" max="15" width="4.21875" customWidth="1"/>
    <col min="16" max="16" width="9.5546875" customWidth="1"/>
    <col min="24" max="24" width="8.21875" customWidth="1"/>
    <col min="27" max="27" width="7.44140625" customWidth="1"/>
    <col min="28" max="28" width="12.33203125" customWidth="1"/>
    <col min="32" max="32" width="2.77734375" customWidth="1"/>
  </cols>
  <sheetData>
    <row r="2" spans="2:34" x14ac:dyDescent="0.3">
      <c r="H2" s="80" t="s">
        <v>32</v>
      </c>
      <c r="I2" s="81"/>
      <c r="J2" s="81"/>
      <c r="K2" s="81"/>
      <c r="L2" s="81"/>
      <c r="M2" s="81"/>
      <c r="N2" s="82"/>
      <c r="O2" s="41"/>
      <c r="P2" s="41"/>
      <c r="Q2" s="41"/>
      <c r="R2" s="41"/>
      <c r="S2" s="41"/>
      <c r="T2" s="41"/>
      <c r="U2" s="41"/>
      <c r="V2" s="80" t="s">
        <v>31</v>
      </c>
      <c r="W2" s="81"/>
      <c r="X2" s="81"/>
      <c r="Y2" s="81"/>
      <c r="Z2" s="81"/>
      <c r="AA2" s="81"/>
      <c r="AB2" s="82"/>
    </row>
    <row r="3" spans="2:34" x14ac:dyDescent="0.3">
      <c r="H3" s="83"/>
      <c r="I3" s="84"/>
      <c r="J3" s="84"/>
      <c r="K3" s="84"/>
      <c r="L3" s="84"/>
      <c r="M3" s="84"/>
      <c r="N3" s="85"/>
      <c r="V3" s="83"/>
      <c r="W3" s="84"/>
      <c r="X3" s="84"/>
      <c r="Y3" s="84"/>
      <c r="Z3" s="84"/>
      <c r="AA3" s="84"/>
      <c r="AB3" s="85"/>
    </row>
    <row r="5" spans="2:34" ht="18.600000000000001" x14ac:dyDescent="0.4">
      <c r="C5" s="1" t="s">
        <v>25</v>
      </c>
      <c r="D5" s="2">
        <v>90</v>
      </c>
      <c r="E5" s="3"/>
      <c r="F5" s="4"/>
      <c r="G5" s="4"/>
      <c r="Q5" s="1" t="s">
        <v>25</v>
      </c>
      <c r="R5" s="25">
        <v>8</v>
      </c>
      <c r="S5" s="26"/>
      <c r="T5" s="27"/>
      <c r="U5" s="27"/>
      <c r="AD5" s="86" t="s">
        <v>33</v>
      </c>
      <c r="AE5" s="86"/>
      <c r="AF5" s="86"/>
      <c r="AG5" s="86"/>
      <c r="AH5" s="86"/>
    </row>
    <row r="6" spans="2:34" ht="17.399999999999999" x14ac:dyDescent="0.3">
      <c r="C6" s="5" t="s">
        <v>5</v>
      </c>
      <c r="D6" s="6" t="s">
        <v>0</v>
      </c>
      <c r="E6" s="3"/>
      <c r="F6" s="113"/>
      <c r="G6" s="113"/>
      <c r="Q6" s="5" t="s">
        <v>5</v>
      </c>
      <c r="R6" s="28" t="s">
        <v>24</v>
      </c>
      <c r="S6" s="26"/>
      <c r="T6" s="87"/>
      <c r="U6" s="87"/>
      <c r="AD6" s="78" t="s">
        <v>29</v>
      </c>
      <c r="AE6" s="78"/>
      <c r="AG6" s="79" t="s">
        <v>30</v>
      </c>
      <c r="AH6" s="79"/>
    </row>
    <row r="7" spans="2:34" ht="17.399999999999999" x14ac:dyDescent="0.3">
      <c r="C7" s="1" t="s">
        <v>6</v>
      </c>
      <c r="D7" s="2">
        <v>5</v>
      </c>
      <c r="E7" s="106" t="s">
        <v>7</v>
      </c>
      <c r="F7" s="106"/>
      <c r="G7" s="2">
        <v>1993</v>
      </c>
      <c r="Q7" s="1" t="s">
        <v>6</v>
      </c>
      <c r="R7" s="25">
        <v>2</v>
      </c>
      <c r="S7" s="106" t="s">
        <v>7</v>
      </c>
      <c r="T7" s="106"/>
      <c r="U7" s="25">
        <v>1993</v>
      </c>
      <c r="AD7" s="38" t="s">
        <v>27</v>
      </c>
      <c r="AE7" s="38" t="s">
        <v>28</v>
      </c>
      <c r="AG7" s="39" t="s">
        <v>27</v>
      </c>
      <c r="AH7" s="39" t="s">
        <v>28</v>
      </c>
    </row>
    <row r="8" spans="2:34" ht="16.2" x14ac:dyDescent="0.4">
      <c r="C8" s="4"/>
      <c r="D8" s="4"/>
      <c r="E8" s="4"/>
      <c r="F8" s="113"/>
      <c r="G8" s="113"/>
      <c r="Q8" s="27"/>
      <c r="R8" s="27"/>
      <c r="S8" s="27"/>
      <c r="T8" s="87"/>
      <c r="U8" s="87"/>
      <c r="AD8" s="40"/>
      <c r="AE8" s="40"/>
      <c r="AG8" s="40"/>
      <c r="AH8" s="40"/>
    </row>
    <row r="9" spans="2:34" ht="14.4" customHeight="1" x14ac:dyDescent="0.3">
      <c r="C9" s="103" t="s">
        <v>8</v>
      </c>
      <c r="D9" s="104"/>
      <c r="E9" s="104"/>
      <c r="F9" s="104"/>
      <c r="G9" s="105"/>
      <c r="Q9" s="103" t="s">
        <v>8</v>
      </c>
      <c r="R9" s="104"/>
      <c r="S9" s="104"/>
      <c r="T9" s="104"/>
      <c r="U9" s="105"/>
      <c r="AD9" s="40"/>
      <c r="AE9" s="40"/>
      <c r="AG9" s="40"/>
      <c r="AH9" s="40"/>
    </row>
    <row r="10" spans="2:34" ht="16.2" customHeight="1" x14ac:dyDescent="0.3">
      <c r="C10" s="107" t="s">
        <v>9</v>
      </c>
      <c r="D10" s="107"/>
      <c r="E10" s="7"/>
      <c r="F10" s="96" t="s">
        <v>12</v>
      </c>
      <c r="G10" s="97"/>
      <c r="Q10" s="107" t="s">
        <v>9</v>
      </c>
      <c r="R10" s="107"/>
      <c r="S10" s="7"/>
      <c r="T10" s="96" t="s">
        <v>12</v>
      </c>
      <c r="U10" s="97"/>
      <c r="AD10" s="40"/>
      <c r="AE10" s="40"/>
      <c r="AG10" s="40"/>
      <c r="AH10" s="40"/>
    </row>
    <row r="11" spans="2:34" ht="17.399999999999999" x14ac:dyDescent="0.3">
      <c r="C11" s="8" t="s">
        <v>10</v>
      </c>
      <c r="D11" s="9" t="s">
        <v>11</v>
      </c>
      <c r="E11" s="7"/>
      <c r="F11" s="108">
        <f>C18</f>
        <v>0.1</v>
      </c>
      <c r="G11" s="109"/>
      <c r="Q11" s="18" t="s">
        <v>10</v>
      </c>
      <c r="R11" s="9" t="s">
        <v>11</v>
      </c>
      <c r="S11" s="29"/>
      <c r="T11" s="98">
        <f>Q18</f>
        <v>0.02</v>
      </c>
      <c r="U11" s="99"/>
      <c r="AD11" s="40"/>
      <c r="AE11" s="40"/>
      <c r="AG11" s="40"/>
      <c r="AH11" s="40"/>
    </row>
    <row r="12" spans="2:34" ht="17.399999999999999" x14ac:dyDescent="0.3">
      <c r="C12" s="10"/>
      <c r="D12" s="11">
        <f>SUM(C18:C31)</f>
        <v>24.549999999999997</v>
      </c>
      <c r="E12" s="12"/>
      <c r="F12" s="110"/>
      <c r="G12" s="110"/>
      <c r="Q12" s="30"/>
      <c r="R12" s="31">
        <f>SUM(Q18:Q31)</f>
        <v>8.8000000000000007</v>
      </c>
      <c r="S12" s="32"/>
      <c r="T12" s="100"/>
      <c r="U12" s="100"/>
      <c r="AD12" s="40"/>
      <c r="AE12" s="40"/>
      <c r="AG12" s="40"/>
      <c r="AH12" s="40"/>
    </row>
    <row r="13" spans="2:34" ht="16.2" x14ac:dyDescent="0.3">
      <c r="C13" s="13"/>
      <c r="D13" s="111"/>
      <c r="E13" s="112"/>
      <c r="F13" s="112"/>
      <c r="G13" s="112"/>
      <c r="Q13" s="33"/>
      <c r="R13" s="101"/>
      <c r="S13" s="102"/>
      <c r="T13" s="102"/>
      <c r="U13" s="102"/>
      <c r="AD13" s="22"/>
      <c r="AE13" s="22"/>
      <c r="AG13" s="40"/>
      <c r="AH13" s="40"/>
    </row>
    <row r="14" spans="2:34" ht="14.4" customHeight="1" x14ac:dyDescent="0.3">
      <c r="C14" s="103" t="s">
        <v>13</v>
      </c>
      <c r="D14" s="104"/>
      <c r="E14" s="104"/>
      <c r="F14" s="104"/>
      <c r="G14" s="105"/>
      <c r="Q14" s="103" t="s">
        <v>13</v>
      </c>
      <c r="R14" s="104"/>
      <c r="S14" s="104"/>
      <c r="T14" s="104"/>
      <c r="U14" s="105"/>
      <c r="AG14" s="40"/>
      <c r="AH14" s="40"/>
    </row>
    <row r="15" spans="2:34" ht="14.4" customHeight="1" x14ac:dyDescent="0.3">
      <c r="B15" s="77" t="s">
        <v>19</v>
      </c>
      <c r="C15" s="88" t="s">
        <v>14</v>
      </c>
      <c r="D15" s="94" t="s">
        <v>15</v>
      </c>
      <c r="E15" s="95"/>
      <c r="F15" s="94" t="s">
        <v>17</v>
      </c>
      <c r="G15" s="95"/>
      <c r="H15" s="91" t="s">
        <v>16</v>
      </c>
      <c r="I15" s="91"/>
      <c r="J15" s="91"/>
      <c r="K15" s="92" t="s">
        <v>18</v>
      </c>
      <c r="L15" s="92"/>
      <c r="M15" s="92"/>
      <c r="P15" s="77" t="s">
        <v>19</v>
      </c>
      <c r="Q15" s="88" t="s">
        <v>14</v>
      </c>
      <c r="R15" s="94" t="s">
        <v>15</v>
      </c>
      <c r="S15" s="95"/>
      <c r="T15" s="94" t="s">
        <v>17</v>
      </c>
      <c r="U15" s="95"/>
      <c r="V15" s="91" t="s">
        <v>16</v>
      </c>
      <c r="W15" s="91"/>
      <c r="X15" s="91"/>
      <c r="Y15" s="92" t="s">
        <v>18</v>
      </c>
      <c r="Z15" s="92"/>
      <c r="AA15" s="92"/>
      <c r="AG15" s="40"/>
      <c r="AH15" s="40"/>
    </row>
    <row r="16" spans="2:34" ht="14.4" customHeight="1" x14ac:dyDescent="0.3">
      <c r="B16" s="77"/>
      <c r="C16" s="89"/>
      <c r="D16" s="96" t="s">
        <v>16</v>
      </c>
      <c r="E16" s="97"/>
      <c r="F16" s="96" t="s">
        <v>18</v>
      </c>
      <c r="G16" s="97"/>
      <c r="H16" s="93" t="s">
        <v>2</v>
      </c>
      <c r="I16" s="93" t="s">
        <v>3</v>
      </c>
      <c r="J16" s="93" t="s">
        <v>4</v>
      </c>
      <c r="K16" s="93" t="s">
        <v>2</v>
      </c>
      <c r="L16" s="93" t="s">
        <v>3</v>
      </c>
      <c r="M16" s="93" t="s">
        <v>4</v>
      </c>
      <c r="P16" s="77"/>
      <c r="Q16" s="89"/>
      <c r="R16" s="96" t="s">
        <v>16</v>
      </c>
      <c r="S16" s="97"/>
      <c r="T16" s="96" t="s">
        <v>18</v>
      </c>
      <c r="U16" s="97"/>
      <c r="V16" s="93" t="s">
        <v>2</v>
      </c>
      <c r="W16" s="93" t="s">
        <v>3</v>
      </c>
      <c r="X16" s="93" t="s">
        <v>4</v>
      </c>
      <c r="Y16" s="93" t="s">
        <v>2</v>
      </c>
      <c r="Z16" s="93" t="s">
        <v>3</v>
      </c>
      <c r="AA16" s="93" t="s">
        <v>4</v>
      </c>
      <c r="AG16" s="40"/>
      <c r="AH16" s="40"/>
    </row>
    <row r="17" spans="2:34" x14ac:dyDescent="0.3">
      <c r="B17" s="77"/>
      <c r="C17" s="90"/>
      <c r="D17" s="14">
        <v>1</v>
      </c>
      <c r="E17" s="15">
        <v>2</v>
      </c>
      <c r="F17" s="14">
        <v>1</v>
      </c>
      <c r="G17" s="14">
        <v>2</v>
      </c>
      <c r="H17" s="93"/>
      <c r="I17" s="93"/>
      <c r="J17" s="93"/>
      <c r="K17" s="93"/>
      <c r="L17" s="93"/>
      <c r="M17" s="93"/>
      <c r="P17" s="77"/>
      <c r="Q17" s="90"/>
      <c r="R17" s="19">
        <v>1</v>
      </c>
      <c r="S17" s="15">
        <v>2</v>
      </c>
      <c r="T17" s="19">
        <v>1</v>
      </c>
      <c r="U17" s="19">
        <v>2</v>
      </c>
      <c r="V17" s="93"/>
      <c r="W17" s="93"/>
      <c r="X17" s="93"/>
      <c r="Y17" s="93"/>
      <c r="Z17" s="93"/>
      <c r="AA17" s="93"/>
      <c r="AG17" s="40"/>
      <c r="AH17" s="40"/>
    </row>
    <row r="18" spans="2:34" ht="16.2" x14ac:dyDescent="0.3">
      <c r="B18" s="20">
        <f>C18</f>
        <v>0.1</v>
      </c>
      <c r="C18" s="11">
        <v>0.1</v>
      </c>
      <c r="D18" s="11">
        <v>56</v>
      </c>
      <c r="E18" s="16">
        <v>55</v>
      </c>
      <c r="F18" s="17">
        <v>42</v>
      </c>
      <c r="G18" s="11">
        <v>49</v>
      </c>
      <c r="H18" s="114"/>
      <c r="I18" s="115"/>
      <c r="J18" s="115"/>
      <c r="K18" s="20"/>
      <c r="L18" s="21"/>
      <c r="M18" s="21"/>
      <c r="N18" s="22" t="s">
        <v>21</v>
      </c>
      <c r="P18" s="20">
        <f>Q18</f>
        <v>0.02</v>
      </c>
      <c r="Q18" s="11">
        <v>0.02</v>
      </c>
      <c r="R18" s="11">
        <v>20</v>
      </c>
      <c r="S18" s="16">
        <v>18</v>
      </c>
      <c r="T18" s="17">
        <v>11.5</v>
      </c>
      <c r="U18" s="11">
        <v>10.5</v>
      </c>
      <c r="V18" s="20"/>
      <c r="W18" s="21"/>
      <c r="X18" s="21"/>
      <c r="Y18" s="20"/>
      <c r="Z18" s="21"/>
      <c r="AA18" s="21"/>
      <c r="AB18" s="22" t="s">
        <v>21</v>
      </c>
      <c r="AG18" s="40"/>
      <c r="AH18" s="40"/>
    </row>
    <row r="19" spans="2:34" ht="16.2" x14ac:dyDescent="0.3">
      <c r="B19" s="20">
        <f>C19+B18</f>
        <v>1.3</v>
      </c>
      <c r="C19" s="117">
        <v>1.2</v>
      </c>
      <c r="D19" s="11">
        <v>48.5</v>
      </c>
      <c r="E19" s="16">
        <v>50</v>
      </c>
      <c r="F19" s="17">
        <v>45.5</v>
      </c>
      <c r="G19" s="11">
        <v>44</v>
      </c>
      <c r="H19" s="114"/>
      <c r="I19" s="115"/>
      <c r="J19" s="115"/>
      <c r="K19" s="20"/>
      <c r="L19" s="21"/>
      <c r="M19" s="21"/>
      <c r="N19" s="77" t="s">
        <v>23</v>
      </c>
      <c r="P19" s="20">
        <f>P18+Q19</f>
        <v>1.3</v>
      </c>
      <c r="Q19" s="11">
        <v>1.28</v>
      </c>
      <c r="R19" s="11">
        <v>10</v>
      </c>
      <c r="S19" s="16">
        <v>10</v>
      </c>
      <c r="T19" s="17">
        <v>7.7</v>
      </c>
      <c r="U19" s="11">
        <v>7.5</v>
      </c>
      <c r="V19" s="20"/>
      <c r="W19" s="21"/>
      <c r="X19" s="21"/>
      <c r="Y19" s="20"/>
      <c r="Z19" s="21"/>
      <c r="AA19" s="21"/>
      <c r="AB19" s="77" t="s">
        <v>26</v>
      </c>
      <c r="AG19" s="40"/>
      <c r="AH19" s="22"/>
    </row>
    <row r="20" spans="2:34" ht="16.2" x14ac:dyDescent="0.3">
      <c r="B20" s="20">
        <f t="shared" ref="B20:B29" si="0">C20+B19</f>
        <v>3.9000000000000004</v>
      </c>
      <c r="C20" s="117">
        <v>2.6</v>
      </c>
      <c r="D20" s="11">
        <v>41.5</v>
      </c>
      <c r="E20" s="16">
        <v>43</v>
      </c>
      <c r="F20" s="17">
        <v>36</v>
      </c>
      <c r="G20" s="11">
        <v>37.4</v>
      </c>
      <c r="H20" s="114"/>
      <c r="I20" s="115"/>
      <c r="J20" s="115"/>
      <c r="K20" s="20"/>
      <c r="L20" s="21"/>
      <c r="M20" s="21"/>
      <c r="N20" s="77"/>
      <c r="P20" s="20">
        <f>P19+Q20</f>
        <v>3.5</v>
      </c>
      <c r="Q20" s="11">
        <v>2.2000000000000002</v>
      </c>
      <c r="R20" s="11">
        <v>6.8</v>
      </c>
      <c r="S20" s="16">
        <v>6.8</v>
      </c>
      <c r="T20" s="17">
        <v>6</v>
      </c>
      <c r="U20" s="11">
        <v>6.2</v>
      </c>
      <c r="V20" s="20"/>
      <c r="W20" s="21"/>
      <c r="X20" s="21"/>
      <c r="Y20" s="20"/>
      <c r="Z20" s="21"/>
      <c r="AA20" s="21"/>
      <c r="AB20" s="77"/>
    </row>
    <row r="21" spans="2:34" ht="16.2" x14ac:dyDescent="0.3">
      <c r="B21" s="20">
        <f t="shared" si="0"/>
        <v>6.5</v>
      </c>
      <c r="C21" s="11">
        <v>2.6</v>
      </c>
      <c r="D21" s="11">
        <v>42</v>
      </c>
      <c r="E21" s="16">
        <v>39.5</v>
      </c>
      <c r="F21" s="17">
        <v>37</v>
      </c>
      <c r="G21" s="11">
        <v>34</v>
      </c>
      <c r="H21" s="114"/>
      <c r="I21" s="115"/>
      <c r="J21" s="115"/>
      <c r="K21" s="20"/>
      <c r="L21" s="21"/>
      <c r="M21" s="21"/>
      <c r="N21" s="77"/>
      <c r="P21" s="20">
        <f>P20+Q21</f>
        <v>5.7</v>
      </c>
      <c r="Q21" s="11">
        <v>2.2000000000000002</v>
      </c>
      <c r="R21" s="11">
        <v>5.3</v>
      </c>
      <c r="S21" s="16">
        <v>5.3</v>
      </c>
      <c r="T21" s="17">
        <v>4.7</v>
      </c>
      <c r="U21" s="11">
        <v>5</v>
      </c>
      <c r="V21" s="20"/>
      <c r="W21" s="21"/>
      <c r="X21" s="21"/>
      <c r="Y21" s="20"/>
      <c r="Z21" s="21"/>
      <c r="AA21" s="21"/>
      <c r="AB21" s="77"/>
    </row>
    <row r="22" spans="2:34" ht="16.2" x14ac:dyDescent="0.3">
      <c r="B22" s="20">
        <f t="shared" si="0"/>
        <v>9.1</v>
      </c>
      <c r="C22" s="11">
        <v>2.6</v>
      </c>
      <c r="D22" s="11">
        <v>39</v>
      </c>
      <c r="E22" s="16">
        <v>38</v>
      </c>
      <c r="F22" s="17">
        <v>35</v>
      </c>
      <c r="G22" s="11">
        <v>34.299999999999997</v>
      </c>
      <c r="H22" s="114"/>
      <c r="I22" s="115"/>
      <c r="J22" s="115"/>
      <c r="K22" s="20"/>
      <c r="L22" s="21"/>
      <c r="M22" s="21"/>
      <c r="N22" s="77"/>
      <c r="P22" s="20">
        <f>P21+Q22</f>
        <v>7.9</v>
      </c>
      <c r="Q22" s="11">
        <v>2.2000000000000002</v>
      </c>
      <c r="R22" s="11">
        <v>2.8</v>
      </c>
      <c r="S22" s="16">
        <v>2.8</v>
      </c>
      <c r="T22" s="17">
        <v>2.5</v>
      </c>
      <c r="U22" s="11">
        <v>2.5</v>
      </c>
      <c r="V22" s="20"/>
      <c r="W22" s="21"/>
      <c r="X22" s="21"/>
      <c r="Y22" s="20"/>
      <c r="Z22" s="21"/>
      <c r="AA22" s="21"/>
      <c r="AB22" s="77"/>
    </row>
    <row r="23" spans="2:34" ht="16.2" x14ac:dyDescent="0.3">
      <c r="B23" s="20">
        <f t="shared" si="0"/>
        <v>11.7</v>
      </c>
      <c r="C23" s="11">
        <v>2.6</v>
      </c>
      <c r="D23" s="11">
        <v>35.5</v>
      </c>
      <c r="E23" s="16">
        <v>33</v>
      </c>
      <c r="F23" s="17">
        <v>32.5</v>
      </c>
      <c r="G23" s="11">
        <v>30</v>
      </c>
      <c r="H23" s="114"/>
      <c r="I23" s="115"/>
      <c r="J23" s="115"/>
      <c r="K23" s="20"/>
      <c r="L23" s="21"/>
      <c r="M23" s="21"/>
      <c r="N23" s="77"/>
      <c r="P23" s="20">
        <f>P22+Q23</f>
        <v>8.8000000000000007</v>
      </c>
      <c r="Q23" s="11">
        <v>0.9</v>
      </c>
      <c r="R23" s="11" t="s">
        <v>1</v>
      </c>
      <c r="S23" s="16" t="s">
        <v>1</v>
      </c>
      <c r="T23" s="17" t="s">
        <v>1</v>
      </c>
      <c r="U23" s="11" t="s">
        <v>1</v>
      </c>
      <c r="V23" s="20"/>
      <c r="W23" s="21"/>
      <c r="X23" s="21"/>
      <c r="Y23" s="20"/>
      <c r="Z23" s="21"/>
      <c r="AA23" s="21"/>
      <c r="AB23" s="22" t="s">
        <v>22</v>
      </c>
    </row>
    <row r="24" spans="2:34" ht="16.2" x14ac:dyDescent="0.3">
      <c r="B24" s="20">
        <f t="shared" si="0"/>
        <v>14.299999999999999</v>
      </c>
      <c r="C24" s="11">
        <v>2.6</v>
      </c>
      <c r="D24" s="11">
        <v>32</v>
      </c>
      <c r="E24" s="16">
        <v>34</v>
      </c>
      <c r="F24" s="17">
        <v>29</v>
      </c>
      <c r="G24" s="11">
        <v>30.3</v>
      </c>
      <c r="H24" s="114"/>
      <c r="I24" s="115"/>
      <c r="J24" s="115"/>
      <c r="K24" s="20"/>
      <c r="L24" s="21"/>
      <c r="M24" s="21"/>
      <c r="N24" s="77"/>
      <c r="P24" s="20"/>
      <c r="Q24" s="11"/>
      <c r="R24" s="11"/>
      <c r="S24" s="16"/>
      <c r="T24" s="17"/>
      <c r="U24" s="11"/>
      <c r="V24" s="20"/>
      <c r="W24" s="21"/>
      <c r="X24" s="21"/>
      <c r="Y24" s="20"/>
      <c r="Z24" s="21"/>
      <c r="AA24" s="21"/>
    </row>
    <row r="25" spans="2:34" ht="16.2" x14ac:dyDescent="0.3">
      <c r="B25" s="20">
        <f t="shared" si="0"/>
        <v>16.899999999999999</v>
      </c>
      <c r="C25" s="11">
        <v>2.6</v>
      </c>
      <c r="D25" s="11">
        <v>26.5</v>
      </c>
      <c r="E25" s="16">
        <v>26.8</v>
      </c>
      <c r="F25" s="17">
        <v>24.5</v>
      </c>
      <c r="G25" s="11">
        <v>24.7</v>
      </c>
      <c r="H25" s="114"/>
      <c r="I25" s="115"/>
      <c r="J25" s="115"/>
      <c r="K25" s="20"/>
      <c r="L25" s="21"/>
      <c r="M25" s="21"/>
      <c r="N25" s="77"/>
      <c r="P25" s="20"/>
      <c r="Q25" s="11"/>
      <c r="R25" s="11"/>
      <c r="S25" s="16"/>
      <c r="T25" s="17"/>
      <c r="U25" s="11"/>
      <c r="V25" s="34"/>
      <c r="W25" s="35"/>
      <c r="X25" s="35"/>
      <c r="Y25" s="34"/>
      <c r="Z25" s="35"/>
      <c r="AA25" s="35"/>
    </row>
    <row r="26" spans="2:34" ht="16.2" x14ac:dyDescent="0.3">
      <c r="B26" s="20">
        <f t="shared" si="0"/>
        <v>19.099999999999998</v>
      </c>
      <c r="C26" s="11">
        <v>2.2000000000000002</v>
      </c>
      <c r="D26" s="11">
        <v>22</v>
      </c>
      <c r="E26" s="16">
        <v>21</v>
      </c>
      <c r="F26" s="17">
        <v>20.2</v>
      </c>
      <c r="G26" s="11">
        <v>19.8</v>
      </c>
      <c r="H26" s="114"/>
      <c r="I26" s="115"/>
      <c r="J26" s="115"/>
      <c r="K26" s="20"/>
      <c r="L26" s="21"/>
      <c r="M26" s="21"/>
      <c r="N26" s="77"/>
      <c r="P26" s="20"/>
      <c r="Q26" s="11"/>
      <c r="R26" s="11"/>
      <c r="S26" s="16"/>
      <c r="T26" s="17"/>
      <c r="U26" s="11"/>
      <c r="V26" t="s">
        <v>20</v>
      </c>
      <c r="X26" s="36"/>
      <c r="AA26" s="37"/>
    </row>
    <row r="27" spans="2:34" ht="16.2" x14ac:dyDescent="0.3">
      <c r="B27" s="20">
        <f t="shared" si="0"/>
        <v>21.299999999999997</v>
      </c>
      <c r="C27" s="11">
        <v>2.2000000000000002</v>
      </c>
      <c r="D27" s="11">
        <v>13</v>
      </c>
      <c r="E27" s="16">
        <v>13.2</v>
      </c>
      <c r="F27" s="17">
        <v>11.8</v>
      </c>
      <c r="G27" s="11">
        <v>12</v>
      </c>
      <c r="H27" s="114"/>
      <c r="I27" s="115"/>
      <c r="J27" s="115"/>
      <c r="K27" s="20"/>
      <c r="L27" s="21"/>
      <c r="M27" s="21"/>
      <c r="N27" s="77"/>
      <c r="P27" s="20"/>
      <c r="Q27" s="11"/>
      <c r="R27" s="11"/>
      <c r="S27" s="16"/>
      <c r="T27" s="17"/>
      <c r="U27" s="11"/>
      <c r="V27" s="34"/>
      <c r="W27" s="35"/>
      <c r="X27" s="35"/>
      <c r="Y27" s="34"/>
      <c r="Z27" s="35"/>
      <c r="AA27" s="35"/>
    </row>
    <row r="28" spans="2:34" ht="16.2" x14ac:dyDescent="0.3">
      <c r="B28" s="20">
        <f t="shared" si="0"/>
        <v>23.499999999999996</v>
      </c>
      <c r="C28" s="11">
        <v>2.2000000000000002</v>
      </c>
      <c r="D28" s="11">
        <v>4.8</v>
      </c>
      <c r="E28" s="16">
        <v>4.8</v>
      </c>
      <c r="F28" s="17">
        <v>2.5</v>
      </c>
      <c r="G28" s="11">
        <v>2.5</v>
      </c>
      <c r="H28" s="114"/>
      <c r="I28" s="115"/>
      <c r="J28" s="115"/>
      <c r="K28" s="20"/>
      <c r="L28" s="21"/>
      <c r="M28" s="21"/>
      <c r="N28" s="77"/>
      <c r="P28" s="20"/>
      <c r="Q28" s="11"/>
      <c r="R28" s="11"/>
      <c r="S28" s="16"/>
      <c r="T28" s="17"/>
      <c r="U28" s="11"/>
    </row>
    <row r="29" spans="2:34" ht="16.2" x14ac:dyDescent="0.3">
      <c r="B29" s="20">
        <f t="shared" si="0"/>
        <v>24.549999999999997</v>
      </c>
      <c r="C29" s="11">
        <v>1.05</v>
      </c>
      <c r="D29" s="11" t="s">
        <v>1</v>
      </c>
      <c r="E29" s="16" t="s">
        <v>1</v>
      </c>
      <c r="F29" s="17" t="s">
        <v>1</v>
      </c>
      <c r="G29" s="11" t="s">
        <v>1</v>
      </c>
      <c r="H29" s="116"/>
      <c r="I29" s="116"/>
      <c r="J29" s="115"/>
      <c r="K29" s="22"/>
      <c r="L29" s="21"/>
      <c r="M29" s="21"/>
      <c r="N29" s="22" t="s">
        <v>22</v>
      </c>
      <c r="P29" s="20"/>
      <c r="Q29" s="11"/>
      <c r="R29" s="11"/>
      <c r="S29" s="16"/>
      <c r="T29" s="17"/>
      <c r="U29" s="11"/>
    </row>
    <row r="30" spans="2:34" ht="16.2" x14ac:dyDescent="0.3">
      <c r="B30" s="22"/>
      <c r="C30" s="11"/>
      <c r="D30" s="11"/>
      <c r="E30" s="16"/>
      <c r="F30" s="17"/>
      <c r="G30" s="11"/>
      <c r="P30" s="22"/>
      <c r="Q30" s="11"/>
      <c r="R30" s="11"/>
      <c r="S30" s="16"/>
      <c r="T30" s="17"/>
      <c r="U30" s="11"/>
    </row>
    <row r="31" spans="2:34" ht="16.2" x14ac:dyDescent="0.3">
      <c r="B31" s="22"/>
      <c r="C31" s="11"/>
      <c r="D31" s="11"/>
      <c r="E31" s="16"/>
      <c r="F31" s="17"/>
      <c r="G31" s="11"/>
      <c r="H31" t="s">
        <v>20</v>
      </c>
      <c r="J31" s="23">
        <f>SUM(J18:J29)</f>
        <v>0</v>
      </c>
      <c r="M31" s="24">
        <f>SUM(M18:M29)</f>
        <v>0</v>
      </c>
      <c r="P31" s="22"/>
      <c r="Q31" s="11"/>
      <c r="R31" s="11"/>
      <c r="S31" s="16"/>
      <c r="T31" s="17"/>
      <c r="U31" s="11"/>
    </row>
    <row r="33" spans="2:19" x14ac:dyDescent="0.3">
      <c r="K33" s="73" t="s">
        <v>30</v>
      </c>
      <c r="L33" s="73"/>
      <c r="M33" s="73"/>
      <c r="N33" s="73"/>
      <c r="P33" s="74" t="s">
        <v>29</v>
      </c>
      <c r="Q33" s="74"/>
      <c r="R33" s="74"/>
      <c r="S33" s="74"/>
    </row>
    <row r="34" spans="2:19" x14ac:dyDescent="0.3">
      <c r="C34" s="42" t="s">
        <v>38</v>
      </c>
      <c r="K34" s="75" t="s">
        <v>41</v>
      </c>
      <c r="L34" s="75"/>
      <c r="M34" s="75"/>
      <c r="N34" s="75"/>
      <c r="P34" s="76" t="s">
        <v>41</v>
      </c>
      <c r="Q34" s="76"/>
      <c r="R34" s="76"/>
      <c r="S34" s="76"/>
    </row>
    <row r="35" spans="2:19" x14ac:dyDescent="0.3">
      <c r="C35" s="43"/>
      <c r="K35" s="39" t="s">
        <v>39</v>
      </c>
      <c r="L35" s="39" t="s">
        <v>42</v>
      </c>
      <c r="M35" s="39" t="s">
        <v>40</v>
      </c>
      <c r="N35" s="39" t="s">
        <v>44</v>
      </c>
      <c r="P35" s="38" t="s">
        <v>39</v>
      </c>
      <c r="Q35" s="38" t="s">
        <v>42</v>
      </c>
      <c r="R35" s="38" t="s">
        <v>40</v>
      </c>
      <c r="S35" s="38" t="s">
        <v>44</v>
      </c>
    </row>
    <row r="36" spans="2:19" x14ac:dyDescent="0.3">
      <c r="B36" s="42" t="s">
        <v>45</v>
      </c>
      <c r="C36" t="s">
        <v>34</v>
      </c>
      <c r="K36" s="114"/>
      <c r="L36" s="115"/>
      <c r="M36" s="116"/>
      <c r="N36" s="118"/>
      <c r="P36" s="20"/>
      <c r="Q36" s="21"/>
      <c r="R36" s="22"/>
      <c r="S36" s="20"/>
    </row>
    <row r="37" spans="2:19" x14ac:dyDescent="0.3">
      <c r="B37" s="42" t="s">
        <v>35</v>
      </c>
      <c r="C37" t="s">
        <v>36</v>
      </c>
      <c r="K37" s="114"/>
      <c r="L37" s="114"/>
      <c r="M37" s="116"/>
      <c r="N37" s="118"/>
      <c r="P37" s="20"/>
      <c r="Q37" s="20"/>
      <c r="R37" s="22"/>
      <c r="S37" s="20"/>
    </row>
    <row r="38" spans="2:19" x14ac:dyDescent="0.3">
      <c r="B38" s="42" t="s">
        <v>37</v>
      </c>
      <c r="C38" t="s">
        <v>43</v>
      </c>
      <c r="K38" s="119"/>
      <c r="L38" s="114"/>
      <c r="M38" s="120"/>
      <c r="N38" s="121"/>
      <c r="O38" s="67"/>
      <c r="P38" s="68"/>
      <c r="Q38" s="69"/>
      <c r="R38" s="70"/>
      <c r="S38" s="68"/>
    </row>
    <row r="39" spans="2:19" x14ac:dyDescent="0.3">
      <c r="K39" s="119"/>
      <c r="L39" s="122"/>
      <c r="M39" s="122"/>
      <c r="N39" s="122"/>
    </row>
    <row r="40" spans="2:19" x14ac:dyDescent="0.3">
      <c r="C40">
        <f>24.55*0.1</f>
        <v>2.4550000000000001</v>
      </c>
      <c r="P40" s="44"/>
    </row>
    <row r="41" spans="2:19" x14ac:dyDescent="0.3">
      <c r="E41" s="48"/>
      <c r="F41" s="48"/>
      <c r="P41" s="44"/>
    </row>
    <row r="42" spans="2:19" x14ac:dyDescent="0.3">
      <c r="D42" s="60" t="s">
        <v>56</v>
      </c>
      <c r="E42" s="52"/>
      <c r="F42" s="52"/>
      <c r="G42" s="51"/>
      <c r="H42" s="51"/>
      <c r="I42" s="51"/>
      <c r="J42" s="51"/>
      <c r="K42" s="51"/>
      <c r="L42" s="51"/>
      <c r="M42" s="50"/>
    </row>
    <row r="43" spans="2:19" x14ac:dyDescent="0.3">
      <c r="D43" s="61"/>
      <c r="E43" s="52"/>
      <c r="F43" s="52"/>
      <c r="G43" s="52"/>
      <c r="H43" s="52"/>
      <c r="I43" s="52"/>
      <c r="J43" s="52"/>
      <c r="K43" s="52"/>
      <c r="L43" s="52"/>
      <c r="M43" s="50"/>
    </row>
    <row r="44" spans="2:19" x14ac:dyDescent="0.3">
      <c r="D44" s="62"/>
      <c r="E44" s="71" t="s">
        <v>19</v>
      </c>
      <c r="F44" s="72" t="s">
        <v>46</v>
      </c>
      <c r="G44" s="45"/>
      <c r="H44" s="45"/>
      <c r="I44" s="45"/>
      <c r="J44" s="45"/>
      <c r="K44" s="45"/>
      <c r="L44" s="45"/>
      <c r="M44" s="50"/>
    </row>
    <row r="45" spans="2:19" x14ac:dyDescent="0.3">
      <c r="D45" s="62"/>
      <c r="E45" s="71"/>
      <c r="F45" s="72"/>
      <c r="G45" s="45"/>
      <c r="H45" s="45"/>
      <c r="I45" s="45"/>
      <c r="J45" s="45"/>
      <c r="K45" s="45"/>
      <c r="L45" s="45"/>
      <c r="M45" s="50"/>
    </row>
    <row r="46" spans="2:19" x14ac:dyDescent="0.3">
      <c r="D46" s="62"/>
      <c r="E46" s="71"/>
      <c r="F46" s="72"/>
      <c r="G46" s="45"/>
      <c r="H46" s="45"/>
      <c r="I46" s="45"/>
      <c r="J46" s="45"/>
      <c r="K46" s="45"/>
      <c r="L46" s="45"/>
      <c r="M46" s="50"/>
    </row>
    <row r="47" spans="2:19" x14ac:dyDescent="0.3">
      <c r="D47" s="62"/>
      <c r="E47" s="64">
        <v>0.1</v>
      </c>
      <c r="F47" s="64">
        <f>H18</f>
        <v>0</v>
      </c>
      <c r="G47" s="45"/>
      <c r="H47" s="45"/>
      <c r="I47" s="45"/>
      <c r="J47" s="45"/>
      <c r="K47" s="45"/>
      <c r="L47" s="45"/>
      <c r="M47" s="50"/>
    </row>
    <row r="48" spans="2:19" x14ac:dyDescent="0.3">
      <c r="D48" s="62"/>
      <c r="E48" s="64">
        <v>1.3</v>
      </c>
      <c r="F48" s="64">
        <f t="shared" ref="F48" si="1">H19</f>
        <v>0</v>
      </c>
      <c r="G48" s="45"/>
      <c r="H48" s="45"/>
      <c r="I48" s="45"/>
      <c r="J48" s="45"/>
      <c r="K48" s="45"/>
      <c r="L48" s="45"/>
      <c r="M48" s="50"/>
    </row>
    <row r="49" spans="4:13" x14ac:dyDescent="0.3">
      <c r="D49" s="62"/>
      <c r="E49" s="65">
        <f>B29/10</f>
        <v>2.4549999999999996</v>
      </c>
      <c r="F49" s="66" t="s">
        <v>48</v>
      </c>
      <c r="G49" s="53" t="s">
        <v>49</v>
      </c>
      <c r="H49" s="45" t="s">
        <v>57</v>
      </c>
      <c r="I49" s="46" t="s">
        <v>52</v>
      </c>
      <c r="J49" s="45" t="s">
        <v>50</v>
      </c>
      <c r="K49" s="45"/>
      <c r="L49" s="45"/>
      <c r="M49" s="50"/>
    </row>
    <row r="50" spans="4:13" x14ac:dyDescent="0.3">
      <c r="D50" s="62"/>
      <c r="E50" s="64">
        <v>3.9</v>
      </c>
      <c r="F50" s="64">
        <f>H20</f>
        <v>0</v>
      </c>
      <c r="G50" s="45"/>
      <c r="H50" s="45" t="s">
        <v>58</v>
      </c>
      <c r="I50" s="46" t="s">
        <v>52</v>
      </c>
      <c r="J50" s="47" t="s">
        <v>51</v>
      </c>
      <c r="K50" s="45"/>
      <c r="L50" s="45"/>
      <c r="M50" s="50"/>
    </row>
    <row r="51" spans="4:13" x14ac:dyDescent="0.3">
      <c r="D51" s="62"/>
      <c r="E51" s="45"/>
      <c r="F51" s="45"/>
      <c r="G51" s="45"/>
      <c r="H51" s="45"/>
      <c r="I51" s="45"/>
      <c r="J51" s="54" t="s">
        <v>47</v>
      </c>
      <c r="K51" s="45"/>
      <c r="L51" s="45"/>
      <c r="M51" s="50"/>
    </row>
    <row r="52" spans="4:13" x14ac:dyDescent="0.3">
      <c r="D52" s="62"/>
      <c r="E52" s="45"/>
      <c r="F52" s="45"/>
      <c r="G52" s="45"/>
      <c r="H52" s="45"/>
      <c r="I52" s="45"/>
      <c r="J52" s="45"/>
      <c r="K52" s="45"/>
      <c r="L52" s="45"/>
      <c r="M52" s="50"/>
    </row>
    <row r="53" spans="4:13" x14ac:dyDescent="0.3">
      <c r="D53" s="62"/>
      <c r="E53" s="45"/>
      <c r="F53" s="45"/>
      <c r="G53" s="53" t="s">
        <v>53</v>
      </c>
      <c r="H53" s="47" t="s">
        <v>59</v>
      </c>
      <c r="I53" s="47"/>
      <c r="J53" s="47"/>
      <c r="K53" s="45"/>
      <c r="L53" s="45"/>
      <c r="M53" s="50"/>
    </row>
    <row r="54" spans="4:13" x14ac:dyDescent="0.3">
      <c r="D54" s="62"/>
      <c r="E54" s="45"/>
      <c r="F54" s="45"/>
      <c r="G54" s="45"/>
      <c r="H54" s="45"/>
      <c r="I54" s="45" t="s">
        <v>57</v>
      </c>
      <c r="J54" s="45"/>
      <c r="K54" s="45"/>
      <c r="L54" s="45"/>
      <c r="M54" s="50">
        <f>3.9-1.3</f>
        <v>2.5999999999999996</v>
      </c>
    </row>
    <row r="55" spans="4:13" x14ac:dyDescent="0.3">
      <c r="D55" s="62"/>
      <c r="E55" s="45"/>
      <c r="F55" s="45"/>
      <c r="G55" s="45"/>
      <c r="H55" s="45"/>
      <c r="I55" s="45"/>
      <c r="J55" s="45"/>
      <c r="K55" s="45"/>
      <c r="L55" s="45"/>
      <c r="M55" s="50"/>
    </row>
    <row r="56" spans="4:13" x14ac:dyDescent="0.3">
      <c r="D56" s="62"/>
      <c r="E56" s="45"/>
      <c r="F56" s="45"/>
      <c r="G56" s="53" t="s">
        <v>53</v>
      </c>
      <c r="H56" s="55">
        <f>(3.9-2.445)*(42.25-49.25)</f>
        <v>-10.185</v>
      </c>
      <c r="I56" s="45"/>
      <c r="J56" s="53" t="s">
        <v>53</v>
      </c>
      <c r="K56" s="58">
        <f>H56/H57</f>
        <v>-3.917307692307693</v>
      </c>
      <c r="L56" s="45"/>
      <c r="M56" s="50"/>
    </row>
    <row r="57" spans="4:13" x14ac:dyDescent="0.3">
      <c r="D57" s="62"/>
      <c r="E57" s="45"/>
      <c r="F57" s="45"/>
      <c r="G57" s="45"/>
      <c r="H57" s="56">
        <f>(3.9-1.3)</f>
        <v>2.5999999999999996</v>
      </c>
      <c r="I57" s="45"/>
      <c r="J57" s="45"/>
      <c r="K57" s="58"/>
      <c r="L57" s="45"/>
      <c r="M57" s="50"/>
    </row>
    <row r="58" spans="4:13" x14ac:dyDescent="0.3">
      <c r="D58" s="62"/>
      <c r="E58" s="45"/>
      <c r="F58" s="45"/>
      <c r="G58" s="45"/>
      <c r="H58" s="45"/>
      <c r="I58" s="45"/>
      <c r="J58" s="49" t="s">
        <v>54</v>
      </c>
      <c r="K58" s="58">
        <f>K56</f>
        <v>-3.917307692307693</v>
      </c>
      <c r="L58" s="45"/>
      <c r="M58" s="50"/>
    </row>
    <row r="59" spans="4:13" x14ac:dyDescent="0.3">
      <c r="D59" s="62"/>
      <c r="E59" s="45"/>
      <c r="F59" s="45"/>
      <c r="G59" s="45"/>
      <c r="H59" s="45"/>
      <c r="I59" s="45"/>
      <c r="J59" s="45"/>
      <c r="K59" s="58"/>
      <c r="L59" s="45"/>
      <c r="M59" s="50"/>
    </row>
    <row r="60" spans="4:13" x14ac:dyDescent="0.3">
      <c r="D60" s="62"/>
      <c r="E60" s="45"/>
      <c r="F60" s="45"/>
      <c r="G60" s="45"/>
      <c r="H60" s="45"/>
      <c r="I60" s="45"/>
      <c r="J60" s="57" t="s">
        <v>55</v>
      </c>
      <c r="K60" s="59">
        <f>42.25+3.91731</f>
        <v>46.167310000000001</v>
      </c>
      <c r="L60" s="45"/>
      <c r="M60" s="50"/>
    </row>
    <row r="61" spans="4:13" x14ac:dyDescent="0.3">
      <c r="D61" s="63"/>
      <c r="E61" s="47"/>
      <c r="F61" s="47"/>
      <c r="G61" s="47"/>
      <c r="H61" s="47"/>
      <c r="I61" s="47"/>
      <c r="J61" s="47"/>
      <c r="K61" s="47"/>
      <c r="L61" s="47"/>
      <c r="M61" s="50"/>
    </row>
  </sheetData>
  <mergeCells count="63">
    <mergeCell ref="F6:G6"/>
    <mergeCell ref="E7:F7"/>
    <mergeCell ref="F8:G8"/>
    <mergeCell ref="C9:G9"/>
    <mergeCell ref="C10:D10"/>
    <mergeCell ref="F10:G10"/>
    <mergeCell ref="F11:G11"/>
    <mergeCell ref="F12:G12"/>
    <mergeCell ref="D13:E13"/>
    <mergeCell ref="F13:G13"/>
    <mergeCell ref="C14:G14"/>
    <mergeCell ref="H15:J15"/>
    <mergeCell ref="K15:M15"/>
    <mergeCell ref="C15:C17"/>
    <mergeCell ref="B15:B17"/>
    <mergeCell ref="N19:N28"/>
    <mergeCell ref="D15:E15"/>
    <mergeCell ref="F15:G15"/>
    <mergeCell ref="D16:E16"/>
    <mergeCell ref="F16:G16"/>
    <mergeCell ref="M16:M17"/>
    <mergeCell ref="H16:H17"/>
    <mergeCell ref="I16:I17"/>
    <mergeCell ref="J16:J17"/>
    <mergeCell ref="K16:K17"/>
    <mergeCell ref="L16:L17"/>
    <mergeCell ref="S7:T7"/>
    <mergeCell ref="T8:U8"/>
    <mergeCell ref="Q9:U9"/>
    <mergeCell ref="Q10:R10"/>
    <mergeCell ref="T10:U10"/>
    <mergeCell ref="T11:U11"/>
    <mergeCell ref="T12:U12"/>
    <mergeCell ref="R13:S13"/>
    <mergeCell ref="T13:U13"/>
    <mergeCell ref="Q14:U14"/>
    <mergeCell ref="AA16:AA17"/>
    <mergeCell ref="R15:S15"/>
    <mergeCell ref="T15:U15"/>
    <mergeCell ref="R16:S16"/>
    <mergeCell ref="T16:U16"/>
    <mergeCell ref="AB19:AB22"/>
    <mergeCell ref="AD6:AE6"/>
    <mergeCell ref="AG6:AH6"/>
    <mergeCell ref="V2:AB3"/>
    <mergeCell ref="H2:N3"/>
    <mergeCell ref="AD5:AH5"/>
    <mergeCell ref="T6:U6"/>
    <mergeCell ref="P15:P17"/>
    <mergeCell ref="Q15:Q17"/>
    <mergeCell ref="V15:X15"/>
    <mergeCell ref="Y15:AA15"/>
    <mergeCell ref="V16:V17"/>
    <mergeCell ref="W16:W17"/>
    <mergeCell ref="X16:X17"/>
    <mergeCell ref="Y16:Y17"/>
    <mergeCell ref="Z16:Z17"/>
    <mergeCell ref="E44:E46"/>
    <mergeCell ref="F44:F46"/>
    <mergeCell ref="K33:N33"/>
    <mergeCell ref="P33:S33"/>
    <mergeCell ref="K34:N34"/>
    <mergeCell ref="P34:S34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smb</dc:creator>
  <cp:lastModifiedBy>smb</cp:lastModifiedBy>
  <dcterms:created xsi:type="dcterms:W3CDTF">2023-03-22T12:40:46Z</dcterms:created>
  <dcterms:modified xsi:type="dcterms:W3CDTF">2024-10-22T09:17:21Z</dcterms:modified>
</cp:coreProperties>
</file>