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OA\MultiObj\"/>
    </mc:Choice>
  </mc:AlternateContent>
  <bookViews>
    <workbookView xWindow="0" yWindow="0" windowWidth="23040" windowHeight="8904" tabRatio="690"/>
  </bookViews>
  <sheets>
    <sheet name="Weighted Su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71" i="1"/>
  <c r="E72" i="1"/>
  <c r="E73" i="1"/>
  <c r="E74" i="1"/>
  <c r="E75" i="1"/>
  <c r="E76" i="1"/>
  <c r="I82" i="1"/>
  <c r="I83" i="1"/>
  <c r="I84" i="1"/>
  <c r="F92" i="1"/>
  <c r="W34" i="1"/>
  <c r="W35" i="1"/>
  <c r="W36" i="1"/>
  <c r="W37" i="1"/>
  <c r="W38" i="1"/>
  <c r="W39" i="1"/>
  <c r="W40" i="1"/>
  <c r="W33" i="1"/>
  <c r="V34" i="1"/>
  <c r="V35" i="1"/>
  <c r="V36" i="1"/>
  <c r="V37" i="1"/>
  <c r="V38" i="1"/>
  <c r="V39" i="1"/>
  <c r="V40" i="1"/>
  <c r="V33" i="1"/>
  <c r="K10" i="1"/>
  <c r="I10" i="1"/>
  <c r="I42" i="1" l="1"/>
  <c r="F82" i="1" s="1"/>
  <c r="G43" i="1"/>
  <c r="G58" i="1" l="1"/>
  <c r="G59" i="1" s="1"/>
  <c r="G60" i="1" s="1"/>
  <c r="G61" i="1" s="1"/>
  <c r="G62" i="1" s="1"/>
  <c r="I57" i="1"/>
  <c r="H59" i="1" l="1"/>
  <c r="O59" i="1" s="1"/>
  <c r="H58" i="1"/>
  <c r="M58" i="1" s="1"/>
  <c r="O58" i="1" l="1"/>
  <c r="I58" i="1" s="1"/>
  <c r="M59" i="1"/>
  <c r="I59" i="1" s="1"/>
  <c r="H60" i="1"/>
  <c r="O60" i="1" s="1"/>
  <c r="H61" i="1" l="1"/>
  <c r="M61" i="1" s="1"/>
  <c r="M60" i="1"/>
  <c r="I60" i="1" s="1"/>
  <c r="O61" i="1" l="1"/>
  <c r="I61" i="1" s="1"/>
  <c r="H62" i="1"/>
  <c r="O62" i="1" s="1"/>
  <c r="M62" i="1" l="1"/>
  <c r="I62" i="1" s="1"/>
  <c r="G44" i="1" l="1"/>
  <c r="J13" i="1"/>
  <c r="K21" i="1"/>
  <c r="K22" i="1"/>
  <c r="K20" i="1"/>
  <c r="K19" i="1"/>
  <c r="K14" i="1"/>
  <c r="I20" i="1"/>
  <c r="I18" i="1"/>
  <c r="I16" i="1"/>
  <c r="I14" i="1"/>
  <c r="I12" i="1"/>
  <c r="I22" i="1"/>
  <c r="K11" i="1"/>
  <c r="J11" i="1" s="1"/>
  <c r="K18" i="1"/>
  <c r="J15" i="1"/>
  <c r="G45" i="1" l="1"/>
  <c r="H44" i="1"/>
  <c r="M44" i="1" s="1"/>
  <c r="H43" i="1"/>
  <c r="O43" i="1" l="1"/>
  <c r="M43" i="1"/>
  <c r="O44" i="1"/>
  <c r="I44" i="1" s="1"/>
  <c r="F84" i="1" s="1"/>
  <c r="G46" i="1"/>
  <c r="H46" i="1" s="1"/>
  <c r="H45" i="1"/>
  <c r="O45" i="1" s="1"/>
  <c r="D85" i="1" s="1"/>
  <c r="I43" i="1" l="1"/>
  <c r="F83" i="1" s="1"/>
  <c r="O46" i="1"/>
  <c r="D86" i="1" s="1"/>
  <c r="M46" i="1"/>
  <c r="C86" i="1" s="1"/>
  <c r="G47" i="1"/>
  <c r="M45" i="1"/>
  <c r="C85" i="1" s="1"/>
  <c r="I85" i="1" s="1"/>
  <c r="I86" i="1" l="1"/>
  <c r="I46" i="1"/>
  <c r="F86" i="1" s="1"/>
  <c r="G48" i="1"/>
  <c r="H48" i="1" s="1"/>
  <c r="H47" i="1"/>
  <c r="O47" i="1" s="1"/>
  <c r="D87" i="1" s="1"/>
  <c r="I45" i="1"/>
  <c r="F85" i="1" s="1"/>
  <c r="G49" i="1" l="1"/>
  <c r="G50" i="1" s="1"/>
  <c r="M47" i="1"/>
  <c r="C87" i="1" s="1"/>
  <c r="I87" i="1" s="1"/>
  <c r="O48" i="1"/>
  <c r="D88" i="1" s="1"/>
  <c r="M48" i="1"/>
  <c r="C88" i="1" s="1"/>
  <c r="H49" i="1" l="1"/>
  <c r="O49" i="1" s="1"/>
  <c r="D89" i="1" s="1"/>
  <c r="I88" i="1"/>
  <c r="I47" i="1"/>
  <c r="F87" i="1" s="1"/>
  <c r="I48" i="1"/>
  <c r="F88" i="1" s="1"/>
  <c r="M49" i="1"/>
  <c r="C89" i="1" s="1"/>
  <c r="H50" i="1"/>
  <c r="O50" i="1" s="1"/>
  <c r="D90" i="1" s="1"/>
  <c r="G51" i="1"/>
  <c r="I89" i="1" l="1"/>
  <c r="M50" i="1"/>
  <c r="C90" i="1" s="1"/>
  <c r="I90" i="1" s="1"/>
  <c r="I49" i="1"/>
  <c r="F89" i="1" s="1"/>
  <c r="H51" i="1"/>
  <c r="M51" i="1" s="1"/>
  <c r="C91" i="1" s="1"/>
  <c r="G52" i="1"/>
  <c r="H52" i="1" l="1"/>
  <c r="O52" i="1" s="1"/>
  <c r="D92" i="1" s="1"/>
  <c r="M52" i="1"/>
  <c r="C92" i="1" s="1"/>
  <c r="O51" i="1"/>
  <c r="D91" i="1" s="1"/>
  <c r="I91" i="1" s="1"/>
  <c r="I50" i="1"/>
  <c r="F90" i="1" s="1"/>
  <c r="I92" i="1" l="1"/>
  <c r="I51" i="1"/>
  <c r="F91" i="1" s="1"/>
</calcChain>
</file>

<file path=xl/sharedStrings.xml><?xml version="1.0" encoding="utf-8"?>
<sst xmlns="http://schemas.openxmlformats.org/spreadsheetml/2006/main" count="176" uniqueCount="65">
  <si>
    <t>Z1 = 3 x1 - 2 x2</t>
  </si>
  <si>
    <t>Z2 = - x1 + 2 x2</t>
  </si>
  <si>
    <t>max</t>
  </si>
  <si>
    <t>s.t.</t>
  </si>
  <si>
    <t>x1</t>
  </si>
  <si>
    <t>x2</t>
  </si>
  <si>
    <t>&gt;=</t>
  </si>
  <si>
    <t>&lt;=</t>
  </si>
  <si>
    <t>A</t>
  </si>
  <si>
    <t>B</t>
  </si>
  <si>
    <t>C</t>
  </si>
  <si>
    <t>D</t>
  </si>
  <si>
    <t>E</t>
  </si>
  <si>
    <t>F</t>
  </si>
  <si>
    <t>G</t>
  </si>
  <si>
    <t>H</t>
  </si>
  <si>
    <t>z1</t>
  </si>
  <si>
    <t>z2</t>
  </si>
  <si>
    <t>step:</t>
  </si>
  <si>
    <t xml:space="preserve"> - x1 + 2 x2</t>
  </si>
  <si>
    <t>Z1</t>
  </si>
  <si>
    <t>Z2</t>
  </si>
  <si>
    <t>Zg</t>
  </si>
  <si>
    <t>decision var:</t>
  </si>
  <si>
    <t>RHS</t>
  </si>
  <si>
    <t>total</t>
  </si>
  <si>
    <t>Zg_1</t>
  </si>
  <si>
    <t>Zg_2</t>
  </si>
  <si>
    <t>Zg_3</t>
  </si>
  <si>
    <t>Zg_4</t>
  </si>
  <si>
    <t>Zg_5</t>
  </si>
  <si>
    <t>Zg_6</t>
  </si>
  <si>
    <t>Zg_7</t>
  </si>
  <si>
    <t>Zg_8</t>
  </si>
  <si>
    <t>Zg_9</t>
  </si>
  <si>
    <t>Zg_10</t>
  </si>
  <si>
    <t>Zg_11</t>
  </si>
  <si>
    <t>corner p</t>
  </si>
  <si>
    <t>decision space</t>
  </si>
  <si>
    <t>solution space</t>
  </si>
  <si>
    <t xml:space="preserve">Objective Functions: </t>
  </si>
  <si>
    <t>x3</t>
  </si>
  <si>
    <t>o.f.:</t>
  </si>
  <si>
    <t>s.t.:</t>
  </si>
  <si>
    <t>and the corner points</t>
  </si>
  <si>
    <r>
      <t xml:space="preserve">Building the graph for the </t>
    </r>
    <r>
      <rPr>
        <b/>
        <sz val="11"/>
        <color theme="1"/>
        <rFont val="Calibri"/>
        <family val="2"/>
        <scheme val="minor"/>
      </rPr>
      <t>decision space</t>
    </r>
    <r>
      <rPr>
        <sz val="11"/>
        <color theme="1"/>
        <rFont val="Calibri"/>
        <family val="2"/>
        <scheme val="minor"/>
      </rPr>
      <t xml:space="preserve"> indicating the feasible region</t>
    </r>
  </si>
  <si>
    <r>
      <t xml:space="preserve">Building the graph for the </t>
    </r>
    <r>
      <rPr>
        <b/>
        <sz val="11"/>
        <color theme="1"/>
        <rFont val="Calibri"/>
        <family val="2"/>
        <scheme val="minor"/>
      </rPr>
      <t>decision space</t>
    </r>
    <r>
      <rPr>
        <sz val="11"/>
        <color theme="1"/>
        <rFont val="Calibri"/>
        <family val="2"/>
        <scheme val="minor"/>
      </rPr>
      <t xml:space="preserve"> making the correspondence </t>
    </r>
  </si>
  <si>
    <t>with the corner points in the feasible region of the decision space</t>
  </si>
  <si>
    <t>Characterizing the type of solution found in each corner point based on graphical analysis</t>
  </si>
  <si>
    <t>A is dominated by  B, C</t>
  </si>
  <si>
    <t>G is dominated by E, D</t>
  </si>
  <si>
    <t>H is dominated by D C</t>
  </si>
  <si>
    <t>F is dominated by E</t>
  </si>
  <si>
    <t>The non-dominated solutions are: E, D, C, B</t>
  </si>
  <si>
    <t>The pareto front is represented by the green line</t>
  </si>
  <si>
    <t>auxiliary point to help closing the feasible reagion in the decision space graph</t>
  </si>
  <si>
    <t>Decision variables and their values for all feasible corner points for the obj functions Z1 and Z2 :</t>
  </si>
  <si>
    <t>Building the grand objective function (Zg) by combining objective functions Z1 and Z2 multiplyied by systematially varying weights (wi):</t>
  </si>
  <si>
    <t>w1</t>
  </si>
  <si>
    <t>w2</t>
  </si>
  <si>
    <t>weight combination corresponding to Z1</t>
  </si>
  <si>
    <t>weight combination corresponding to Z2</t>
  </si>
  <si>
    <t xml:space="preserve">Setting up the solver to maximize the grand objective functions (Zg_1 up to Zg_11) </t>
  </si>
  <si>
    <t>Applying solver to each individual grand objective function and recording the optimal solution and corresponding corner point</t>
  </si>
  <si>
    <t>corner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</si>
</sst>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sz val="11"/>
      <color theme="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164" fontId="0" fillId="4" borderId="0" xfId="0" applyNumberFormat="1" applyFill="1"/>
    <xf numFmtId="164" fontId="3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64" fontId="0" fillId="3" borderId="0" xfId="0" applyNumberFormat="1" applyFill="1"/>
    <xf numFmtId="0" fontId="0" fillId="4" borderId="0" xfId="0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3" fillId="8" borderId="0" xfId="0" applyFont="1" applyFill="1" applyAlignment="1">
      <alignment horizontal="right"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10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8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22596140922815E-2"/>
          <c:y val="4.166651243242557E-2"/>
          <c:w val="0.87047233528944412"/>
          <c:h val="0.686600340654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'Weighted Sum'!$I$10</c:f>
              <c:strCache>
                <c:ptCount val="1"/>
                <c:pt idx="0">
                  <c:v>4x1 + 8x2 &gt;=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'Weighted Sum'!$J$10:$J$11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'Weighted Sum'!$K$10:$K$11</c:f>
              <c:numCache>
                <c:formatCode>General</c:formatCode>
                <c:ptCount val="2"/>
                <c:pt idx="0">
                  <c:v>1</c:v>
                </c:pt>
                <c:pt idx="1">
                  <c:v>-6.5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F0-45FE-9DD3-E75145F5F828}"/>
            </c:ext>
          </c:extLst>
        </c:ser>
        <c:ser>
          <c:idx val="1"/>
          <c:order val="1"/>
          <c:tx>
            <c:strRef>
              <c:f>'Weighted Sum'!$I$12</c:f>
              <c:strCache>
                <c:ptCount val="1"/>
                <c:pt idx="0">
                  <c:v>3x1 + -6x2 &lt;= 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'Weighted Sum'!$J$12:$J$13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xVal>
          <c:yVal>
            <c:numRef>
              <c:f>'Weighted Sum'!$K$12:$K$13</c:f>
              <c:numCache>
                <c:formatCode>General</c:formatCode>
                <c:ptCount val="2"/>
                <c:pt idx="0">
                  <c:v>-1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F0-45FE-9DD3-E75145F5F828}"/>
            </c:ext>
          </c:extLst>
        </c:ser>
        <c:ser>
          <c:idx val="2"/>
          <c:order val="2"/>
          <c:tx>
            <c:strRef>
              <c:f>'Weighted Sum'!$I$14</c:f>
              <c:strCache>
                <c:ptCount val="1"/>
                <c:pt idx="0">
                  <c:v>4x1 + -2x2 &lt;= 14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'Weighted Sum'!$J$14:$J$15</c:f>
              <c:numCache>
                <c:formatCode>General</c:formatCode>
                <c:ptCount val="2"/>
                <c:pt idx="0">
                  <c:v>10</c:v>
                </c:pt>
                <c:pt idx="1">
                  <c:v>3.5</c:v>
                </c:pt>
              </c:numCache>
            </c:numRef>
          </c:xVal>
          <c:yVal>
            <c:numRef>
              <c:f>'Weighted Sum'!$K$14:$K$15</c:f>
              <c:numCache>
                <c:formatCode>General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F0-45FE-9DD3-E75145F5F828}"/>
            </c:ext>
          </c:extLst>
        </c:ser>
        <c:ser>
          <c:idx val="3"/>
          <c:order val="3"/>
          <c:tx>
            <c:strRef>
              <c:f>'Weighted Sum'!$I$16</c:f>
              <c:strCache>
                <c:ptCount val="1"/>
                <c:pt idx="0">
                  <c:v>x1 &lt;= 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'Weighted Sum'!$J$16:$J$17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'Weighted Sum'!$K$16:$K$17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F0-45FE-9DD3-E75145F5F828}"/>
            </c:ext>
          </c:extLst>
        </c:ser>
        <c:ser>
          <c:idx val="4"/>
          <c:order val="4"/>
          <c:tx>
            <c:strRef>
              <c:f>'Weighted Sum'!$I$18</c:f>
              <c:strCache>
                <c:ptCount val="1"/>
                <c:pt idx="0">
                  <c:v>-1x1 + 3x2 &lt;= 15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'Weighted Sum'!$J$18:$J$19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'Weighted Sum'!$K$18:$K$19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F0-45FE-9DD3-E75145F5F828}"/>
            </c:ext>
          </c:extLst>
        </c:ser>
        <c:ser>
          <c:idx val="5"/>
          <c:order val="5"/>
          <c:tx>
            <c:strRef>
              <c:f>'Weighted Sum'!$I$20</c:f>
              <c:strCache>
                <c:ptCount val="1"/>
                <c:pt idx="0">
                  <c:v>-2x1 + 4x2 &lt;= 18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'Weighted Sum'!$J$20:$J$21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'Weighted Sum'!$K$20:$K$21</c:f>
              <c:numCache>
                <c:formatCode>General</c:formatCode>
                <c:ptCount val="2"/>
                <c:pt idx="0">
                  <c:v>4.5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F0-45FE-9DD3-E75145F5F828}"/>
            </c:ext>
          </c:extLst>
        </c:ser>
        <c:ser>
          <c:idx val="6"/>
          <c:order val="6"/>
          <c:tx>
            <c:strRef>
              <c:f>'Weighted Sum'!$I$22</c:f>
              <c:strCache>
                <c:ptCount val="1"/>
                <c:pt idx="0">
                  <c:v>-6x1 + 3x2 &lt;= 9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'Weighted Sum'!$J$22:$J$23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xVal>
          <c:yVal>
            <c:numRef>
              <c:f>'Weighted Sum'!$K$22:$K$23</c:f>
              <c:numCache>
                <c:formatCode>General</c:formatCode>
                <c:ptCount val="2"/>
                <c:pt idx="0">
                  <c:v>23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F0-45FE-9DD3-E75145F5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142703"/>
        <c:axId val="1974144783"/>
      </c:scatterChart>
      <c:valAx>
        <c:axId val="1974142703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layout>
            <c:manualLayout>
              <c:xMode val="edge"/>
              <c:yMode val="edge"/>
              <c:x val="0.48592847394724098"/>
              <c:y val="0.775099538990974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44783"/>
        <c:crosses val="autoZero"/>
        <c:crossBetween val="midCat"/>
        <c:majorUnit val="1"/>
      </c:valAx>
      <c:valAx>
        <c:axId val="197414478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4270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34514623238284E-2"/>
          <c:y val="0.83709759106551518"/>
          <c:w val="0.95193075042116526"/>
          <c:h val="0.1431114862671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1951829137598E-2"/>
          <c:y val="4.5839706015079779E-2"/>
          <c:w val="0.88801377952755911"/>
          <c:h val="0.8580554146969832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'Weighted Sum'!$V$33:$V$41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-3</c:v>
                </c:pt>
                <c:pt idx="5">
                  <c:v>-7</c:v>
                </c:pt>
                <c:pt idx="6">
                  <c:v>-6</c:v>
                </c:pt>
                <c:pt idx="7">
                  <c:v>-2</c:v>
                </c:pt>
                <c:pt idx="8">
                  <c:v>6</c:v>
                </c:pt>
              </c:numCache>
            </c:numRef>
          </c:xVal>
          <c:yVal>
            <c:numRef>
              <c:f>'Weighted Sum'!$W$33:$W$41</c:f>
              <c:numCache>
                <c:formatCode>General</c:formatCode>
                <c:ptCount val="9"/>
                <c:pt idx="0">
                  <c:v>-2</c:v>
                </c:pt>
                <c:pt idx="1">
                  <c:v>-2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4-425B-8526-45CCD3E3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744687"/>
        <c:axId val="1979750095"/>
      </c:scatterChart>
      <c:valAx>
        <c:axId val="1979744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750095"/>
        <c:crosses val="autoZero"/>
        <c:crossBetween val="midCat"/>
      </c:valAx>
      <c:valAx>
        <c:axId val="197975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744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501282</xdr:colOff>
      <xdr:row>7</xdr:row>
      <xdr:rowOff>10931</xdr:rowOff>
    </xdr:from>
    <xdr:to>
      <xdr:col>25</xdr:col>
      <xdr:colOff>196482</xdr:colOff>
      <xdr:row>27</xdr:row>
      <xdr:rowOff>103373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332076</xdr:colOff>
      <xdr:row>9</xdr:row>
      <xdr:rowOff>120655</xdr:rowOff>
    </xdr:from>
    <xdr:to>
      <xdr:col>24</xdr:col>
      <xdr:colOff>81556</xdr:colOff>
      <xdr:row>21</xdr:row>
      <xdr:rowOff>174443</xdr:rowOff>
    </xdr:to>
    <xdr:sp macro="" textlink="">
      <xdr:nvSpPr>
        <xdr:cNvPr id="3" name="Freeform 2"/>
        <xdr:cNvSpPr/>
      </xdr:nvSpPr>
      <xdr:spPr>
        <a:xfrm>
          <a:off x="7111740" y="1046449"/>
          <a:ext cx="3424171" cy="2275695"/>
        </a:xfrm>
        <a:custGeom>
          <a:avLst/>
          <a:gdLst>
            <a:gd name="connsiteX0" fmla="*/ 0 w 3593431"/>
            <a:gd name="connsiteY0" fmla="*/ 1251284 h 2157663"/>
            <a:gd name="connsiteX1" fmla="*/ 609600 w 3593431"/>
            <a:gd name="connsiteY1" fmla="*/ 633663 h 2157663"/>
            <a:gd name="connsiteX2" fmla="*/ 1820779 w 3593431"/>
            <a:gd name="connsiteY2" fmla="*/ 328863 h 2157663"/>
            <a:gd name="connsiteX3" fmla="*/ 3593431 w 3593431"/>
            <a:gd name="connsiteY3" fmla="*/ 0 h 2157663"/>
            <a:gd name="connsiteX4" fmla="*/ 3593431 w 3593431"/>
            <a:gd name="connsiteY4" fmla="*/ 633663 h 2157663"/>
            <a:gd name="connsiteX5" fmla="*/ 2398294 w 3593431"/>
            <a:gd name="connsiteY5" fmla="*/ 1884947 h 2157663"/>
            <a:gd name="connsiteX6" fmla="*/ 1211179 w 3593431"/>
            <a:gd name="connsiteY6" fmla="*/ 2157663 h 2157663"/>
            <a:gd name="connsiteX7" fmla="*/ 16042 w 3593431"/>
            <a:gd name="connsiteY7" fmla="*/ 1852863 h 2157663"/>
            <a:gd name="connsiteX8" fmla="*/ 0 w 3593431"/>
            <a:gd name="connsiteY8" fmla="*/ 1251284 h 2157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593431" h="2157663">
              <a:moveTo>
                <a:pt x="0" y="1251284"/>
              </a:moveTo>
              <a:lnTo>
                <a:pt x="609600" y="633663"/>
              </a:lnTo>
              <a:lnTo>
                <a:pt x="1820779" y="328863"/>
              </a:lnTo>
              <a:lnTo>
                <a:pt x="3593431" y="0"/>
              </a:lnTo>
              <a:lnTo>
                <a:pt x="3593431" y="633663"/>
              </a:lnTo>
              <a:lnTo>
                <a:pt x="2398294" y="1884947"/>
              </a:lnTo>
              <a:lnTo>
                <a:pt x="1211179" y="2157663"/>
              </a:lnTo>
              <a:lnTo>
                <a:pt x="16042" y="1852863"/>
              </a:lnTo>
              <a:lnTo>
                <a:pt x="0" y="1251284"/>
              </a:lnTo>
              <a:close/>
            </a:path>
          </a:pathLst>
        </a:custGeom>
        <a:solidFill>
          <a:srgbClr val="5B9BD5">
            <a:alpha val="23137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511479</xdr:colOff>
      <xdr:row>7</xdr:row>
      <xdr:rowOff>53235</xdr:rowOff>
    </xdr:from>
    <xdr:to>
      <xdr:col>33</xdr:col>
      <xdr:colOff>240082</xdr:colOff>
      <xdr:row>25</xdr:row>
      <xdr:rowOff>-1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323919</xdr:colOff>
      <xdr:row>19</xdr:row>
      <xdr:rowOff>137347</xdr:rowOff>
    </xdr:from>
    <xdr:to>
      <xdr:col>30</xdr:col>
      <xdr:colOff>596635</xdr:colOff>
      <xdr:row>21</xdr:row>
      <xdr:rowOff>29665</xdr:rowOff>
    </xdr:to>
    <xdr:sp macro="" textlink="">
      <xdr:nvSpPr>
        <xdr:cNvPr id="8" name="TextBox 7"/>
        <xdr:cNvSpPr txBox="1"/>
      </xdr:nvSpPr>
      <xdr:spPr>
        <a:xfrm>
          <a:off x="14363508" y="2955703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</a:t>
          </a:r>
        </a:p>
      </xdr:txBody>
    </xdr:sp>
    <xdr:clientData/>
  </xdr:twoCellAnchor>
  <xdr:twoCellAnchor>
    <xdr:from>
      <xdr:col>31</xdr:col>
      <xdr:colOff>215358</xdr:colOff>
      <xdr:row>19</xdr:row>
      <xdr:rowOff>154049</xdr:rowOff>
    </xdr:from>
    <xdr:to>
      <xdr:col>31</xdr:col>
      <xdr:colOff>488074</xdr:colOff>
      <xdr:row>21</xdr:row>
      <xdr:rowOff>46367</xdr:rowOff>
    </xdr:to>
    <xdr:sp macro="" textlink="">
      <xdr:nvSpPr>
        <xdr:cNvPr id="9" name="TextBox 8"/>
        <xdr:cNvSpPr txBox="1"/>
      </xdr:nvSpPr>
      <xdr:spPr>
        <a:xfrm>
          <a:off x="14860372" y="2972405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</a:t>
          </a:r>
        </a:p>
      </xdr:txBody>
    </xdr:sp>
    <xdr:clientData/>
  </xdr:twoCellAnchor>
  <xdr:twoCellAnchor>
    <xdr:from>
      <xdr:col>30</xdr:col>
      <xdr:colOff>503457</xdr:colOff>
      <xdr:row>14</xdr:row>
      <xdr:rowOff>45490</xdr:rowOff>
    </xdr:from>
    <xdr:to>
      <xdr:col>31</xdr:col>
      <xdr:colOff>170748</xdr:colOff>
      <xdr:row>15</xdr:row>
      <xdr:rowOff>125698</xdr:rowOff>
    </xdr:to>
    <xdr:sp macro="" textlink="">
      <xdr:nvSpPr>
        <xdr:cNvPr id="10" name="TextBox 9"/>
        <xdr:cNvSpPr txBox="1"/>
      </xdr:nvSpPr>
      <xdr:spPr>
        <a:xfrm>
          <a:off x="14543046" y="1924394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</a:t>
          </a:r>
        </a:p>
      </xdr:txBody>
    </xdr:sp>
    <xdr:clientData/>
  </xdr:twoCellAnchor>
  <xdr:twoCellAnchor>
    <xdr:from>
      <xdr:col>29</xdr:col>
      <xdr:colOff>520159</xdr:colOff>
      <xdr:row>10</xdr:row>
      <xdr:rowOff>9999</xdr:rowOff>
    </xdr:from>
    <xdr:to>
      <xdr:col>30</xdr:col>
      <xdr:colOff>187450</xdr:colOff>
      <xdr:row>11</xdr:row>
      <xdr:rowOff>90207</xdr:rowOff>
    </xdr:to>
    <xdr:sp macro="" textlink="">
      <xdr:nvSpPr>
        <xdr:cNvPr id="11" name="TextBox 10"/>
        <xdr:cNvSpPr txBox="1"/>
      </xdr:nvSpPr>
      <xdr:spPr>
        <a:xfrm>
          <a:off x="13954323" y="1137341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</a:t>
          </a:r>
        </a:p>
      </xdr:txBody>
    </xdr:sp>
    <xdr:clientData/>
  </xdr:twoCellAnchor>
  <xdr:twoCellAnchor>
    <xdr:from>
      <xdr:col>28</xdr:col>
      <xdr:colOff>56694</xdr:colOff>
      <xdr:row>9</xdr:row>
      <xdr:rowOff>5823</xdr:rowOff>
    </xdr:from>
    <xdr:to>
      <xdr:col>28</xdr:col>
      <xdr:colOff>329410</xdr:colOff>
      <xdr:row>10</xdr:row>
      <xdr:rowOff>86032</xdr:rowOff>
    </xdr:to>
    <xdr:sp macro="" textlink="">
      <xdr:nvSpPr>
        <xdr:cNvPr id="12" name="TextBox 11"/>
        <xdr:cNvSpPr txBox="1"/>
      </xdr:nvSpPr>
      <xdr:spPr>
        <a:xfrm>
          <a:off x="12885434" y="945275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</a:t>
          </a:r>
        </a:p>
      </xdr:txBody>
    </xdr:sp>
    <xdr:clientData/>
  </xdr:twoCellAnchor>
  <xdr:twoCellAnchor>
    <xdr:from>
      <xdr:col>27</xdr:col>
      <xdr:colOff>125589</xdr:colOff>
      <xdr:row>8</xdr:row>
      <xdr:rowOff>158222</xdr:rowOff>
    </xdr:from>
    <xdr:to>
      <xdr:col>27</xdr:col>
      <xdr:colOff>398305</xdr:colOff>
      <xdr:row>10</xdr:row>
      <xdr:rowOff>50541</xdr:rowOff>
    </xdr:to>
    <xdr:sp macro="" textlink="">
      <xdr:nvSpPr>
        <xdr:cNvPr id="13" name="TextBox 12"/>
        <xdr:cNvSpPr txBox="1"/>
      </xdr:nvSpPr>
      <xdr:spPr>
        <a:xfrm>
          <a:off x="12348904" y="909784"/>
          <a:ext cx="272716" cy="26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</a:t>
          </a:r>
        </a:p>
      </xdr:txBody>
    </xdr:sp>
    <xdr:clientData/>
  </xdr:twoCellAnchor>
  <xdr:twoCellAnchor>
    <xdr:from>
      <xdr:col>28</xdr:col>
      <xdr:colOff>149551</xdr:colOff>
      <xdr:row>4</xdr:row>
      <xdr:rowOff>178037</xdr:rowOff>
    </xdr:from>
    <xdr:to>
      <xdr:col>29</xdr:col>
      <xdr:colOff>257103</xdr:colOff>
      <xdr:row>9</xdr:row>
      <xdr:rowOff>29483</xdr:rowOff>
    </xdr:to>
    <xdr:grpSp>
      <xdr:nvGrpSpPr>
        <xdr:cNvPr id="14" name="Group 13"/>
        <xdr:cNvGrpSpPr/>
      </xdr:nvGrpSpPr>
      <xdr:grpSpPr>
        <a:xfrm rot="16200000">
          <a:off x="13046446" y="840469"/>
          <a:ext cx="777240" cy="720001"/>
          <a:chOff x="10820400" y="-1040040"/>
          <a:chExt cx="720000" cy="720000"/>
        </a:xfrm>
      </xdr:grpSpPr>
      <xdr:cxnSp macro="">
        <xdr:nvCxnSpPr>
          <xdr:cNvPr id="15" name="Straight Connector 14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102550</xdr:colOff>
      <xdr:row>5</xdr:row>
      <xdr:rowOff>173764</xdr:rowOff>
    </xdr:from>
    <xdr:to>
      <xdr:col>31</xdr:col>
      <xdr:colOff>210102</xdr:colOff>
      <xdr:row>10</xdr:row>
      <xdr:rowOff>25210</xdr:rowOff>
    </xdr:to>
    <xdr:grpSp>
      <xdr:nvGrpSpPr>
        <xdr:cNvPr id="17" name="Group 16"/>
        <xdr:cNvGrpSpPr/>
      </xdr:nvGrpSpPr>
      <xdr:grpSpPr>
        <a:xfrm rot="16200000">
          <a:off x="14224342" y="1021355"/>
          <a:ext cx="777240" cy="720001"/>
          <a:chOff x="10820400" y="-1040040"/>
          <a:chExt cx="720000" cy="720000"/>
        </a:xfrm>
      </xdr:grpSpPr>
      <xdr:cxnSp macro="">
        <xdr:nvCxnSpPr>
          <xdr:cNvPr id="18" name="Straight Connector 17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133885</xdr:colOff>
      <xdr:row>10</xdr:row>
      <xdr:rowOff>62669</xdr:rowOff>
    </xdr:from>
    <xdr:to>
      <xdr:col>32</xdr:col>
      <xdr:colOff>241436</xdr:colOff>
      <xdr:row>14</xdr:row>
      <xdr:rowOff>99274</xdr:rowOff>
    </xdr:to>
    <xdr:grpSp>
      <xdr:nvGrpSpPr>
        <xdr:cNvPr id="20" name="Group 19"/>
        <xdr:cNvGrpSpPr/>
      </xdr:nvGrpSpPr>
      <xdr:grpSpPr>
        <a:xfrm rot="16200000">
          <a:off x="14868124" y="1836056"/>
          <a:ext cx="777241" cy="719999"/>
          <a:chOff x="10820400" y="-1040040"/>
          <a:chExt cx="720000" cy="720000"/>
        </a:xfrm>
      </xdr:grpSpPr>
      <xdr:cxnSp macro="">
        <xdr:nvCxnSpPr>
          <xdr:cNvPr id="21" name="Straight Connector 20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457201</xdr:colOff>
      <xdr:row>16</xdr:row>
      <xdr:rowOff>150976</xdr:rowOff>
    </xdr:from>
    <xdr:to>
      <xdr:col>32</xdr:col>
      <xdr:colOff>564752</xdr:colOff>
      <xdr:row>21</xdr:row>
      <xdr:rowOff>2421</xdr:rowOff>
    </xdr:to>
    <xdr:grpSp>
      <xdr:nvGrpSpPr>
        <xdr:cNvPr id="23" name="Group 22"/>
        <xdr:cNvGrpSpPr/>
      </xdr:nvGrpSpPr>
      <xdr:grpSpPr>
        <a:xfrm rot="16200000">
          <a:off x="15191441" y="3035316"/>
          <a:ext cx="777239" cy="719999"/>
          <a:chOff x="10820400" y="-1040040"/>
          <a:chExt cx="720000" cy="720000"/>
        </a:xfrm>
      </xdr:grpSpPr>
      <xdr:cxnSp macro="">
        <xdr:nvCxnSpPr>
          <xdr:cNvPr id="24" name="Straight Connector 23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431563</xdr:colOff>
      <xdr:row>16</xdr:row>
      <xdr:rowOff>168068</xdr:rowOff>
    </xdr:from>
    <xdr:to>
      <xdr:col>31</xdr:col>
      <xdr:colOff>539115</xdr:colOff>
      <xdr:row>21</xdr:row>
      <xdr:rowOff>19513</xdr:rowOff>
    </xdr:to>
    <xdr:grpSp>
      <xdr:nvGrpSpPr>
        <xdr:cNvPr id="26" name="Group 25"/>
        <xdr:cNvGrpSpPr/>
      </xdr:nvGrpSpPr>
      <xdr:grpSpPr>
        <a:xfrm rot="16200000">
          <a:off x="14553355" y="3052407"/>
          <a:ext cx="777239" cy="720001"/>
          <a:chOff x="10820400" y="-1040040"/>
          <a:chExt cx="720000" cy="720000"/>
        </a:xfrm>
      </xdr:grpSpPr>
      <xdr:cxnSp macro="">
        <xdr:nvCxnSpPr>
          <xdr:cNvPr id="27" name="Straight Connector 26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320467</xdr:colOff>
      <xdr:row>12</xdr:row>
      <xdr:rowOff>128187</xdr:rowOff>
    </xdr:from>
    <xdr:to>
      <xdr:col>29</xdr:col>
      <xdr:colOff>428019</xdr:colOff>
      <xdr:row>16</xdr:row>
      <xdr:rowOff>164792</xdr:rowOff>
    </xdr:to>
    <xdr:grpSp>
      <xdr:nvGrpSpPr>
        <xdr:cNvPr id="29" name="Group 28"/>
        <xdr:cNvGrpSpPr/>
      </xdr:nvGrpSpPr>
      <xdr:grpSpPr>
        <a:xfrm rot="16200000">
          <a:off x="13217361" y="2271891"/>
          <a:ext cx="777241" cy="720001"/>
          <a:chOff x="10820400" y="-1040040"/>
          <a:chExt cx="720000" cy="720000"/>
        </a:xfrm>
      </xdr:grpSpPr>
      <xdr:cxnSp macro="">
        <xdr:nvCxnSpPr>
          <xdr:cNvPr id="30" name="Straight Connector 29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123914</xdr:colOff>
      <xdr:row>4</xdr:row>
      <xdr:rowOff>180885</xdr:rowOff>
    </xdr:from>
    <xdr:to>
      <xdr:col>28</xdr:col>
      <xdr:colOff>231465</xdr:colOff>
      <xdr:row>9</xdr:row>
      <xdr:rowOff>32331</xdr:rowOff>
    </xdr:to>
    <xdr:grpSp>
      <xdr:nvGrpSpPr>
        <xdr:cNvPr id="32" name="Group 31"/>
        <xdr:cNvGrpSpPr/>
      </xdr:nvGrpSpPr>
      <xdr:grpSpPr>
        <a:xfrm rot="16200000">
          <a:off x="12408359" y="843318"/>
          <a:ext cx="777240" cy="720000"/>
          <a:chOff x="10820400" y="-1040040"/>
          <a:chExt cx="720000" cy="720000"/>
        </a:xfrm>
      </xdr:grpSpPr>
      <xdr:cxnSp macro="">
        <xdr:nvCxnSpPr>
          <xdr:cNvPr id="33" name="Straight Connector 32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34" name="Straight Connector 33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294830</xdr:colOff>
      <xdr:row>8</xdr:row>
      <xdr:rowOff>24214</xdr:rowOff>
    </xdr:from>
    <xdr:to>
      <xdr:col>28</xdr:col>
      <xdr:colOff>402381</xdr:colOff>
      <xdr:row>12</xdr:row>
      <xdr:rowOff>60818</xdr:rowOff>
    </xdr:to>
    <xdr:grpSp>
      <xdr:nvGrpSpPr>
        <xdr:cNvPr id="35" name="Group 34"/>
        <xdr:cNvGrpSpPr/>
      </xdr:nvGrpSpPr>
      <xdr:grpSpPr>
        <a:xfrm rot="16200000">
          <a:off x="12579275" y="1427283"/>
          <a:ext cx="777239" cy="720000"/>
          <a:chOff x="10820400" y="-1040040"/>
          <a:chExt cx="720000" cy="720000"/>
        </a:xfrm>
      </xdr:grpSpPr>
      <xdr:cxnSp macro="">
        <xdr:nvCxnSpPr>
          <xdr:cNvPr id="36" name="Straight Connector 35"/>
          <xdr:cNvCxnSpPr/>
        </xdr:nvCxnSpPr>
        <xdr:spPr>
          <a:xfrm rot="5400000" flipV="1">
            <a:off x="11180400" y="-1400040"/>
            <a:ext cx="0" cy="72000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 rot="5400000" flipH="1">
            <a:off x="10460400" y="-680040"/>
            <a:ext cx="720000" cy="0"/>
          </a:xfrm>
          <a:prstGeom prst="line">
            <a:avLst/>
          </a:prstGeom>
          <a:ln w="12700">
            <a:solidFill>
              <a:srgbClr val="C00000"/>
            </a:solidFill>
          </a:ln>
        </xdr:spPr>
        <xdr:style>
          <a:lnRef idx="1">
            <a:schemeClr val="accent4"/>
          </a:lnRef>
          <a:fillRef idx="0">
            <a:schemeClr val="accent4"/>
          </a:fillRef>
          <a:effectRef idx="0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163794</xdr:colOff>
      <xdr:row>9</xdr:row>
      <xdr:rowOff>35608</xdr:rowOff>
    </xdr:from>
    <xdr:to>
      <xdr:col>31</xdr:col>
      <xdr:colOff>477141</xdr:colOff>
      <xdr:row>21</xdr:row>
      <xdr:rowOff>0</xdr:rowOff>
    </xdr:to>
    <xdr:sp macro="" textlink="">
      <xdr:nvSpPr>
        <xdr:cNvPr id="4" name="Freeform 3"/>
        <xdr:cNvSpPr/>
      </xdr:nvSpPr>
      <xdr:spPr>
        <a:xfrm>
          <a:off x="13067944" y="1595215"/>
          <a:ext cx="2150692" cy="2186299"/>
        </a:xfrm>
        <a:custGeom>
          <a:avLst/>
          <a:gdLst>
            <a:gd name="connsiteX0" fmla="*/ 0 w 2150692"/>
            <a:gd name="connsiteY0" fmla="*/ 0 h 2186299"/>
            <a:gd name="connsiteX1" fmla="*/ 1167925 w 2150692"/>
            <a:gd name="connsiteY1" fmla="*/ 199402 h 2186299"/>
            <a:gd name="connsiteX2" fmla="*/ 1830224 w 2150692"/>
            <a:gd name="connsiteY2" fmla="*/ 1004131 h 2186299"/>
            <a:gd name="connsiteX3" fmla="*/ 2150692 w 2150692"/>
            <a:gd name="connsiteY3" fmla="*/ 2186299 h 2186299"/>
            <a:gd name="connsiteX4" fmla="*/ 2150692 w 2150692"/>
            <a:gd name="connsiteY4" fmla="*/ 2186299 h 2186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0692" h="2186299">
              <a:moveTo>
                <a:pt x="0" y="0"/>
              </a:moveTo>
              <a:lnTo>
                <a:pt x="1167925" y="199402"/>
              </a:lnTo>
              <a:lnTo>
                <a:pt x="1830224" y="1004131"/>
              </a:lnTo>
              <a:lnTo>
                <a:pt x="2150692" y="2186299"/>
              </a:lnTo>
              <a:lnTo>
                <a:pt x="2150692" y="2186299"/>
              </a:lnTo>
            </a:path>
          </a:pathLst>
        </a:cu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249252</xdr:colOff>
      <xdr:row>75</xdr:row>
      <xdr:rowOff>28487</xdr:rowOff>
    </xdr:from>
    <xdr:to>
      <xdr:col>12</xdr:col>
      <xdr:colOff>277738</xdr:colOff>
      <xdr:row>78</xdr:row>
      <xdr:rowOff>121066</xdr:rowOff>
    </xdr:to>
    <xdr:sp macro="" textlink="">
      <xdr:nvSpPr>
        <xdr:cNvPr id="5" name="TextBox 4"/>
        <xdr:cNvSpPr txBox="1"/>
      </xdr:nvSpPr>
      <xdr:spPr>
        <a:xfrm>
          <a:off x="4073495" y="13808580"/>
          <a:ext cx="1004131" cy="648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Cells to be optimized one by one </a:t>
          </a:r>
        </a:p>
      </xdr:txBody>
    </xdr:sp>
    <xdr:clientData/>
  </xdr:twoCellAnchor>
  <xdr:twoCellAnchor>
    <xdr:from>
      <xdr:col>9</xdr:col>
      <xdr:colOff>21365</xdr:colOff>
      <xdr:row>76</xdr:row>
      <xdr:rowOff>167356</xdr:rowOff>
    </xdr:from>
    <xdr:to>
      <xdr:col>10</xdr:col>
      <xdr:colOff>249252</xdr:colOff>
      <xdr:row>81</xdr:row>
      <xdr:rowOff>99701</xdr:rowOff>
    </xdr:to>
    <xdr:cxnSp macro="">
      <xdr:nvCxnSpPr>
        <xdr:cNvPr id="39" name="Straight Arrow Connector 38"/>
        <xdr:cNvCxnSpPr>
          <a:stCxn id="5" idx="1"/>
        </xdr:cNvCxnSpPr>
      </xdr:nvCxnSpPr>
      <xdr:spPr>
        <a:xfrm flipH="1">
          <a:off x="3475290" y="14132608"/>
          <a:ext cx="598205" cy="14064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0.77602</cdr:x>
      <cdr:y>0.24248</cdr:y>
    </cdr:from>
    <cdr:to>
      <cdr:x>0.83567</cdr:x>
      <cdr:y>0.31287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47979" y="917073"/>
          <a:ext cx="272716" cy="266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</a:t>
          </a:r>
        </a:p>
      </cdr:txBody>
    </cdr:sp>
  </cdr:relSizeAnchor>
  <cdr:relSizeAnchor xmlns:cdr="http://schemas.openxmlformats.org/drawingml/2006/chartDrawing">
    <cdr:from>
      <cdr:x>0.78464</cdr:x>
      <cdr:y>0.12406</cdr:y>
    </cdr:from>
    <cdr:to>
      <cdr:x>0.84429</cdr:x>
      <cdr:y>0.19446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587376" y="467469"/>
          <a:ext cx="272716" cy="265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</a:t>
          </a:r>
        </a:p>
      </cdr:txBody>
    </cdr:sp>
  </cdr:relSizeAnchor>
  <cdr:relSizeAnchor xmlns:cdr="http://schemas.openxmlformats.org/drawingml/2006/chartDrawing">
    <cdr:from>
      <cdr:x>0.44361</cdr:x>
      <cdr:y>0.20805</cdr:y>
    </cdr:from>
    <cdr:to>
      <cdr:x>0.50326</cdr:x>
      <cdr:y>0.27871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13376" y="801043"/>
          <a:ext cx="270724" cy="272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</a:t>
          </a:r>
        </a:p>
      </cdr:txBody>
    </cdr:sp>
  </cdr:relSizeAnchor>
  <cdr:relSizeAnchor xmlns:cdr="http://schemas.openxmlformats.org/drawingml/2006/chartDrawing">
    <cdr:from>
      <cdr:x>0.20119</cdr:x>
      <cdr:y>0.31116</cdr:y>
    </cdr:from>
    <cdr:to>
      <cdr:x>0.26084</cdr:x>
      <cdr:y>0.38181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913120" y="1198030"/>
          <a:ext cx="270723" cy="272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</a:t>
          </a:r>
        </a:p>
      </cdr:txBody>
    </cdr:sp>
  </cdr:relSizeAnchor>
  <cdr:relSizeAnchor xmlns:cdr="http://schemas.openxmlformats.org/drawingml/2006/chartDrawing">
    <cdr:from>
      <cdr:x>0.09299</cdr:x>
      <cdr:y>0.44796</cdr:y>
    </cdr:from>
    <cdr:to>
      <cdr:x>0.15264</cdr:x>
      <cdr:y>0.51861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427290" y="1700275"/>
          <a:ext cx="274076" cy="268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G</a:t>
          </a:r>
        </a:p>
      </cdr:txBody>
    </cdr:sp>
  </cdr:relSizeAnchor>
  <cdr:relSizeAnchor xmlns:cdr="http://schemas.openxmlformats.org/drawingml/2006/chartDrawing">
    <cdr:from>
      <cdr:x>0.09342</cdr:x>
      <cdr:y>0.58092</cdr:y>
    </cdr:from>
    <cdr:to>
      <cdr:x>0.15307</cdr:x>
      <cdr:y>0.65157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423999" y="2236680"/>
          <a:ext cx="270724" cy="272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</a:t>
          </a:r>
        </a:p>
      </cdr:txBody>
    </cdr:sp>
  </cdr:relSizeAnchor>
  <cdr:relSizeAnchor xmlns:cdr="http://schemas.openxmlformats.org/drawingml/2006/chartDrawing">
    <cdr:from>
      <cdr:x>0.31949</cdr:x>
      <cdr:y>0.65881</cdr:y>
    </cdr:from>
    <cdr:to>
      <cdr:x>0.37914</cdr:x>
      <cdr:y>0.72947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1467977" y="2500594"/>
          <a:ext cx="274076" cy="268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</a:t>
          </a:r>
        </a:p>
      </cdr:txBody>
    </cdr:sp>
  </cdr:relSizeAnchor>
  <cdr:relSizeAnchor xmlns:cdr="http://schemas.openxmlformats.org/drawingml/2006/chartDrawing">
    <cdr:from>
      <cdr:x>0.54732</cdr:x>
      <cdr:y>0.57813</cdr:y>
    </cdr:from>
    <cdr:to>
      <cdr:x>0.60697</cdr:x>
      <cdr:y>0.64879</cdr:y>
    </cdr:to>
    <cdr:sp macro="" textlink="">
      <cdr:nvSpPr>
        <cdr:cNvPr id="10" name="TextBox 3"/>
        <cdr:cNvSpPr txBox="1"/>
      </cdr:nvSpPr>
      <cdr:spPr>
        <a:xfrm xmlns:a="http://schemas.openxmlformats.org/drawingml/2006/main">
          <a:off x="2514838" y="2194370"/>
          <a:ext cx="274076" cy="268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0.21887</cdr:x>
      <cdr:y>0.23362</cdr:y>
    </cdr:from>
    <cdr:to>
      <cdr:x>0.27852</cdr:x>
      <cdr:y>0.33135</cdr:y>
    </cdr:to>
    <cdr:sp macro="" textlink="">
      <cdr:nvSpPr>
        <cdr:cNvPr id="2" name="TextBox 12"/>
        <cdr:cNvSpPr txBox="1"/>
      </cdr:nvSpPr>
      <cdr:spPr>
        <a:xfrm xmlns:a="http://schemas.openxmlformats.org/drawingml/2006/main">
          <a:off x="1000690" y="777661"/>
          <a:ext cx="272716" cy="32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G</a:t>
          </a:r>
        </a:p>
      </cdr:txBody>
    </cdr:sp>
  </cdr:relSizeAnchor>
  <cdr:relSizeAnchor xmlns:cdr="http://schemas.openxmlformats.org/drawingml/2006/chartDrawing">
    <cdr:from>
      <cdr:x>0.34444</cdr:x>
      <cdr:y>0.4646</cdr:y>
    </cdr:from>
    <cdr:to>
      <cdr:x>0.40409</cdr:x>
      <cdr:y>0.56234</cdr:y>
    </cdr:to>
    <cdr:sp macro="" textlink="">
      <cdr:nvSpPr>
        <cdr:cNvPr id="3" name="TextBox 12"/>
        <cdr:cNvSpPr txBox="1"/>
      </cdr:nvSpPr>
      <cdr:spPr>
        <a:xfrm xmlns:a="http://schemas.openxmlformats.org/drawingml/2006/main">
          <a:off x="1574800" y="1546573"/>
          <a:ext cx="272716" cy="32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A72" zoomScale="107" zoomScaleNormal="107" workbookViewId="0">
      <selection activeCell="A81" sqref="A81:H81"/>
    </sheetView>
  </sheetViews>
  <sheetFormatPr defaultRowHeight="14.4" x14ac:dyDescent="0.3"/>
  <cols>
    <col min="2" max="2" width="3.77734375" customWidth="1"/>
    <col min="3" max="3" width="3.6640625" customWidth="1"/>
    <col min="4" max="4" width="4.109375" customWidth="1"/>
    <col min="5" max="5" width="3.33203125" customWidth="1"/>
    <col min="6" max="6" width="3" bestFit="1" customWidth="1"/>
    <col min="7" max="8" width="4.77734375" customWidth="1"/>
    <col min="9" max="9" width="14.33203125" bestFit="1" customWidth="1"/>
    <col min="10" max="10" width="5.44140625" customWidth="1"/>
    <col min="11" max="11" width="5.33203125" customWidth="1"/>
    <col min="13" max="16" width="4.6640625" customWidth="1"/>
    <col min="17" max="17" width="1.21875" customWidth="1"/>
  </cols>
  <sheetData>
    <row r="1" spans="1:33" x14ac:dyDescent="0.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3" ht="6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33" x14ac:dyDescent="0.3">
      <c r="A3" s="26" t="s">
        <v>2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S3" t="s">
        <v>45</v>
      </c>
      <c r="AA3" t="s">
        <v>46</v>
      </c>
    </row>
    <row r="4" spans="1:33" x14ac:dyDescent="0.3">
      <c r="A4" s="26" t="s">
        <v>2</v>
      </c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S4" t="s">
        <v>44</v>
      </c>
      <c r="AA4" t="s">
        <v>47</v>
      </c>
    </row>
    <row r="5" spans="1:33" x14ac:dyDescent="0.3">
      <c r="A5" s="26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33" x14ac:dyDescent="0.3">
      <c r="A6" s="23" t="s">
        <v>42</v>
      </c>
      <c r="B6">
        <v>3</v>
      </c>
      <c r="C6" t="s">
        <v>4</v>
      </c>
      <c r="D6">
        <v>-2</v>
      </c>
      <c r="E6" t="s">
        <v>5</v>
      </c>
      <c r="S6" s="44" t="s">
        <v>38</v>
      </c>
      <c r="T6" s="44"/>
      <c r="U6" s="44"/>
      <c r="V6" s="44"/>
      <c r="W6" s="44"/>
      <c r="X6" s="44"/>
      <c r="Y6" s="44"/>
      <c r="AA6" s="44" t="s">
        <v>39</v>
      </c>
      <c r="AB6" s="44"/>
      <c r="AC6" s="44"/>
      <c r="AD6" s="44"/>
      <c r="AE6" s="44"/>
      <c r="AF6" s="44"/>
      <c r="AG6" s="44"/>
    </row>
    <row r="7" spans="1:33" x14ac:dyDescent="0.3">
      <c r="A7" s="16"/>
      <c r="B7">
        <v>-1</v>
      </c>
      <c r="C7" t="s">
        <v>4</v>
      </c>
      <c r="D7">
        <v>2</v>
      </c>
      <c r="E7" t="s">
        <v>41</v>
      </c>
    </row>
    <row r="9" spans="1:33" x14ac:dyDescent="0.3">
      <c r="A9" t="s">
        <v>43</v>
      </c>
      <c r="B9">
        <v>4</v>
      </c>
      <c r="C9" t="s">
        <v>4</v>
      </c>
      <c r="D9">
        <v>8</v>
      </c>
      <c r="E9" t="s">
        <v>5</v>
      </c>
      <c r="F9" t="s">
        <v>6</v>
      </c>
      <c r="G9">
        <v>8</v>
      </c>
      <c r="J9" s="1" t="s">
        <v>4</v>
      </c>
      <c r="K9" s="1" t="s">
        <v>5</v>
      </c>
    </row>
    <row r="10" spans="1:33" x14ac:dyDescent="0.3">
      <c r="B10">
        <v>3</v>
      </c>
      <c r="C10" t="s">
        <v>4</v>
      </c>
      <c r="D10">
        <v>-6</v>
      </c>
      <c r="E10" t="s">
        <v>5</v>
      </c>
      <c r="F10" t="s">
        <v>7</v>
      </c>
      <c r="G10">
        <v>6</v>
      </c>
      <c r="I10" s="32" t="str">
        <f>CONCATENATE(B9,C9," + ",D9,E9," ",F9," ",G9)</f>
        <v>4x1 + 8x2 &gt;= 8</v>
      </c>
      <c r="J10" s="3">
        <v>0</v>
      </c>
      <c r="K10" s="3">
        <f>(G9-B9*J10)/D9</f>
        <v>1</v>
      </c>
    </row>
    <row r="11" spans="1:33" x14ac:dyDescent="0.3">
      <c r="B11">
        <v>4</v>
      </c>
      <c r="C11" t="s">
        <v>4</v>
      </c>
      <c r="D11">
        <v>-2</v>
      </c>
      <c r="E11" t="s">
        <v>5</v>
      </c>
      <c r="F11" t="s">
        <v>7</v>
      </c>
      <c r="G11">
        <v>14</v>
      </c>
      <c r="I11" s="32"/>
      <c r="J11" s="3">
        <f>(G9-D9*K11)/B9</f>
        <v>15</v>
      </c>
      <c r="K11" s="3">
        <f>-52/8</f>
        <v>-6.5</v>
      </c>
    </row>
    <row r="12" spans="1:33" x14ac:dyDescent="0.3">
      <c r="B12">
        <v>1</v>
      </c>
      <c r="C12" t="s">
        <v>4</v>
      </c>
      <c r="D12">
        <v>0</v>
      </c>
      <c r="E12" t="s">
        <v>5</v>
      </c>
      <c r="F12" t="s">
        <v>7</v>
      </c>
      <c r="G12">
        <v>6</v>
      </c>
      <c r="I12" s="29" t="str">
        <f>CONCATENATE(B10,C10," + ",D10,E10," ",F10," ",G10)</f>
        <v>3x1 + -6x2 &lt;= 6</v>
      </c>
      <c r="J12" s="2">
        <v>0</v>
      </c>
      <c r="K12" s="2">
        <v>-1</v>
      </c>
    </row>
    <row r="13" spans="1:33" x14ac:dyDescent="0.3">
      <c r="B13">
        <v>-1</v>
      </c>
      <c r="C13" t="s">
        <v>4</v>
      </c>
      <c r="D13">
        <v>3</v>
      </c>
      <c r="E13" t="s">
        <v>5</v>
      </c>
      <c r="F13" t="s">
        <v>7</v>
      </c>
      <c r="G13">
        <v>15</v>
      </c>
      <c r="I13" s="29"/>
      <c r="J13" s="2">
        <f>(G10-D10*K13)/B10</f>
        <v>22</v>
      </c>
      <c r="K13" s="2">
        <v>10</v>
      </c>
    </row>
    <row r="14" spans="1:33" x14ac:dyDescent="0.3">
      <c r="B14">
        <v>-2</v>
      </c>
      <c r="C14" t="s">
        <v>4</v>
      </c>
      <c r="D14">
        <v>4</v>
      </c>
      <c r="E14" t="s">
        <v>5</v>
      </c>
      <c r="F14" t="s">
        <v>7</v>
      </c>
      <c r="G14">
        <v>18</v>
      </c>
      <c r="I14" s="33" t="str">
        <f>CONCATENATE(B11,C11," + ",D11,E11," ",F11," ",G11)</f>
        <v>4x1 + -2x2 &lt;= 14</v>
      </c>
      <c r="J14" s="6">
        <v>10</v>
      </c>
      <c r="K14" s="6">
        <f>(G11-B11*J14)/D11</f>
        <v>13</v>
      </c>
    </row>
    <row r="15" spans="1:33" x14ac:dyDescent="0.3">
      <c r="B15">
        <v>-6</v>
      </c>
      <c r="C15" t="s">
        <v>4</v>
      </c>
      <c r="D15">
        <v>3</v>
      </c>
      <c r="E15" t="s">
        <v>5</v>
      </c>
      <c r="F15" t="s">
        <v>7</v>
      </c>
      <c r="G15">
        <v>9</v>
      </c>
      <c r="I15" s="33"/>
      <c r="J15" s="6">
        <f>G11/B11</f>
        <v>3.5</v>
      </c>
      <c r="K15" s="6">
        <v>0</v>
      </c>
    </row>
    <row r="16" spans="1:33" x14ac:dyDescent="0.3">
      <c r="I16" s="30" t="str">
        <f>CONCATENATE(C12," ",F12," ",G12)</f>
        <v>x1 &lt;= 6</v>
      </c>
      <c r="J16" s="5">
        <v>6</v>
      </c>
      <c r="K16" s="5">
        <v>15</v>
      </c>
    </row>
    <row r="17" spans="9:33" x14ac:dyDescent="0.3">
      <c r="I17" s="30"/>
      <c r="J17" s="5">
        <v>6</v>
      </c>
      <c r="K17" s="5">
        <v>0</v>
      </c>
    </row>
    <row r="18" spans="9:33" x14ac:dyDescent="0.3">
      <c r="I18" s="34" t="str">
        <f>CONCATENATE(B13,C13," + ",D13,E13," ",F13," ",G13)</f>
        <v>-1x1 + 3x2 &lt;= 15</v>
      </c>
      <c r="J18" s="10">
        <v>0</v>
      </c>
      <c r="K18" s="10">
        <f>G13/D13</f>
        <v>5</v>
      </c>
    </row>
    <row r="19" spans="9:33" x14ac:dyDescent="0.3">
      <c r="I19" s="34"/>
      <c r="J19" s="10">
        <v>15</v>
      </c>
      <c r="K19" s="10">
        <f>(G13-B13*J19)/D13</f>
        <v>10</v>
      </c>
    </row>
    <row r="20" spans="9:33" x14ac:dyDescent="0.3">
      <c r="I20" s="36" t="str">
        <f>CONCATENATE(B14,C14," + ",D14,E14," ",F14," ",G14)</f>
        <v>-2x1 + 4x2 &lt;= 18</v>
      </c>
      <c r="J20" s="7">
        <v>0</v>
      </c>
      <c r="K20" s="7">
        <f>G14/D14</f>
        <v>4.5</v>
      </c>
    </row>
    <row r="21" spans="9:33" x14ac:dyDescent="0.3">
      <c r="I21" s="36"/>
      <c r="J21" s="7">
        <v>7</v>
      </c>
      <c r="K21" s="7">
        <f>(G14-B14*J21)/D14</f>
        <v>8</v>
      </c>
    </row>
    <row r="22" spans="9:33" x14ac:dyDescent="0.3">
      <c r="I22" s="35" t="str">
        <f>CONCATENATE(B15,C15," + ",D15,E15," ",F15," ",G15)</f>
        <v>-6x1 + 3x2 &lt;= 9</v>
      </c>
      <c r="J22" s="9">
        <v>10</v>
      </c>
      <c r="K22" s="9">
        <f>(G15-B15*J22)/D15</f>
        <v>23</v>
      </c>
    </row>
    <row r="23" spans="9:33" x14ac:dyDescent="0.3">
      <c r="I23" s="35"/>
      <c r="J23" s="9">
        <v>0</v>
      </c>
      <c r="K23" s="9">
        <v>3</v>
      </c>
    </row>
    <row r="27" spans="9:33" x14ac:dyDescent="0.3">
      <c r="AA27" s="46" t="s">
        <v>48</v>
      </c>
      <c r="AB27" s="46"/>
      <c r="AC27" s="46"/>
      <c r="AD27" s="46"/>
      <c r="AE27" s="46"/>
      <c r="AF27" s="46"/>
      <c r="AG27" s="46"/>
    </row>
    <row r="28" spans="9:33" x14ac:dyDescent="0.3">
      <c r="AA28" s="46"/>
      <c r="AB28" s="46"/>
      <c r="AC28" s="46"/>
      <c r="AD28" s="46"/>
      <c r="AE28" s="46"/>
      <c r="AF28" s="46"/>
      <c r="AG28" s="46"/>
    </row>
    <row r="29" spans="9:33" x14ac:dyDescent="0.3">
      <c r="S29" s="45" t="s">
        <v>56</v>
      </c>
      <c r="T29" s="45"/>
      <c r="U29" s="45"/>
      <c r="V29" s="45"/>
      <c r="W29" s="45"/>
    </row>
    <row r="30" spans="9:33" x14ac:dyDescent="0.3">
      <c r="S30" s="45"/>
      <c r="T30" s="45"/>
      <c r="U30" s="45"/>
      <c r="V30" s="45"/>
      <c r="W30" s="45"/>
      <c r="AA30" t="s">
        <v>49</v>
      </c>
      <c r="AD30" s="47" t="s">
        <v>54</v>
      </c>
      <c r="AE30" s="47"/>
      <c r="AF30" s="47"/>
    </row>
    <row r="31" spans="9:33" x14ac:dyDescent="0.3">
      <c r="AA31" t="s">
        <v>50</v>
      </c>
      <c r="AD31" s="47"/>
      <c r="AE31" s="47"/>
      <c r="AF31" s="47"/>
    </row>
    <row r="32" spans="9:33" x14ac:dyDescent="0.3">
      <c r="S32" s="50" t="s">
        <v>37</v>
      </c>
      <c r="T32" s="50" t="s">
        <v>4</v>
      </c>
      <c r="U32" s="50" t="s">
        <v>5</v>
      </c>
      <c r="V32" s="50" t="s">
        <v>16</v>
      </c>
      <c r="W32" s="50" t="s">
        <v>17</v>
      </c>
      <c r="AA32" t="s">
        <v>51</v>
      </c>
    </row>
    <row r="33" spans="4:27" ht="14.4" customHeight="1" x14ac:dyDescent="0.3">
      <c r="S33" s="28" t="s">
        <v>8</v>
      </c>
      <c r="T33" s="28">
        <v>2</v>
      </c>
      <c r="U33" s="28">
        <v>0</v>
      </c>
      <c r="V33" s="28">
        <f>$B$6*T33+$D$6*U33</f>
        <v>6</v>
      </c>
      <c r="W33" s="28">
        <f>$B$7*T33+$D$7*U33</f>
        <v>-2</v>
      </c>
      <c r="AA33" t="s">
        <v>52</v>
      </c>
    </row>
    <row r="34" spans="4:27" x14ac:dyDescent="0.3">
      <c r="E34" s="46" t="s">
        <v>57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S34" s="20" t="s">
        <v>9</v>
      </c>
      <c r="T34" s="28">
        <v>4</v>
      </c>
      <c r="U34" s="28">
        <v>1</v>
      </c>
      <c r="V34" s="20">
        <f t="shared" ref="V34:V40" si="0">$B$6*T34+$D$6*U34</f>
        <v>10</v>
      </c>
      <c r="W34" s="28">
        <f t="shared" ref="W34:W40" si="1">$B$7*T34+$D$7*U34</f>
        <v>-2</v>
      </c>
      <c r="AA34" t="s">
        <v>53</v>
      </c>
    </row>
    <row r="35" spans="4:27" x14ac:dyDescent="0.3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S35" s="28" t="s">
        <v>10</v>
      </c>
      <c r="T35" s="28">
        <v>6</v>
      </c>
      <c r="U35" s="28">
        <v>5</v>
      </c>
      <c r="V35" s="28">
        <f t="shared" si="0"/>
        <v>8</v>
      </c>
      <c r="W35" s="28">
        <f t="shared" si="1"/>
        <v>4</v>
      </c>
    </row>
    <row r="36" spans="4:27" x14ac:dyDescent="0.3">
      <c r="M36" s="52" t="s">
        <v>20</v>
      </c>
      <c r="N36" s="52"/>
      <c r="O36" s="52"/>
      <c r="P36" s="52"/>
      <c r="S36" s="28" t="s">
        <v>11</v>
      </c>
      <c r="T36" s="28">
        <v>6</v>
      </c>
      <c r="U36" s="28">
        <v>7</v>
      </c>
      <c r="V36" s="28">
        <f t="shared" si="0"/>
        <v>4</v>
      </c>
      <c r="W36" s="28">
        <f t="shared" si="1"/>
        <v>8</v>
      </c>
    </row>
    <row r="37" spans="4:27" x14ac:dyDescent="0.3">
      <c r="M37" s="14">
        <v>3</v>
      </c>
      <c r="N37" s="14" t="s">
        <v>4</v>
      </c>
      <c r="O37" s="15">
        <v>-2</v>
      </c>
      <c r="P37" s="14" t="s">
        <v>5</v>
      </c>
      <c r="Q37" s="1"/>
      <c r="S37" s="20" t="s">
        <v>12</v>
      </c>
      <c r="T37" s="28">
        <v>3</v>
      </c>
      <c r="U37" s="28">
        <v>6</v>
      </c>
      <c r="V37" s="28">
        <f t="shared" si="0"/>
        <v>-3</v>
      </c>
      <c r="W37" s="20">
        <f t="shared" si="1"/>
        <v>9</v>
      </c>
    </row>
    <row r="38" spans="4:27" x14ac:dyDescent="0.3">
      <c r="D38" t="s">
        <v>18</v>
      </c>
      <c r="S38" s="20" t="s">
        <v>13</v>
      </c>
      <c r="T38" s="28">
        <v>1</v>
      </c>
      <c r="U38" s="28">
        <v>5</v>
      </c>
      <c r="V38" s="28">
        <f t="shared" si="0"/>
        <v>-7</v>
      </c>
      <c r="W38" s="20">
        <f t="shared" si="1"/>
        <v>9</v>
      </c>
    </row>
    <row r="39" spans="4:27" x14ac:dyDescent="0.3">
      <c r="E39" s="13">
        <v>0.1</v>
      </c>
      <c r="M39" s="52" t="s">
        <v>21</v>
      </c>
      <c r="N39" s="52"/>
      <c r="O39" s="52"/>
      <c r="P39" s="52"/>
      <c r="S39" s="28" t="s">
        <v>14</v>
      </c>
      <c r="T39" s="28">
        <v>0</v>
      </c>
      <c r="U39" s="28">
        <v>3</v>
      </c>
      <c r="V39" s="28">
        <f t="shared" si="0"/>
        <v>-6</v>
      </c>
      <c r="W39" s="28">
        <f t="shared" si="1"/>
        <v>6</v>
      </c>
    </row>
    <row r="40" spans="4:27" x14ac:dyDescent="0.3">
      <c r="M40" s="14">
        <v>-1</v>
      </c>
      <c r="N40" s="14" t="s">
        <v>4</v>
      </c>
      <c r="O40" s="14">
        <v>2</v>
      </c>
      <c r="P40" s="14" t="s">
        <v>5</v>
      </c>
      <c r="S40" s="28" t="s">
        <v>15</v>
      </c>
      <c r="T40" s="28">
        <v>0</v>
      </c>
      <c r="U40" s="28">
        <v>1</v>
      </c>
      <c r="V40" s="28">
        <f t="shared" si="0"/>
        <v>-2</v>
      </c>
      <c r="W40" s="28">
        <f t="shared" si="1"/>
        <v>2</v>
      </c>
    </row>
    <row r="41" spans="4:27" x14ac:dyDescent="0.3">
      <c r="G41" s="1" t="s">
        <v>58</v>
      </c>
      <c r="H41" s="1" t="s">
        <v>59</v>
      </c>
      <c r="I41" s="53" t="s">
        <v>22</v>
      </c>
      <c r="V41" s="48">
        <v>6</v>
      </c>
      <c r="W41" s="48">
        <v>-2</v>
      </c>
      <c r="X41" s="49" t="s">
        <v>55</v>
      </c>
      <c r="Y41" s="49"/>
      <c r="Z41" s="49"/>
      <c r="AA41" s="49"/>
    </row>
    <row r="42" spans="4:27" x14ac:dyDescent="0.3">
      <c r="E42" s="22"/>
      <c r="F42" s="59" t="s">
        <v>26</v>
      </c>
      <c r="G42" s="57">
        <v>1</v>
      </c>
      <c r="H42" s="57">
        <v>0</v>
      </c>
      <c r="I42" s="57" t="str">
        <f>CONCATENATE(ROUND(M42,1),N42,ROUND(O42,1),P42)</f>
        <v>3x1-2x2</v>
      </c>
      <c r="J42" s="3"/>
      <c r="K42" s="3"/>
      <c r="L42" s="3"/>
      <c r="M42" s="4">
        <v>3</v>
      </c>
      <c r="N42" s="3" t="s">
        <v>4</v>
      </c>
      <c r="O42" s="3">
        <v>-2</v>
      </c>
      <c r="P42" s="3" t="s">
        <v>5</v>
      </c>
      <c r="Q42" s="3"/>
      <c r="R42" s="4" t="s">
        <v>60</v>
      </c>
      <c r="S42" s="4"/>
      <c r="T42" s="4"/>
      <c r="U42" s="4"/>
      <c r="X42" s="49"/>
      <c r="Y42" s="49"/>
      <c r="Z42" s="49"/>
      <c r="AA42" s="49"/>
    </row>
    <row r="43" spans="4:27" x14ac:dyDescent="0.3">
      <c r="E43" s="22"/>
      <c r="F43" s="54" t="s">
        <v>27</v>
      </c>
      <c r="G43" s="55">
        <f>G42-$E$39</f>
        <v>0.9</v>
      </c>
      <c r="H43" s="55">
        <f>1-G43</f>
        <v>9.9999999999999978E-2</v>
      </c>
      <c r="I43" s="38" t="str">
        <f>CONCATENATE(ROUND(M43,1),N43,ROUND(O43,1),P43)</f>
        <v>2.6x1-1.6x2</v>
      </c>
      <c r="M43" s="1">
        <f>G43*$M$37+H43*$M$40</f>
        <v>2.6</v>
      </c>
      <c r="N43" s="1" t="s">
        <v>4</v>
      </c>
      <c r="O43">
        <f>G43*$O$37+H43*$O$40</f>
        <v>-1.6</v>
      </c>
      <c r="P43" s="1" t="s">
        <v>5</v>
      </c>
      <c r="S43" s="22"/>
      <c r="T43" s="22"/>
      <c r="U43" s="22"/>
      <c r="V43" s="22"/>
      <c r="W43" s="22"/>
      <c r="X43" s="49"/>
      <c r="Y43" s="49"/>
      <c r="Z43" s="49"/>
      <c r="AA43" s="49"/>
    </row>
    <row r="44" spans="4:27" x14ac:dyDescent="0.3">
      <c r="E44" s="22"/>
      <c r="F44" s="61" t="s">
        <v>28</v>
      </c>
      <c r="G44" s="62">
        <f t="shared" ref="G44:G52" si="2">G43-$E$39</f>
        <v>0.8</v>
      </c>
      <c r="H44" s="62">
        <f t="shared" ref="H44:H51" si="3">1-G44</f>
        <v>0.19999999999999996</v>
      </c>
      <c r="I44" s="51" t="str">
        <f t="shared" ref="I44:I47" si="4">CONCATENATE(ROUND(M44,1),N44,ROUND(O44,1),P44)</f>
        <v>2.2x1-1.2x2</v>
      </c>
      <c r="J44" s="11"/>
      <c r="K44" s="11"/>
      <c r="L44" s="11"/>
      <c r="M44" s="5">
        <f t="shared" ref="M44:M51" si="5">G44*$M$37+H44*$M$40</f>
        <v>2.2000000000000002</v>
      </c>
      <c r="N44" s="5" t="s">
        <v>4</v>
      </c>
      <c r="O44" s="11">
        <f t="shared" ref="O44:O52" si="6">G44*$O$37+H44*$O$40</f>
        <v>-1.2000000000000002</v>
      </c>
      <c r="P44" s="5" t="s">
        <v>5</v>
      </c>
      <c r="S44" s="38"/>
      <c r="T44" s="38"/>
      <c r="U44" s="38"/>
      <c r="V44" s="38"/>
      <c r="W44" s="38"/>
    </row>
    <row r="45" spans="4:27" x14ac:dyDescent="0.3">
      <c r="E45" s="22"/>
      <c r="F45" s="54" t="s">
        <v>29</v>
      </c>
      <c r="G45" s="55">
        <f t="shared" si="2"/>
        <v>0.70000000000000007</v>
      </c>
      <c r="H45" s="55">
        <f t="shared" si="3"/>
        <v>0.29999999999999993</v>
      </c>
      <c r="I45" s="38" t="str">
        <f t="shared" si="4"/>
        <v>1.8x1-0.8x2</v>
      </c>
      <c r="M45" s="1">
        <f t="shared" si="5"/>
        <v>1.8000000000000003</v>
      </c>
      <c r="N45" s="1" t="s">
        <v>4</v>
      </c>
      <c r="O45">
        <f t="shared" si="6"/>
        <v>-0.80000000000000027</v>
      </c>
      <c r="P45" s="1" t="s">
        <v>5</v>
      </c>
      <c r="S45" s="38"/>
      <c r="T45" s="38"/>
      <c r="U45" s="38"/>
      <c r="V45" s="38"/>
      <c r="W45" s="38"/>
    </row>
    <row r="46" spans="4:27" x14ac:dyDescent="0.3">
      <c r="E46" s="22"/>
      <c r="F46" s="61" t="s">
        <v>30</v>
      </c>
      <c r="G46" s="62">
        <f t="shared" si="2"/>
        <v>0.60000000000000009</v>
      </c>
      <c r="H46" s="62">
        <f t="shared" si="3"/>
        <v>0.39999999999999991</v>
      </c>
      <c r="I46" s="51" t="str">
        <f t="shared" si="4"/>
        <v>1.4x1-0.4x2</v>
      </c>
      <c r="J46" s="11"/>
      <c r="K46" s="11"/>
      <c r="L46" s="11"/>
      <c r="M46" s="5">
        <f t="shared" si="5"/>
        <v>1.4000000000000004</v>
      </c>
      <c r="N46" s="5" t="s">
        <v>4</v>
      </c>
      <c r="O46" s="11">
        <f t="shared" si="6"/>
        <v>-0.40000000000000036</v>
      </c>
      <c r="P46" s="5" t="s">
        <v>5</v>
      </c>
      <c r="S46" s="38"/>
      <c r="T46" s="38"/>
      <c r="U46" s="38"/>
      <c r="V46" s="38"/>
      <c r="W46" s="38"/>
    </row>
    <row r="47" spans="4:27" x14ac:dyDescent="0.3">
      <c r="E47" s="22"/>
      <c r="F47" s="54" t="s">
        <v>31</v>
      </c>
      <c r="G47" s="55">
        <f t="shared" si="2"/>
        <v>0.50000000000000011</v>
      </c>
      <c r="H47" s="55">
        <f t="shared" si="3"/>
        <v>0.49999999999999989</v>
      </c>
      <c r="I47" s="38" t="str">
        <f t="shared" si="4"/>
        <v>1x10x2</v>
      </c>
      <c r="M47" s="1">
        <f t="shared" si="5"/>
        <v>1.0000000000000004</v>
      </c>
      <c r="N47" s="1" t="s">
        <v>4</v>
      </c>
      <c r="O47">
        <f t="shared" si="6"/>
        <v>0</v>
      </c>
      <c r="P47" s="1" t="s">
        <v>5</v>
      </c>
      <c r="S47" s="38"/>
      <c r="T47" s="38"/>
      <c r="U47" s="38"/>
      <c r="V47" s="38"/>
      <c r="W47" s="38"/>
    </row>
    <row r="48" spans="4:27" x14ac:dyDescent="0.3">
      <c r="E48" s="22"/>
      <c r="F48" s="61" t="s">
        <v>32</v>
      </c>
      <c r="G48" s="62">
        <f t="shared" si="2"/>
        <v>0.40000000000000013</v>
      </c>
      <c r="H48" s="62">
        <f t="shared" si="3"/>
        <v>0.59999999999999987</v>
      </c>
      <c r="I48" s="51" t="str">
        <f>CONCATENATE(ROUND(M48,1),N48,ROUND(O48,1),P48)</f>
        <v>0.6x10.4x2</v>
      </c>
      <c r="J48" s="11"/>
      <c r="K48" s="11"/>
      <c r="L48" s="11"/>
      <c r="M48" s="5">
        <f t="shared" si="5"/>
        <v>0.60000000000000053</v>
      </c>
      <c r="N48" s="5" t="s">
        <v>4</v>
      </c>
      <c r="O48" s="11">
        <f t="shared" si="6"/>
        <v>0.39999999999999947</v>
      </c>
      <c r="P48" s="5" t="s">
        <v>5</v>
      </c>
      <c r="S48" s="37"/>
      <c r="T48" s="37"/>
      <c r="U48" s="37"/>
      <c r="V48" s="37"/>
      <c r="W48" s="37"/>
    </row>
    <row r="49" spans="4:21" x14ac:dyDescent="0.3">
      <c r="E49" s="22"/>
      <c r="F49" s="54" t="s">
        <v>33</v>
      </c>
      <c r="G49" s="55">
        <f t="shared" si="2"/>
        <v>0.30000000000000016</v>
      </c>
      <c r="H49" s="55">
        <f t="shared" si="3"/>
        <v>0.69999999999999984</v>
      </c>
      <c r="I49" s="38" t="str">
        <f t="shared" ref="I49:I51" si="7">CONCATENATE(ROUND(M49,1),N49,ROUND(O49,1),P49)</f>
        <v>0.2x10.8x2</v>
      </c>
      <c r="M49" s="1">
        <f t="shared" si="5"/>
        <v>0.20000000000000062</v>
      </c>
      <c r="N49" s="1" t="s">
        <v>4</v>
      </c>
      <c r="O49">
        <f t="shared" si="6"/>
        <v>0.79999999999999938</v>
      </c>
      <c r="P49" s="1" t="s">
        <v>5</v>
      </c>
    </row>
    <row r="50" spans="4:21" x14ac:dyDescent="0.3">
      <c r="E50" s="22"/>
      <c r="F50" s="61" t="s">
        <v>34</v>
      </c>
      <c r="G50" s="62">
        <f t="shared" si="2"/>
        <v>0.20000000000000015</v>
      </c>
      <c r="H50" s="62">
        <f t="shared" si="3"/>
        <v>0.79999999999999982</v>
      </c>
      <c r="I50" s="51" t="str">
        <f t="shared" si="7"/>
        <v>-0.2x11.2x2</v>
      </c>
      <c r="J50" s="11"/>
      <c r="K50" s="11"/>
      <c r="L50" s="11"/>
      <c r="M50" s="5">
        <f t="shared" si="5"/>
        <v>-0.1999999999999994</v>
      </c>
      <c r="N50" s="5" t="s">
        <v>4</v>
      </c>
      <c r="O50" s="11">
        <f t="shared" si="6"/>
        <v>1.1999999999999993</v>
      </c>
      <c r="P50" s="5" t="s">
        <v>5</v>
      </c>
    </row>
    <row r="51" spans="4:21" x14ac:dyDescent="0.3">
      <c r="E51" s="22"/>
      <c r="F51" s="54" t="s">
        <v>35</v>
      </c>
      <c r="G51" s="55">
        <f t="shared" si="2"/>
        <v>0.10000000000000014</v>
      </c>
      <c r="H51" s="55">
        <f t="shared" si="3"/>
        <v>0.89999999999999991</v>
      </c>
      <c r="I51" s="38" t="str">
        <f t="shared" si="7"/>
        <v>-0.6x11.6x2</v>
      </c>
      <c r="M51" s="1">
        <f t="shared" si="5"/>
        <v>-0.59999999999999942</v>
      </c>
      <c r="N51" s="1" t="s">
        <v>4</v>
      </c>
      <c r="O51">
        <f t="shared" si="6"/>
        <v>1.5999999999999996</v>
      </c>
      <c r="P51" s="1" t="s">
        <v>5</v>
      </c>
    </row>
    <row r="52" spans="4:21" x14ac:dyDescent="0.3">
      <c r="F52" s="63" t="s">
        <v>36</v>
      </c>
      <c r="G52" s="58">
        <f t="shared" si="2"/>
        <v>1.3877787807814457E-16</v>
      </c>
      <c r="H52" s="58">
        <f>1-G52</f>
        <v>0.99999999999999989</v>
      </c>
      <c r="I52" s="57" t="s">
        <v>19</v>
      </c>
      <c r="J52" s="4"/>
      <c r="K52" s="4"/>
      <c r="L52" s="3"/>
      <c r="M52" s="3">
        <f>G52*$M$37+H52*$M$40</f>
        <v>-0.99999999999999944</v>
      </c>
      <c r="N52" s="3" t="s">
        <v>4</v>
      </c>
      <c r="O52" s="4">
        <f t="shared" si="6"/>
        <v>1.9999999999999996</v>
      </c>
      <c r="P52" s="3" t="s">
        <v>5</v>
      </c>
      <c r="Q52" s="3"/>
      <c r="R52" s="4" t="s">
        <v>61</v>
      </c>
      <c r="S52" s="4"/>
      <c r="T52" s="4"/>
      <c r="U52" s="4"/>
    </row>
    <row r="53" spans="4:21" x14ac:dyDescent="0.3">
      <c r="F53" s="24"/>
      <c r="G53" s="56"/>
      <c r="H53" s="56"/>
      <c r="I53" s="38"/>
      <c r="J53" s="12"/>
      <c r="K53" s="12"/>
      <c r="L53" s="19"/>
      <c r="M53" s="19"/>
      <c r="N53" s="19"/>
      <c r="O53" s="12"/>
      <c r="P53" s="19"/>
      <c r="Q53" s="19"/>
      <c r="R53" s="12"/>
      <c r="S53" s="12"/>
      <c r="T53" s="12"/>
      <c r="U53" s="12"/>
    </row>
    <row r="54" spans="4:21" x14ac:dyDescent="0.3">
      <c r="D54" t="s">
        <v>18</v>
      </c>
    </row>
    <row r="55" spans="4:21" x14ac:dyDescent="0.3">
      <c r="E55" s="13">
        <v>0.2</v>
      </c>
    </row>
    <row r="56" spans="4:21" x14ac:dyDescent="0.3">
      <c r="G56" s="1" t="s">
        <v>58</v>
      </c>
      <c r="H56" s="1" t="s">
        <v>59</v>
      </c>
      <c r="I56" s="53" t="s">
        <v>22</v>
      </c>
    </row>
    <row r="57" spans="4:21" x14ac:dyDescent="0.3">
      <c r="F57" s="59" t="s">
        <v>26</v>
      </c>
      <c r="G57" s="4">
        <v>1</v>
      </c>
      <c r="H57" s="4">
        <v>0</v>
      </c>
      <c r="I57" s="3" t="str">
        <f t="shared" ref="I57:I62" si="8">CONCATENATE(ROUND(M57,1),N57,ROUND(O57,1),P57)</f>
        <v>3x1-2x2</v>
      </c>
      <c r="J57" s="3"/>
      <c r="K57" s="3"/>
      <c r="L57" s="3"/>
      <c r="M57" s="4">
        <v>3</v>
      </c>
      <c r="N57" s="3" t="s">
        <v>4</v>
      </c>
      <c r="O57" s="3">
        <v>-2</v>
      </c>
      <c r="P57" s="3" t="s">
        <v>5</v>
      </c>
      <c r="Q57" s="3"/>
      <c r="R57" s="4" t="s">
        <v>60</v>
      </c>
      <c r="S57" s="4"/>
      <c r="T57" s="4"/>
      <c r="U57" s="4"/>
    </row>
    <row r="58" spans="4:21" x14ac:dyDescent="0.3">
      <c r="F58" s="61" t="s">
        <v>27</v>
      </c>
      <c r="G58" s="40">
        <f>G57-$E$55</f>
        <v>0.8</v>
      </c>
      <c r="H58" s="40">
        <f>1-G58</f>
        <v>0.19999999999999996</v>
      </c>
      <c r="I58" s="5" t="str">
        <f t="shared" si="8"/>
        <v>2.2x1-1.2x2</v>
      </c>
      <c r="J58" s="11"/>
      <c r="K58" s="11"/>
      <c r="L58" s="11"/>
      <c r="M58" s="5">
        <f>G58*$M$37+H58*$M$40</f>
        <v>2.2000000000000002</v>
      </c>
      <c r="N58" s="5" t="s">
        <v>4</v>
      </c>
      <c r="O58" s="11">
        <f>G58*$O$37+H58*$O$40</f>
        <v>-1.2000000000000002</v>
      </c>
      <c r="P58" s="5" t="s">
        <v>5</v>
      </c>
    </row>
    <row r="59" spans="4:21" x14ac:dyDescent="0.3">
      <c r="F59" s="61" t="s">
        <v>28</v>
      </c>
      <c r="G59" s="40">
        <f>G58-$E$55</f>
        <v>0.60000000000000009</v>
      </c>
      <c r="H59" s="40">
        <f t="shared" ref="H59:H62" si="9">1-G59</f>
        <v>0.39999999999999991</v>
      </c>
      <c r="I59" s="5" t="str">
        <f t="shared" si="8"/>
        <v>1.4x1-0.4x2</v>
      </c>
      <c r="J59" s="11"/>
      <c r="K59" s="11"/>
      <c r="L59" s="11"/>
      <c r="M59" s="5">
        <f t="shared" ref="M59:M62" si="10">G59*$M$37+H59*$M$40</f>
        <v>1.4000000000000004</v>
      </c>
      <c r="N59" s="5" t="s">
        <v>4</v>
      </c>
      <c r="O59" s="11">
        <f t="shared" ref="O59:O62" si="11">G59*$O$37+H59*$O$40</f>
        <v>-0.40000000000000036</v>
      </c>
      <c r="P59" s="5" t="s">
        <v>5</v>
      </c>
    </row>
    <row r="60" spans="4:21" x14ac:dyDescent="0.3">
      <c r="F60" s="61" t="s">
        <v>29</v>
      </c>
      <c r="G60" s="40">
        <f>G59-$E$55</f>
        <v>0.40000000000000008</v>
      </c>
      <c r="H60" s="40">
        <f t="shared" si="9"/>
        <v>0.59999999999999987</v>
      </c>
      <c r="I60" s="5" t="str">
        <f t="shared" si="8"/>
        <v>0.6x10.4x2</v>
      </c>
      <c r="J60" s="11"/>
      <c r="K60" s="11"/>
      <c r="L60" s="11"/>
      <c r="M60" s="5">
        <f t="shared" si="10"/>
        <v>0.60000000000000031</v>
      </c>
      <c r="N60" s="5" t="s">
        <v>4</v>
      </c>
      <c r="O60" s="11">
        <f t="shared" si="11"/>
        <v>0.39999999999999958</v>
      </c>
      <c r="P60" s="5" t="s">
        <v>5</v>
      </c>
    </row>
    <row r="61" spans="4:21" x14ac:dyDescent="0.3">
      <c r="F61" s="61" t="s">
        <v>30</v>
      </c>
      <c r="G61" s="40">
        <f>G60-$E$55</f>
        <v>0.20000000000000007</v>
      </c>
      <c r="H61" s="40">
        <f t="shared" si="9"/>
        <v>0.79999999999999993</v>
      </c>
      <c r="I61" s="5" t="str">
        <f t="shared" si="8"/>
        <v>-0.2x11.2x2</v>
      </c>
      <c r="J61" s="11"/>
      <c r="K61" s="11"/>
      <c r="L61" s="11"/>
      <c r="M61" s="5">
        <f t="shared" si="10"/>
        <v>-0.19999999999999973</v>
      </c>
      <c r="N61" s="5" t="s">
        <v>4</v>
      </c>
      <c r="O61" s="11">
        <f t="shared" si="11"/>
        <v>1.1999999999999997</v>
      </c>
      <c r="P61" s="5" t="s">
        <v>5</v>
      </c>
    </row>
    <row r="62" spans="4:21" x14ac:dyDescent="0.3">
      <c r="F62" s="59" t="s">
        <v>31</v>
      </c>
      <c r="G62" s="60">
        <f>G61-$E$55</f>
        <v>0</v>
      </c>
      <c r="H62" s="60">
        <f t="shared" si="9"/>
        <v>1</v>
      </c>
      <c r="I62" s="3" t="str">
        <f t="shared" si="8"/>
        <v>-1x12x2</v>
      </c>
      <c r="J62" s="4"/>
      <c r="K62" s="4"/>
      <c r="L62" s="4"/>
      <c r="M62" s="3">
        <f t="shared" si="10"/>
        <v>-1</v>
      </c>
      <c r="N62" s="3" t="s">
        <v>4</v>
      </c>
      <c r="O62" s="4">
        <f t="shared" si="11"/>
        <v>2</v>
      </c>
      <c r="P62" s="3" t="s">
        <v>5</v>
      </c>
      <c r="Q62" s="3"/>
      <c r="R62" s="4" t="s">
        <v>61</v>
      </c>
      <c r="S62" s="4"/>
      <c r="T62" s="4"/>
      <c r="U62" s="4"/>
    </row>
    <row r="63" spans="4:21" x14ac:dyDescent="0.3">
      <c r="F63" s="54"/>
      <c r="G63" s="13"/>
      <c r="H63" s="13"/>
      <c r="I63" s="1"/>
      <c r="M63" s="1"/>
      <c r="N63" s="1"/>
      <c r="P63" s="1"/>
    </row>
    <row r="64" spans="4:21" x14ac:dyDescent="0.3">
      <c r="F64" s="54"/>
      <c r="G64" s="13"/>
      <c r="H64" s="13"/>
      <c r="I64" s="1"/>
      <c r="M64" s="1"/>
      <c r="N64" s="1"/>
      <c r="P64" s="1"/>
    </row>
    <row r="65" spans="1:18" x14ac:dyDescent="0.3">
      <c r="C65" t="s">
        <v>62</v>
      </c>
      <c r="F65" s="54"/>
      <c r="G65" s="13"/>
      <c r="H65" s="13"/>
      <c r="I65" s="1"/>
      <c r="M65" s="1"/>
      <c r="N65" s="1"/>
      <c r="P65" s="1"/>
    </row>
    <row r="66" spans="1:18" x14ac:dyDescent="0.3">
      <c r="F66" s="54"/>
      <c r="G66" s="13"/>
      <c r="H66" s="13"/>
      <c r="I66" s="1"/>
      <c r="M66" s="1"/>
      <c r="N66" s="1"/>
      <c r="P66" s="1"/>
    </row>
    <row r="67" spans="1:18" x14ac:dyDescent="0.3">
      <c r="B67" s="25"/>
      <c r="C67" s="8"/>
      <c r="D67" s="8"/>
      <c r="E67" s="8"/>
      <c r="F67" s="8"/>
      <c r="G67" s="8"/>
      <c r="H67" s="25"/>
      <c r="I67" s="25"/>
      <c r="N67" s="12"/>
      <c r="O67" s="12"/>
      <c r="P67" s="12"/>
      <c r="Q67" s="12"/>
      <c r="R67" s="12"/>
    </row>
    <row r="68" spans="1:18" x14ac:dyDescent="0.3">
      <c r="A68" s="65" t="s">
        <v>3</v>
      </c>
      <c r="B68" s="65"/>
      <c r="C68" s="8"/>
      <c r="D68" s="8"/>
      <c r="E68" s="8"/>
      <c r="F68" s="8"/>
      <c r="G68" s="8" t="s">
        <v>24</v>
      </c>
      <c r="H68" s="25"/>
      <c r="I68" s="25"/>
      <c r="N68" s="12"/>
      <c r="O68" s="12"/>
      <c r="P68" s="12"/>
      <c r="Q68" s="12"/>
      <c r="R68" s="12"/>
    </row>
    <row r="69" spans="1:18" x14ac:dyDescent="0.3">
      <c r="A69" s="25"/>
      <c r="B69" s="26"/>
      <c r="C69" s="8" t="s">
        <v>4</v>
      </c>
      <c r="D69" s="8" t="s">
        <v>5</v>
      </c>
      <c r="E69" s="8" t="s">
        <v>25</v>
      </c>
      <c r="F69" s="8"/>
      <c r="G69" s="8"/>
      <c r="H69" s="25"/>
      <c r="I69" s="25"/>
      <c r="N69" s="12"/>
      <c r="O69" s="12"/>
      <c r="P69" s="12"/>
      <c r="Q69" s="12"/>
      <c r="R69" s="12"/>
    </row>
    <row r="70" spans="1:18" x14ac:dyDescent="0.3">
      <c r="A70" s="25"/>
      <c r="B70" s="25"/>
      <c r="C70" s="8">
        <v>4</v>
      </c>
      <c r="D70" s="8">
        <v>8</v>
      </c>
      <c r="E70" s="8">
        <f>SUMPRODUCT(C70:D70,$C$79:$D$79)</f>
        <v>0</v>
      </c>
      <c r="F70" s="2" t="s">
        <v>6</v>
      </c>
      <c r="G70" s="8">
        <v>8</v>
      </c>
      <c r="H70" s="25"/>
      <c r="I70" s="25"/>
      <c r="N70" s="12"/>
      <c r="O70" s="12"/>
      <c r="P70" s="12"/>
      <c r="Q70" s="12"/>
      <c r="R70" s="12"/>
    </row>
    <row r="71" spans="1:18" x14ac:dyDescent="0.3">
      <c r="A71" s="25"/>
      <c r="B71" s="25"/>
      <c r="C71" s="8">
        <v>3</v>
      </c>
      <c r="D71" s="8">
        <v>-6</v>
      </c>
      <c r="E71" s="8">
        <f>SUMPRODUCT(C71:D71,$C$79:$D$79)</f>
        <v>0</v>
      </c>
      <c r="F71" s="3" t="s">
        <v>7</v>
      </c>
      <c r="G71" s="8">
        <v>6</v>
      </c>
      <c r="H71" s="25"/>
      <c r="I71" s="25"/>
      <c r="N71" s="12"/>
      <c r="O71" s="12"/>
      <c r="P71" s="12"/>
      <c r="Q71" s="12"/>
      <c r="R71" s="12"/>
    </row>
    <row r="72" spans="1:18" x14ac:dyDescent="0.3">
      <c r="A72" s="25"/>
      <c r="B72" s="25"/>
      <c r="C72" s="8">
        <v>4</v>
      </c>
      <c r="D72" s="8">
        <v>-2</v>
      </c>
      <c r="E72" s="8">
        <f>SUMPRODUCT(C72:D72,$C$79:$D$79)</f>
        <v>0</v>
      </c>
      <c r="F72" s="3" t="s">
        <v>7</v>
      </c>
      <c r="G72" s="8">
        <v>14</v>
      </c>
      <c r="H72" s="25"/>
      <c r="I72" s="25"/>
      <c r="N72" s="12"/>
      <c r="O72" s="12"/>
      <c r="P72" s="12"/>
      <c r="Q72" s="12"/>
      <c r="R72" s="12"/>
    </row>
    <row r="73" spans="1:18" x14ac:dyDescent="0.3">
      <c r="A73" s="25"/>
      <c r="B73" s="25"/>
      <c r="C73" s="8">
        <v>1</v>
      </c>
      <c r="D73" s="8">
        <v>0</v>
      </c>
      <c r="E73" s="8">
        <f>SUMPRODUCT(C73:D73,$C$79:$D$79)</f>
        <v>0</v>
      </c>
      <c r="F73" s="3" t="s">
        <v>7</v>
      </c>
      <c r="G73" s="8">
        <v>6</v>
      </c>
      <c r="H73" s="25"/>
      <c r="I73" s="25"/>
      <c r="N73" s="12"/>
      <c r="O73" s="12"/>
      <c r="P73" s="12"/>
      <c r="Q73" s="12"/>
      <c r="R73" s="12"/>
    </row>
    <row r="74" spans="1:18" x14ac:dyDescent="0.3">
      <c r="A74" s="25"/>
      <c r="B74" s="25"/>
      <c r="C74" s="8">
        <v>-1</v>
      </c>
      <c r="D74" s="8">
        <v>3</v>
      </c>
      <c r="E74" s="8">
        <f>SUMPRODUCT(C74:D74,$C$79:$D$79)</f>
        <v>0</v>
      </c>
      <c r="F74" s="3" t="s">
        <v>7</v>
      </c>
      <c r="G74" s="8">
        <v>15</v>
      </c>
      <c r="H74" s="25"/>
      <c r="I74" s="25"/>
      <c r="N74" s="12"/>
      <c r="O74" s="12"/>
      <c r="P74" s="12"/>
      <c r="Q74" s="12"/>
      <c r="R74" s="12"/>
    </row>
    <row r="75" spans="1:18" x14ac:dyDescent="0.3">
      <c r="A75" s="25"/>
      <c r="B75" s="25"/>
      <c r="C75" s="8">
        <v>-2</v>
      </c>
      <c r="D75" s="8">
        <v>4</v>
      </c>
      <c r="E75" s="8">
        <f>SUMPRODUCT(C75:D75,$C$79:$D$79)</f>
        <v>0</v>
      </c>
      <c r="F75" s="3" t="s">
        <v>7</v>
      </c>
      <c r="G75" s="8">
        <v>18</v>
      </c>
      <c r="H75" s="25"/>
      <c r="I75" s="25"/>
      <c r="N75" s="12"/>
      <c r="O75" s="12"/>
      <c r="P75" s="12"/>
      <c r="Q75" s="12"/>
      <c r="R75" s="12"/>
    </row>
    <row r="76" spans="1:18" x14ac:dyDescent="0.3">
      <c r="A76" s="25"/>
      <c r="B76" s="25"/>
      <c r="C76" s="8">
        <v>-6</v>
      </c>
      <c r="D76" s="8">
        <v>3</v>
      </c>
      <c r="E76" s="8">
        <f>SUMPRODUCT(C76:D76,$C$79:$D$79)</f>
        <v>0</v>
      </c>
      <c r="F76" s="3" t="s">
        <v>7</v>
      </c>
      <c r="G76" s="8">
        <v>9</v>
      </c>
      <c r="H76" s="25"/>
      <c r="I76" s="25"/>
      <c r="N76" s="12"/>
      <c r="O76" s="12"/>
      <c r="P76" s="12"/>
      <c r="Q76" s="12"/>
      <c r="R76" s="12"/>
    </row>
    <row r="77" spans="1:18" x14ac:dyDescent="0.3">
      <c r="A77" s="25"/>
      <c r="B77" s="25"/>
      <c r="C77" s="8"/>
      <c r="D77" s="8"/>
      <c r="E77" s="8"/>
      <c r="F77" s="8"/>
      <c r="G77" s="8"/>
      <c r="H77" s="25"/>
      <c r="I77" s="25"/>
      <c r="N77" s="12"/>
      <c r="O77" s="12"/>
      <c r="P77" s="12"/>
      <c r="Q77" s="12"/>
      <c r="R77" s="12"/>
    </row>
    <row r="78" spans="1:18" x14ac:dyDescent="0.3">
      <c r="A78" s="65" t="s">
        <v>23</v>
      </c>
      <c r="B78" s="67"/>
      <c r="C78" s="27" t="s">
        <v>4</v>
      </c>
      <c r="D78" s="27" t="s">
        <v>5</v>
      </c>
      <c r="E78" s="8"/>
      <c r="F78" s="8"/>
      <c r="G78" s="8"/>
      <c r="H78" s="25"/>
      <c r="I78" s="25"/>
      <c r="N78" s="12"/>
      <c r="O78" s="12"/>
      <c r="P78" s="12"/>
      <c r="Q78" s="12"/>
      <c r="R78" s="12"/>
    </row>
    <row r="79" spans="1:18" x14ac:dyDescent="0.3">
      <c r="A79" s="25"/>
      <c r="B79" s="25"/>
      <c r="C79" s="27">
        <v>0</v>
      </c>
      <c r="D79" s="27">
        <v>0</v>
      </c>
      <c r="E79" s="8"/>
      <c r="F79" s="8"/>
      <c r="G79" s="8"/>
      <c r="H79" s="25"/>
      <c r="I79" s="25"/>
      <c r="N79" s="12"/>
      <c r="O79" s="12"/>
      <c r="P79" s="12"/>
      <c r="Q79" s="12"/>
      <c r="R79" s="12"/>
    </row>
    <row r="80" spans="1:18" x14ac:dyDescent="0.3">
      <c r="A80" s="25"/>
      <c r="B80" s="25"/>
      <c r="C80" s="71"/>
      <c r="D80" s="71"/>
      <c r="E80" s="8"/>
      <c r="F80" s="8"/>
      <c r="G80" s="8"/>
      <c r="H80" s="25"/>
      <c r="I80" s="25"/>
      <c r="N80" s="12"/>
      <c r="O80" s="12"/>
      <c r="P80" s="12"/>
      <c r="Q80" s="12"/>
      <c r="R80" s="12"/>
    </row>
    <row r="81" spans="1:22" ht="57.6" customHeight="1" x14ac:dyDescent="0.3">
      <c r="A81" s="74" t="s">
        <v>63</v>
      </c>
      <c r="B81" s="74"/>
      <c r="C81" s="74"/>
      <c r="D81" s="74"/>
      <c r="E81" s="74"/>
      <c r="F81" s="74"/>
      <c r="G81" s="74"/>
      <c r="H81" s="74"/>
      <c r="I81" s="70" t="s">
        <v>22</v>
      </c>
      <c r="K81" s="18" t="s">
        <v>4</v>
      </c>
      <c r="L81" s="18" t="s">
        <v>5</v>
      </c>
      <c r="M81" s="68" t="s">
        <v>64</v>
      </c>
      <c r="N81" s="68"/>
    </row>
    <row r="82" spans="1:22" x14ac:dyDescent="0.3">
      <c r="A82" s="26" t="s">
        <v>26</v>
      </c>
      <c r="B82" s="25"/>
      <c r="C82" s="8">
        <v>3</v>
      </c>
      <c r="D82" s="8">
        <v>-2</v>
      </c>
      <c r="E82" s="8"/>
      <c r="F82" s="65" t="str">
        <f>'Weighted Sum'!I42</f>
        <v>3x1-2x2</v>
      </c>
      <c r="G82" s="65"/>
      <c r="H82" s="65"/>
      <c r="I82" s="21">
        <f>SUMPRODUCT($C$79:$D$79,C82:D82)</f>
        <v>0</v>
      </c>
      <c r="K82" s="14">
        <v>4</v>
      </c>
      <c r="L82" s="14">
        <v>1</v>
      </c>
      <c r="M82" s="31" t="s">
        <v>9</v>
      </c>
      <c r="N82" s="31"/>
    </row>
    <row r="83" spans="1:22" x14ac:dyDescent="0.3">
      <c r="A83" s="64" t="s">
        <v>27</v>
      </c>
      <c r="B83" s="25"/>
      <c r="C83" s="41">
        <v>2.6</v>
      </c>
      <c r="D83" s="41">
        <v>-1.6</v>
      </c>
      <c r="E83" s="42"/>
      <c r="F83" s="66" t="str">
        <f>'Weighted Sum'!I43</f>
        <v>2.6x1-1.6x2</v>
      </c>
      <c r="G83" s="66"/>
      <c r="H83" s="66"/>
      <c r="I83" s="72">
        <f>SUMPRODUCT($C$79:$D$79,C83:D83)</f>
        <v>0</v>
      </c>
      <c r="K83" s="14">
        <v>4</v>
      </c>
      <c r="L83" s="14">
        <v>1</v>
      </c>
      <c r="M83" s="31" t="s">
        <v>9</v>
      </c>
      <c r="N83" s="31"/>
    </row>
    <row r="84" spans="1:22" x14ac:dyDescent="0.3">
      <c r="A84" s="64" t="s">
        <v>28</v>
      </c>
      <c r="B84" s="25"/>
      <c r="C84" s="42">
        <v>2.2000000000000002</v>
      </c>
      <c r="D84" s="42">
        <v>-1.2</v>
      </c>
      <c r="E84" s="42"/>
      <c r="F84" s="66" t="str">
        <f>'Weighted Sum'!I44</f>
        <v>2.2x1-1.2x2</v>
      </c>
      <c r="G84" s="66"/>
      <c r="H84" s="66"/>
      <c r="I84" s="72">
        <f>SUMPRODUCT($C$79:$D$79,C84:D84)</f>
        <v>0</v>
      </c>
      <c r="K84" s="14">
        <v>4</v>
      </c>
      <c r="L84" s="14">
        <v>1</v>
      </c>
      <c r="M84" s="31" t="s">
        <v>9</v>
      </c>
      <c r="N84" s="31"/>
    </row>
    <row r="85" spans="1:22" x14ac:dyDescent="0.3">
      <c r="A85" s="64" t="s">
        <v>29</v>
      </c>
      <c r="B85" s="25"/>
      <c r="C85" s="42">
        <f>'Weighted Sum'!M45</f>
        <v>1.8000000000000003</v>
      </c>
      <c r="D85" s="42">
        <f>'Weighted Sum'!O45</f>
        <v>-0.80000000000000027</v>
      </c>
      <c r="E85" s="42"/>
      <c r="F85" s="66" t="str">
        <f>'Weighted Sum'!I45</f>
        <v>1.8x1-0.8x2</v>
      </c>
      <c r="G85" s="66"/>
      <c r="H85" s="66"/>
      <c r="I85" s="72">
        <f>SUMPRODUCT($C$79:$D$79,C85:D85)</f>
        <v>0</v>
      </c>
      <c r="K85" s="14">
        <v>6</v>
      </c>
      <c r="L85" s="14">
        <v>5.0000000000000018</v>
      </c>
      <c r="M85" s="31" t="s">
        <v>10</v>
      </c>
      <c r="N85" s="31"/>
      <c r="O85" s="12"/>
      <c r="P85" s="12"/>
      <c r="Q85" s="12"/>
      <c r="R85" s="12"/>
      <c r="S85" s="12"/>
    </row>
    <row r="86" spans="1:22" x14ac:dyDescent="0.3">
      <c r="A86" s="64" t="s">
        <v>30</v>
      </c>
      <c r="B86" s="25"/>
      <c r="C86" s="42">
        <f>'Weighted Sum'!M46</f>
        <v>1.4000000000000004</v>
      </c>
      <c r="D86" s="42">
        <f>'Weighted Sum'!O46</f>
        <v>-0.40000000000000036</v>
      </c>
      <c r="E86" s="42"/>
      <c r="F86" s="66" t="str">
        <f>'Weighted Sum'!I46</f>
        <v>1.4x1-0.4x2</v>
      </c>
      <c r="G86" s="66"/>
      <c r="H86" s="66"/>
      <c r="I86" s="72">
        <f>SUMPRODUCT($C$79:$D$79,C86:D86)</f>
        <v>0</v>
      </c>
      <c r="K86" s="14">
        <v>6</v>
      </c>
      <c r="L86" s="14">
        <v>5.0000000000000018</v>
      </c>
      <c r="M86" s="31" t="s">
        <v>10</v>
      </c>
      <c r="N86" s="31"/>
      <c r="O86" s="12"/>
      <c r="P86" s="12"/>
      <c r="Q86" s="12"/>
      <c r="R86" s="19"/>
      <c r="S86" s="12"/>
    </row>
    <row r="87" spans="1:22" x14ac:dyDescent="0.3">
      <c r="A87" s="64" t="s">
        <v>31</v>
      </c>
      <c r="B87" s="25"/>
      <c r="C87" s="42">
        <f>'Weighted Sum'!M47</f>
        <v>1.0000000000000004</v>
      </c>
      <c r="D87" s="42">
        <f>'Weighted Sum'!O47</f>
        <v>0</v>
      </c>
      <c r="E87" s="42"/>
      <c r="F87" s="66" t="str">
        <f>'Weighted Sum'!I47</f>
        <v>1x10x2</v>
      </c>
      <c r="G87" s="66"/>
      <c r="H87" s="66"/>
      <c r="I87" s="72">
        <f>SUMPRODUCT($C$79:$D$79,C87:D87)</f>
        <v>0</v>
      </c>
      <c r="K87" s="17">
        <v>6</v>
      </c>
      <c r="L87" s="17">
        <v>5.0000000000000018</v>
      </c>
      <c r="M87" s="69" t="s">
        <v>10</v>
      </c>
      <c r="N87" s="69"/>
      <c r="O87" s="19"/>
      <c r="P87" s="19"/>
      <c r="Q87" s="19"/>
      <c r="R87" s="19"/>
      <c r="S87" s="12"/>
    </row>
    <row r="88" spans="1:22" x14ac:dyDescent="0.3">
      <c r="A88" s="64" t="s">
        <v>32</v>
      </c>
      <c r="B88" s="25"/>
      <c r="C88" s="42">
        <f>'Weighted Sum'!M48</f>
        <v>0.60000000000000053</v>
      </c>
      <c r="D88" s="42">
        <f>'Weighted Sum'!O48</f>
        <v>0.39999999999999947</v>
      </c>
      <c r="E88" s="42"/>
      <c r="F88" s="66" t="str">
        <f>'Weighted Sum'!I48</f>
        <v>0.6x10.4x2</v>
      </c>
      <c r="G88" s="66"/>
      <c r="H88" s="66"/>
      <c r="I88" s="72">
        <f>SUMPRODUCT($C$79:$D$79,C88:D88)</f>
        <v>0</v>
      </c>
      <c r="K88" s="17">
        <v>6</v>
      </c>
      <c r="L88" s="17">
        <v>7.0000000000000018</v>
      </c>
      <c r="M88" s="69" t="s">
        <v>11</v>
      </c>
      <c r="N88" s="69"/>
      <c r="O88" s="19"/>
      <c r="P88" s="19"/>
      <c r="Q88" s="19"/>
      <c r="R88" s="19"/>
      <c r="S88" s="12"/>
    </row>
    <row r="89" spans="1:22" x14ac:dyDescent="0.3">
      <c r="A89" s="64" t="s">
        <v>33</v>
      </c>
      <c r="B89" s="25"/>
      <c r="C89" s="42">
        <f>'Weighted Sum'!M49</f>
        <v>0.20000000000000062</v>
      </c>
      <c r="D89" s="42">
        <f>'Weighted Sum'!O49</f>
        <v>0.79999999999999938</v>
      </c>
      <c r="E89" s="42"/>
      <c r="F89" s="66" t="str">
        <f>'Weighted Sum'!I49</f>
        <v>0.2x10.8x2</v>
      </c>
      <c r="G89" s="66"/>
      <c r="H89" s="66"/>
      <c r="I89" s="72">
        <f>SUMPRODUCT($C$79:$D$79,C89:D89)</f>
        <v>0</v>
      </c>
      <c r="K89" s="17">
        <v>6</v>
      </c>
      <c r="L89" s="17">
        <v>7.0000000000000018</v>
      </c>
      <c r="M89" s="69" t="s">
        <v>11</v>
      </c>
      <c r="N89" s="69"/>
      <c r="O89" s="12"/>
      <c r="P89" s="12"/>
      <c r="Q89" s="12"/>
      <c r="R89" s="12"/>
      <c r="S89" s="12"/>
    </row>
    <row r="90" spans="1:22" x14ac:dyDescent="0.3">
      <c r="A90" s="64" t="s">
        <v>34</v>
      </c>
      <c r="B90" s="25"/>
      <c r="C90" s="42">
        <f>'Weighted Sum'!M50</f>
        <v>-0.1999999999999994</v>
      </c>
      <c r="D90" s="42">
        <f>'Weighted Sum'!O50</f>
        <v>1.1999999999999993</v>
      </c>
      <c r="E90" s="42"/>
      <c r="F90" s="66" t="str">
        <f>'Weighted Sum'!I50</f>
        <v>-0.2x11.2x2</v>
      </c>
      <c r="G90" s="66"/>
      <c r="H90" s="66"/>
      <c r="I90" s="72">
        <f>SUMPRODUCT($C$79:$D$79,C90:D90)</f>
        <v>0</v>
      </c>
      <c r="K90" s="17">
        <v>6</v>
      </c>
      <c r="L90" s="17">
        <v>7.0000000000000018</v>
      </c>
      <c r="M90" s="69" t="s">
        <v>11</v>
      </c>
      <c r="N90" s="69"/>
      <c r="O90" s="12"/>
      <c r="P90" s="12"/>
      <c r="Q90" s="12"/>
      <c r="R90" s="19"/>
      <c r="S90" s="12"/>
    </row>
    <row r="91" spans="1:22" x14ac:dyDescent="0.3">
      <c r="A91" s="64" t="s">
        <v>35</v>
      </c>
      <c r="B91" s="25"/>
      <c r="C91" s="42">
        <f>'Weighted Sum'!M51</f>
        <v>-0.59999999999999942</v>
      </c>
      <c r="D91" s="42">
        <f>'Weighted Sum'!O51</f>
        <v>1.5999999999999996</v>
      </c>
      <c r="E91" s="42"/>
      <c r="F91" s="66" t="str">
        <f>'Weighted Sum'!I51</f>
        <v>-0.6x11.6x2</v>
      </c>
      <c r="G91" s="66"/>
      <c r="H91" s="66"/>
      <c r="I91" s="72">
        <f>SUMPRODUCT($C$79:$D$79,C91:D91)</f>
        <v>0</v>
      </c>
      <c r="K91" s="17">
        <v>2.9999999999999991</v>
      </c>
      <c r="L91" s="17">
        <v>6</v>
      </c>
      <c r="M91" s="69" t="s">
        <v>12</v>
      </c>
      <c r="N91" s="69"/>
      <c r="O91" s="19"/>
      <c r="P91" s="19"/>
      <c r="Q91" s="19"/>
      <c r="R91" s="19"/>
      <c r="S91" s="12"/>
    </row>
    <row r="92" spans="1:22" x14ac:dyDescent="0.3">
      <c r="A92" s="64" t="s">
        <v>36</v>
      </c>
      <c r="B92" s="25"/>
      <c r="C92" s="42">
        <f>'Weighted Sum'!M52</f>
        <v>-0.99999999999999944</v>
      </c>
      <c r="D92" s="42">
        <f>'Weighted Sum'!O52</f>
        <v>1.9999999999999996</v>
      </c>
      <c r="E92" s="42"/>
      <c r="F92" s="66" t="str">
        <f>'Weighted Sum'!I52</f>
        <v xml:space="preserve"> - x1 + 2 x2</v>
      </c>
      <c r="G92" s="66"/>
      <c r="H92" s="66"/>
      <c r="I92" s="73">
        <f>SUMPRODUCT($C$79:$D$79,C92:D92)</f>
        <v>0</v>
      </c>
      <c r="K92" s="17">
        <v>1</v>
      </c>
      <c r="L92" s="17">
        <v>5</v>
      </c>
      <c r="M92" s="69" t="s">
        <v>13</v>
      </c>
      <c r="N92" s="69"/>
      <c r="O92" s="19"/>
      <c r="P92" s="19"/>
      <c r="Q92" s="19"/>
      <c r="R92" s="19"/>
      <c r="S92" s="12"/>
    </row>
    <row r="93" spans="1:22" x14ac:dyDescent="0.3">
      <c r="B93" s="39"/>
      <c r="C93" s="43"/>
      <c r="D93" s="43"/>
      <c r="E93" s="43"/>
      <c r="F93" s="43"/>
      <c r="G93" s="43"/>
      <c r="H93" s="39"/>
      <c r="I93" s="39"/>
    </row>
    <row r="94" spans="1:22" x14ac:dyDescent="0.3">
      <c r="B94" s="12"/>
      <c r="C94" s="19"/>
      <c r="D94" s="19"/>
      <c r="E94" s="19"/>
      <c r="F94" s="19"/>
      <c r="G94" s="1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</sheetData>
  <mergeCells count="42">
    <mergeCell ref="A81:H81"/>
    <mergeCell ref="F91:H91"/>
    <mergeCell ref="F92:H92"/>
    <mergeCell ref="A78:B78"/>
    <mergeCell ref="A68:B68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F87:H87"/>
    <mergeCell ref="F88:H88"/>
    <mergeCell ref="F89:H89"/>
    <mergeCell ref="F90:H90"/>
    <mergeCell ref="F82:H82"/>
    <mergeCell ref="F83:H83"/>
    <mergeCell ref="F84:H84"/>
    <mergeCell ref="F85:H85"/>
    <mergeCell ref="F86:H86"/>
    <mergeCell ref="S6:Y6"/>
    <mergeCell ref="AA6:AG6"/>
    <mergeCell ref="AA27:AG28"/>
    <mergeCell ref="AD30:AF31"/>
    <mergeCell ref="X41:AA43"/>
    <mergeCell ref="S29:W30"/>
    <mergeCell ref="I12:I13"/>
    <mergeCell ref="I16:I17"/>
    <mergeCell ref="M36:P36"/>
    <mergeCell ref="M39:P39"/>
    <mergeCell ref="I10:I11"/>
    <mergeCell ref="I14:I15"/>
    <mergeCell ref="I18:I19"/>
    <mergeCell ref="I22:I23"/>
    <mergeCell ref="I20:I21"/>
    <mergeCell ref="E34:P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Sum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2021-05-03T20:24:07Z</dcterms:created>
  <dcterms:modified xsi:type="dcterms:W3CDTF">2021-05-07T19:29:43Z</dcterms:modified>
</cp:coreProperties>
</file>