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LG_Backup\Susana\Aulas\5_OperationsReserch\2024-2025_IOA\"/>
    </mc:Choice>
  </mc:AlternateContent>
  <bookViews>
    <workbookView xWindow="0" yWindow="0" windowWidth="23040" windowHeight="9192" firstSheet="4" activeTab="6"/>
  </bookViews>
  <sheets>
    <sheet name="LPProblem_1" sheetId="1" r:id="rId1"/>
    <sheet name="FeasibleRegion_1" sheetId="3" r:id="rId2"/>
    <sheet name="OptimalSolution_1" sheetId="8" r:id="rId3"/>
    <sheet name="OptimalSolution_SA_OptRange1" sheetId="12" r:id="rId4"/>
    <sheet name="OptimalSolution_SA_OptRange2" sheetId="4" r:id="rId5"/>
    <sheet name="OptimalSolution_SA_FeasRang1" sheetId="13" r:id="rId6"/>
    <sheet name="Problem_2" sheetId="14" r:id="rId7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3" l="1"/>
  <c r="D21" i="13"/>
  <c r="D21" i="14" l="1"/>
  <c r="D20" i="14"/>
  <c r="I16" i="14"/>
  <c r="I17" i="14" s="1"/>
  <c r="D17" i="14" s="1"/>
  <c r="G16" i="14"/>
  <c r="I12" i="14"/>
  <c r="G12" i="14" s="1"/>
  <c r="AA7" i="14"/>
  <c r="I7" i="14"/>
  <c r="D7" i="14" s="1"/>
  <c r="AA6" i="14"/>
  <c r="G6" i="14"/>
  <c r="X4" i="14"/>
  <c r="U4" i="14"/>
  <c r="AA5" i="14" s="1"/>
  <c r="I16" i="13"/>
  <c r="G16" i="13" s="1"/>
  <c r="L15" i="13"/>
  <c r="AC13" i="13"/>
  <c r="AC12" i="13"/>
  <c r="I12" i="13"/>
  <c r="I13" i="13" s="1"/>
  <c r="D13" i="13" s="1"/>
  <c r="G12" i="13"/>
  <c r="AC11" i="13"/>
  <c r="L11" i="13"/>
  <c r="AC10" i="13"/>
  <c r="AC9" i="13"/>
  <c r="AC8" i="13"/>
  <c r="AC7" i="13"/>
  <c r="I7" i="13"/>
  <c r="D7" i="13"/>
  <c r="AC6" i="13"/>
  <c r="G6" i="13"/>
  <c r="AC5" i="13"/>
  <c r="L5" i="13"/>
  <c r="AC4" i="13"/>
  <c r="AC3" i="13"/>
  <c r="I13" i="14" l="1"/>
  <c r="D13" i="14" s="1"/>
  <c r="AA8" i="14"/>
  <c r="AA9" i="14"/>
  <c r="I17" i="13"/>
  <c r="D17" i="13" s="1"/>
  <c r="D14" i="3"/>
  <c r="G13" i="3"/>
  <c r="D10" i="3"/>
  <c r="G9" i="3"/>
  <c r="AC5" i="12" l="1"/>
  <c r="AC6" i="12"/>
  <c r="AC7" i="12"/>
  <c r="AC4" i="12"/>
  <c r="AG5" i="12"/>
  <c r="AG6" i="12"/>
  <c r="AG7" i="12"/>
  <c r="AG4" i="12"/>
  <c r="AF5" i="12"/>
  <c r="AF6" i="12"/>
  <c r="AF7" i="12"/>
  <c r="AF4" i="12"/>
  <c r="AD5" i="12"/>
  <c r="AD6" i="12"/>
  <c r="AD7" i="12"/>
  <c r="AD4" i="12"/>
  <c r="AE4" i="12"/>
  <c r="K15" i="12"/>
  <c r="I15" i="12"/>
  <c r="D15" i="12" s="1"/>
  <c r="G14" i="12"/>
  <c r="L9" i="12"/>
  <c r="L13" i="12"/>
  <c r="L5" i="12"/>
  <c r="G10" i="12"/>
  <c r="I11" i="12"/>
  <c r="D11" i="12" s="1"/>
  <c r="G28" i="12"/>
  <c r="D28" i="12"/>
  <c r="D27" i="12"/>
  <c r="I23" i="12"/>
  <c r="I24" i="12" s="1"/>
  <c r="D24" i="12" s="1"/>
  <c r="L22" i="12"/>
  <c r="AE13" i="12"/>
  <c r="AE12" i="12"/>
  <c r="I19" i="12"/>
  <c r="I20" i="12" s="1"/>
  <c r="D20" i="12" s="1"/>
  <c r="AE11" i="12"/>
  <c r="L18" i="12"/>
  <c r="AE10" i="12"/>
  <c r="AE9" i="12"/>
  <c r="AE8" i="12"/>
  <c r="AE7" i="12"/>
  <c r="I7" i="12"/>
  <c r="D7" i="12" s="1"/>
  <c r="AE6" i="12"/>
  <c r="G6" i="12"/>
  <c r="AE5" i="12"/>
  <c r="I7" i="8"/>
  <c r="G6" i="8"/>
  <c r="G23" i="12" l="1"/>
  <c r="G19" i="12"/>
  <c r="AC13" i="8"/>
  <c r="AC12" i="8"/>
  <c r="I16" i="8"/>
  <c r="G16" i="8" s="1"/>
  <c r="AC11" i="8"/>
  <c r="AC10" i="8"/>
  <c r="I12" i="8"/>
  <c r="AC9" i="8"/>
  <c r="AC8" i="8"/>
  <c r="AC5" i="8"/>
  <c r="AC6" i="8"/>
  <c r="AC7" i="8"/>
  <c r="AC4" i="8"/>
  <c r="I17" i="8" l="1"/>
  <c r="L11" i="8"/>
  <c r="L5" i="8"/>
  <c r="G21" i="8" l="1"/>
  <c r="D21" i="8"/>
  <c r="D20" i="8"/>
  <c r="I13" i="8"/>
  <c r="I7" i="4"/>
  <c r="L5" i="4"/>
  <c r="AD2" i="4"/>
  <c r="AG4" i="4" s="1"/>
  <c r="AA2" i="4"/>
  <c r="AG5" i="4" l="1"/>
  <c r="AG3" i="4"/>
  <c r="AG7" i="4"/>
  <c r="AG6" i="4"/>
  <c r="D17" i="8" l="1"/>
  <c r="L15" i="8"/>
  <c r="D13" i="8"/>
  <c r="G12" i="8"/>
  <c r="D7" i="8"/>
  <c r="X28" i="4"/>
  <c r="T28" i="4"/>
  <c r="X24" i="4"/>
  <c r="X22" i="4"/>
  <c r="T22" i="4"/>
  <c r="N29" i="4"/>
  <c r="R22" i="4"/>
  <c r="N22" i="4"/>
  <c r="L15" i="4"/>
  <c r="L11" i="4"/>
  <c r="D7" i="4"/>
  <c r="G6" i="4"/>
  <c r="D17" i="4"/>
  <c r="G16" i="4"/>
  <c r="D13" i="4"/>
  <c r="G12" i="4"/>
</calcChain>
</file>

<file path=xl/sharedStrings.xml><?xml version="1.0" encoding="utf-8"?>
<sst xmlns="http://schemas.openxmlformats.org/spreadsheetml/2006/main" count="417" uniqueCount="66">
  <si>
    <t>Keep the River Clean</t>
  </si>
  <si>
    <t>x1</t>
  </si>
  <si>
    <t>+</t>
  </si>
  <si>
    <t>x2</t>
  </si>
  <si>
    <t xml:space="preserve">Z = </t>
  </si>
  <si>
    <t>Min</t>
  </si>
  <si>
    <t>c1</t>
  </si>
  <si>
    <t>C2</t>
  </si>
  <si>
    <t>c2</t>
  </si>
  <si>
    <t>Min/Max</t>
  </si>
  <si>
    <t>subject to:</t>
  </si>
  <si>
    <t>(workers)</t>
  </si>
  <si>
    <t>(revenue)</t>
  </si>
  <si>
    <t>(mech pulping capacity)</t>
  </si>
  <si>
    <t xml:space="preserve">chem pulping capacity </t>
  </si>
  <si>
    <t>&gt;=</t>
  </si>
  <si>
    <t>&lt;=</t>
  </si>
  <si>
    <t>=</t>
  </si>
  <si>
    <t>(chem pulping capacity)</t>
  </si>
  <si>
    <t>Z</t>
  </si>
  <si>
    <t>slope:</t>
  </si>
  <si>
    <t>-1</t>
  </si>
  <si>
    <t>- C2</t>
  </si>
  <si>
    <t>-2</t>
  </si>
  <si>
    <r>
      <t xml:space="preserve">Z = x1 + </t>
    </r>
    <r>
      <rPr>
        <b/>
        <sz val="11"/>
        <color theme="7" tint="-0.249977111117893"/>
        <rFont val="Calibri"/>
        <family val="2"/>
        <scheme val="minor"/>
      </rPr>
      <t>c2</t>
    </r>
    <r>
      <rPr>
        <b/>
        <sz val="11"/>
        <color theme="1"/>
        <rFont val="Calibri"/>
        <family val="2"/>
        <scheme val="minor"/>
      </rPr>
      <t xml:space="preserve"> x2                                   </t>
    </r>
  </si>
  <si>
    <r>
      <t xml:space="preserve">Z = </t>
    </r>
    <r>
      <rPr>
        <b/>
        <sz val="11"/>
        <color theme="7" tint="-0.249977111117893"/>
        <rFont val="Calibri"/>
        <family val="2"/>
        <scheme val="minor"/>
      </rPr>
      <t>c1</t>
    </r>
    <r>
      <rPr>
        <b/>
        <sz val="11"/>
        <color theme="1"/>
        <rFont val="Calibri"/>
        <family val="2"/>
        <scheme val="minor"/>
      </rPr>
      <t xml:space="preserve"> x1 + 1.5 x2                                   </t>
    </r>
  </si>
  <si>
    <t>-1.5</t>
  </si>
  <si>
    <t>-C1</t>
  </si>
  <si>
    <t>C1</t>
  </si>
  <si>
    <r>
      <rPr>
        <b/>
        <sz val="11"/>
        <color theme="7" tint="-0.249977111117893"/>
        <rFont val="Calibri"/>
        <family val="2"/>
        <scheme val="minor"/>
      </rPr>
      <t>-C1</t>
    </r>
    <r>
      <rPr>
        <sz val="11"/>
        <color theme="1"/>
        <rFont val="Calibri"/>
        <family val="2"/>
        <scheme val="minor"/>
      </rPr>
      <t>/1.5</t>
    </r>
  </si>
  <si>
    <r>
      <t>-1/</t>
    </r>
    <r>
      <rPr>
        <b/>
        <sz val="11"/>
        <color theme="7" tint="-0.249977111117893"/>
        <rFont val="Calibri"/>
        <family val="2"/>
        <scheme val="minor"/>
      </rPr>
      <t>C2</t>
    </r>
  </si>
  <si>
    <r>
      <t xml:space="preserve">-0.5 </t>
    </r>
    <r>
      <rPr>
        <b/>
        <sz val="11"/>
        <color theme="7" tint="-0.249977111117893"/>
        <rFont val="Calibri"/>
        <family val="2"/>
        <scheme val="minor"/>
      </rPr>
      <t>C2</t>
    </r>
  </si>
  <si>
    <r>
      <t>-0.5</t>
    </r>
    <r>
      <rPr>
        <b/>
        <sz val="11"/>
        <color theme="7" tint="-0.249977111117893"/>
        <rFont val="Calibri"/>
        <family val="2"/>
        <scheme val="minor"/>
      </rPr>
      <t xml:space="preserve"> C2</t>
    </r>
  </si>
  <si>
    <r>
      <rPr>
        <b/>
        <sz val="11"/>
        <color theme="7" tint="-0.249977111117893"/>
        <rFont val="Calibri"/>
        <family val="2"/>
        <scheme val="minor"/>
      </rPr>
      <t>- C2</t>
    </r>
  </si>
  <si>
    <t>A</t>
  </si>
  <si>
    <t>B</t>
  </si>
  <si>
    <t>C</t>
  </si>
  <si>
    <t>D</t>
  </si>
  <si>
    <t>E</t>
  </si>
  <si>
    <t>z</t>
  </si>
  <si>
    <t>P</t>
  </si>
  <si>
    <t>Q</t>
  </si>
  <si>
    <t>Points</t>
  </si>
  <si>
    <t>Z_c=1</t>
  </si>
  <si>
    <t>Z_c=2</t>
  </si>
  <si>
    <t>Z_c=1.5</t>
  </si>
  <si>
    <t>=200+1x100</t>
  </si>
  <si>
    <t>=200+1.5x100</t>
  </si>
  <si>
    <t>=200+2x100</t>
  </si>
  <si>
    <r>
      <t>z=x1+</t>
    </r>
    <r>
      <rPr>
        <b/>
        <sz val="9"/>
        <color theme="7" tint="-0.249977111117893"/>
        <rFont val="Calibri"/>
        <family val="2"/>
        <scheme val="minor"/>
      </rPr>
      <t>1.5</t>
    </r>
    <r>
      <rPr>
        <b/>
        <sz val="9"/>
        <color theme="1"/>
        <rFont val="Calibri"/>
        <family val="2"/>
        <scheme val="minor"/>
      </rPr>
      <t>x2</t>
    </r>
  </si>
  <si>
    <r>
      <t>z=x1+</t>
    </r>
    <r>
      <rPr>
        <b/>
        <sz val="9"/>
        <color theme="7" tint="-0.249977111117893"/>
        <rFont val="Calibri"/>
        <family val="2"/>
        <scheme val="minor"/>
      </rPr>
      <t>1</t>
    </r>
    <r>
      <rPr>
        <b/>
        <sz val="9"/>
        <color theme="1"/>
        <rFont val="Calibri"/>
        <family val="2"/>
        <scheme val="minor"/>
      </rPr>
      <t>x2</t>
    </r>
  </si>
  <si>
    <r>
      <t>z=x1+</t>
    </r>
    <r>
      <rPr>
        <b/>
        <sz val="9"/>
        <color theme="7" tint="-0.249977111117893"/>
        <rFont val="Calibri"/>
        <family val="2"/>
        <scheme val="minor"/>
      </rPr>
      <t>2</t>
    </r>
    <r>
      <rPr>
        <b/>
        <sz val="9"/>
        <color theme="1"/>
        <rFont val="Calibri"/>
        <family val="2"/>
        <scheme val="minor"/>
      </rPr>
      <t>x2</t>
    </r>
  </si>
  <si>
    <r>
      <t>z=x1+</t>
    </r>
    <r>
      <rPr>
        <b/>
        <sz val="9"/>
        <color theme="7" tint="-0.249977111117893"/>
        <rFont val="Calibri"/>
        <family val="2"/>
        <scheme val="minor"/>
      </rPr>
      <t>2.2</t>
    </r>
    <r>
      <rPr>
        <b/>
        <sz val="9"/>
        <color theme="1"/>
        <rFont val="Calibri"/>
        <family val="2"/>
        <scheme val="minor"/>
      </rPr>
      <t>x2</t>
    </r>
  </si>
  <si>
    <r>
      <t>z=x1+</t>
    </r>
    <r>
      <rPr>
        <b/>
        <sz val="9"/>
        <color theme="7" tint="-0.249977111117893"/>
        <rFont val="Calibri"/>
        <family val="2"/>
        <scheme val="minor"/>
      </rPr>
      <t>0.9</t>
    </r>
    <r>
      <rPr>
        <b/>
        <sz val="9"/>
        <color theme="1"/>
        <rFont val="Calibri"/>
        <family val="2"/>
        <scheme val="minor"/>
      </rPr>
      <t>x2</t>
    </r>
  </si>
  <si>
    <t>A'</t>
  </si>
  <si>
    <t>new</t>
  </si>
  <si>
    <t>-</t>
  </si>
  <si>
    <t>Problem 2</t>
  </si>
  <si>
    <t>Max</t>
  </si>
  <si>
    <t>const. 1</t>
  </si>
  <si>
    <t xml:space="preserve">const. 2 </t>
  </si>
  <si>
    <t>const 3</t>
  </si>
  <si>
    <t>How much can you change C1?</t>
  </si>
  <si>
    <t>2&lt;=C1&lt;=5</t>
  </si>
  <si>
    <t>How much can you change C2?</t>
  </si>
  <si>
    <t>12/5&lt;=C2&lt;=6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</si>
</sst>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000"/>
  </numFmts>
  <fonts count="2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sz val="11"/>
      <color rgb="FF4472C4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1"/>
      <color theme="9"/>
      <name val="Calibri"/>
      <family val="2"/>
      <scheme val="minor"/>
    </font>
    <font>
      <sz val="11"/>
      <color rgb="FF70AD47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name val="Geneva"/>
    </font>
    <font>
      <sz val="10"/>
      <name val="Times New Roman"/>
      <family val="1"/>
    </font>
    <font>
      <sz val="11"/>
      <color theme="4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7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5" fillId="0" borderId="0"/>
  </cellStyleXfs>
  <cellXfs count="89">
    <xf numFmtId="0" fontId="0" fillId="0" borderId="0" xfId="0"/>
    <xf numFmtId="0" fontId="0" fillId="0" borderId="0" xfId="0" quotePrefix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8" fillId="0" borderId="0" xfId="0" applyFont="1"/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left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left"/>
    </xf>
    <xf numFmtId="0" fontId="13" fillId="0" borderId="0" xfId="0" applyFont="1"/>
    <xf numFmtId="0" fontId="14" fillId="0" borderId="0" xfId="0" applyFont="1" applyAlignment="1">
      <alignment horizontal="left"/>
    </xf>
    <xf numFmtId="0" fontId="16" fillId="2" borderId="0" xfId="1" applyFont="1" applyFill="1" applyBorder="1" applyAlignment="1">
      <alignment horizontal="center"/>
    </xf>
    <xf numFmtId="0" fontId="0" fillId="0" borderId="0" xfId="0" quotePrefix="1" applyAlignment="1">
      <alignment horizontal="center"/>
    </xf>
    <xf numFmtId="2" fontId="0" fillId="0" borderId="0" xfId="0" applyNumberFormat="1" applyAlignment="1">
      <alignment horizontal="center" vertical="center"/>
    </xf>
    <xf numFmtId="0" fontId="0" fillId="0" borderId="0" xfId="0" quotePrefix="1" applyAlignment="1">
      <alignment horizontal="right"/>
    </xf>
    <xf numFmtId="0" fontId="0" fillId="0" borderId="0" xfId="0" quotePrefix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quotePrefix="1" applyFont="1" applyAlignment="1">
      <alignment horizontal="center" vertical="center"/>
    </xf>
    <xf numFmtId="0" fontId="0" fillId="0" borderId="0" xfId="0" quotePrefix="1" applyFont="1" applyAlignment="1">
      <alignment horizontal="center" vertical="center"/>
    </xf>
    <xf numFmtId="0" fontId="0" fillId="0" borderId="0" xfId="0" applyFill="1" applyAlignment="1">
      <alignment horizontal="left"/>
    </xf>
    <xf numFmtId="0" fontId="2" fillId="0" borderId="1" xfId="0" applyFont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quotePrefix="1" applyFill="1" applyAlignment="1">
      <alignment horizontal="center"/>
    </xf>
    <xf numFmtId="0" fontId="16" fillId="0" borderId="0" xfId="1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8" xfId="0" quotePrefix="1" applyFill="1" applyBorder="1" applyAlignment="1">
      <alignment horizontal="center"/>
    </xf>
    <xf numFmtId="0" fontId="0" fillId="0" borderId="10" xfId="0" quotePrefix="1" applyFill="1" applyBorder="1" applyAlignment="1">
      <alignment horizontal="center"/>
    </xf>
    <xf numFmtId="0" fontId="16" fillId="0" borderId="11" xfId="1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20" fillId="3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0" fontId="0" fillId="0" borderId="1" xfId="0" applyBorder="1"/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quotePrefix="1" applyFont="1" applyAlignment="1">
      <alignment horizontal="right"/>
    </xf>
    <xf numFmtId="0" fontId="16" fillId="2" borderId="0" xfId="1" quotePrefix="1" applyFont="1" applyFill="1" applyBorder="1" applyAlignment="1">
      <alignment horizontal="center"/>
    </xf>
    <xf numFmtId="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/>
    </xf>
  </cellXfs>
  <cellStyles count="2">
    <cellStyle name="Normal" xfId="0" builtinId="0"/>
    <cellStyle name="Normal_Lab1.MaasaiSetup" xfId="1"/>
  </cellStyles>
  <dxfs count="0"/>
  <tableStyles count="0" defaultTableStyle="TableStyleMedium2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FeasibleRegion_1!$J$8</c:f>
              <c:strCache>
                <c:ptCount val="1"/>
                <c:pt idx="0">
                  <c:v>(workers)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FeasibleRegion_1!$D$9:$D$10</c:f>
              <c:numCache>
                <c:formatCode>General</c:formatCode>
                <c:ptCount val="2"/>
                <c:pt idx="0">
                  <c:v>0</c:v>
                </c:pt>
                <c:pt idx="1">
                  <c:v>300</c:v>
                </c:pt>
              </c:numCache>
            </c:numRef>
          </c:xVal>
          <c:yVal>
            <c:numRef>
              <c:f>FeasibleRegion_1!$G$9:$G$10</c:f>
              <c:numCache>
                <c:formatCode>General</c:formatCode>
                <c:ptCount val="2"/>
                <c:pt idx="0">
                  <c:v>300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76-43EA-9946-F8CB1336AAF6}"/>
            </c:ext>
          </c:extLst>
        </c:ser>
        <c:ser>
          <c:idx val="1"/>
          <c:order val="1"/>
          <c:tx>
            <c:strRef>
              <c:f>FeasibleRegion_1!$J$12</c:f>
              <c:strCache>
                <c:ptCount val="1"/>
                <c:pt idx="0">
                  <c:v>(revenue)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FeasibleRegion_1!$D$13:$D$14</c:f>
              <c:numCache>
                <c:formatCode>General</c:formatCode>
                <c:ptCount val="2"/>
                <c:pt idx="0">
                  <c:v>0</c:v>
                </c:pt>
                <c:pt idx="1">
                  <c:v>400</c:v>
                </c:pt>
              </c:numCache>
            </c:numRef>
          </c:xVal>
          <c:yVal>
            <c:numRef>
              <c:f>FeasibleRegion_1!$G$13:$G$14</c:f>
              <c:numCache>
                <c:formatCode>General</c:formatCode>
                <c:ptCount val="2"/>
                <c:pt idx="0">
                  <c:v>200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76-43EA-9946-F8CB1336AAF6}"/>
            </c:ext>
          </c:extLst>
        </c:ser>
        <c:ser>
          <c:idx val="2"/>
          <c:order val="2"/>
          <c:tx>
            <c:strRef>
              <c:f>FeasibleRegion_1!$J$16</c:f>
              <c:strCache>
                <c:ptCount val="1"/>
                <c:pt idx="0">
                  <c:v>(mech pulping capacity)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FeasibleRegion_1!$D$17:$D$18</c:f>
              <c:numCache>
                <c:formatCode>General</c:formatCode>
                <c:ptCount val="2"/>
                <c:pt idx="0">
                  <c:v>300</c:v>
                </c:pt>
                <c:pt idx="1">
                  <c:v>300</c:v>
                </c:pt>
              </c:numCache>
            </c:numRef>
          </c:xVal>
          <c:yVal>
            <c:numRef>
              <c:f>FeasibleRegion_1!$G$17:$G$18</c:f>
              <c:numCache>
                <c:formatCode>General</c:formatCode>
                <c:ptCount val="2"/>
                <c:pt idx="0">
                  <c:v>0</c:v>
                </c:pt>
                <c:pt idx="1">
                  <c:v>300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D76-43EA-9946-F8CB1336AAF6}"/>
            </c:ext>
          </c:extLst>
        </c:ser>
        <c:ser>
          <c:idx val="3"/>
          <c:order val="3"/>
          <c:tx>
            <c:strRef>
              <c:f>FeasibleRegion_1!$J$20</c:f>
              <c:strCache>
                <c:ptCount val="1"/>
                <c:pt idx="0">
                  <c:v>(chem pulping capacity)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FeasibleRegion_1!$D$21:$D$22</c:f>
              <c:numCache>
                <c:formatCode>General</c:formatCode>
                <c:ptCount val="2"/>
                <c:pt idx="0">
                  <c:v>0</c:v>
                </c:pt>
                <c:pt idx="1">
                  <c:v>300</c:v>
                </c:pt>
              </c:numCache>
            </c:numRef>
          </c:xVal>
          <c:yVal>
            <c:numRef>
              <c:f>FeasibleRegion_1!$G$21:$G$22</c:f>
              <c:numCache>
                <c:formatCode>General</c:formatCode>
                <c:ptCount val="2"/>
                <c:pt idx="0">
                  <c:v>200</c:v>
                </c:pt>
                <c:pt idx="1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D76-43EA-9946-F8CB1336A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4096927"/>
        <c:axId val="624103583"/>
      </c:scatterChart>
      <c:valAx>
        <c:axId val="624096927"/>
        <c:scaling>
          <c:orientation val="minMax"/>
          <c:max val="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103583"/>
        <c:crosses val="autoZero"/>
        <c:crossBetween val="midCat"/>
        <c:majorUnit val="50"/>
      </c:valAx>
      <c:valAx>
        <c:axId val="624103583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09692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OptimalSolution_1!$J$11</c:f>
              <c:strCache>
                <c:ptCount val="1"/>
                <c:pt idx="0">
                  <c:v>(workers)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OptimalSolution_1!$D$12:$D$13</c:f>
              <c:numCache>
                <c:formatCode>General</c:formatCode>
                <c:ptCount val="2"/>
                <c:pt idx="0">
                  <c:v>0</c:v>
                </c:pt>
                <c:pt idx="1">
                  <c:v>300</c:v>
                </c:pt>
              </c:numCache>
            </c:numRef>
          </c:xVal>
          <c:yVal>
            <c:numRef>
              <c:f>OptimalSolution_1!$G$12:$G$13</c:f>
              <c:numCache>
                <c:formatCode>General</c:formatCode>
                <c:ptCount val="2"/>
                <c:pt idx="0">
                  <c:v>300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AF-4D55-AB41-F48B6DF809CF}"/>
            </c:ext>
          </c:extLst>
        </c:ser>
        <c:ser>
          <c:idx val="1"/>
          <c:order val="1"/>
          <c:tx>
            <c:strRef>
              <c:f>OptimalSolution_1!$J$15</c:f>
              <c:strCache>
                <c:ptCount val="1"/>
                <c:pt idx="0">
                  <c:v>(revenue)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OptimalSolution_1!$D$16:$D$17</c:f>
              <c:numCache>
                <c:formatCode>General</c:formatCode>
                <c:ptCount val="2"/>
                <c:pt idx="0">
                  <c:v>0</c:v>
                </c:pt>
                <c:pt idx="1">
                  <c:v>400</c:v>
                </c:pt>
              </c:numCache>
            </c:numRef>
          </c:xVal>
          <c:yVal>
            <c:numRef>
              <c:f>OptimalSolution_1!$G$16:$G$17</c:f>
              <c:numCache>
                <c:formatCode>General</c:formatCode>
                <c:ptCount val="2"/>
                <c:pt idx="0">
                  <c:v>200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CAF-4D55-AB41-F48B6DF809CF}"/>
            </c:ext>
          </c:extLst>
        </c:ser>
        <c:ser>
          <c:idx val="2"/>
          <c:order val="2"/>
          <c:tx>
            <c:strRef>
              <c:f>OptimalSolution_1!$J$19</c:f>
              <c:strCache>
                <c:ptCount val="1"/>
                <c:pt idx="0">
                  <c:v>(mech pulping capacity)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OptimalSolution_1!$D$20:$D$21</c:f>
              <c:numCache>
                <c:formatCode>General</c:formatCode>
                <c:ptCount val="2"/>
                <c:pt idx="0">
                  <c:v>300</c:v>
                </c:pt>
                <c:pt idx="1">
                  <c:v>300</c:v>
                </c:pt>
              </c:numCache>
            </c:numRef>
          </c:xVal>
          <c:yVal>
            <c:numRef>
              <c:f>OptimalSolution_1!$G$20:$G$21</c:f>
              <c:numCache>
                <c:formatCode>General</c:formatCode>
                <c:ptCount val="2"/>
                <c:pt idx="0">
                  <c:v>0</c:v>
                </c:pt>
                <c:pt idx="1">
                  <c:v>300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CAF-4D55-AB41-F48B6DF809CF}"/>
            </c:ext>
          </c:extLst>
        </c:ser>
        <c:ser>
          <c:idx val="3"/>
          <c:order val="3"/>
          <c:tx>
            <c:strRef>
              <c:f>OptimalSolution_1!$J$23</c:f>
              <c:strCache>
                <c:ptCount val="1"/>
                <c:pt idx="0">
                  <c:v>(chem pulping capacity)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OptimalSolution_1!$D$24:$D$25</c:f>
              <c:numCache>
                <c:formatCode>General</c:formatCode>
                <c:ptCount val="2"/>
                <c:pt idx="0">
                  <c:v>0</c:v>
                </c:pt>
                <c:pt idx="1">
                  <c:v>400</c:v>
                </c:pt>
              </c:numCache>
            </c:numRef>
          </c:xVal>
          <c:yVal>
            <c:numRef>
              <c:f>OptimalSolution_1!$G$24:$G$25</c:f>
              <c:numCache>
                <c:formatCode>General</c:formatCode>
                <c:ptCount val="2"/>
                <c:pt idx="0">
                  <c:v>200</c:v>
                </c:pt>
                <c:pt idx="1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CAF-4D55-AB41-F48B6DF809CF}"/>
            </c:ext>
          </c:extLst>
        </c:ser>
        <c:ser>
          <c:idx val="4"/>
          <c:order val="4"/>
          <c:tx>
            <c:strRef>
              <c:f>OptimalSolution_1!$I$5</c:f>
              <c:strCache>
                <c:ptCount val="1"/>
                <c:pt idx="0">
                  <c:v>Z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OptimalSolution_1!$D$6:$D$7</c:f>
              <c:numCache>
                <c:formatCode>General</c:formatCode>
                <c:ptCount val="2"/>
                <c:pt idx="0">
                  <c:v>0</c:v>
                </c:pt>
                <c:pt idx="1">
                  <c:v>350</c:v>
                </c:pt>
              </c:numCache>
            </c:numRef>
          </c:xVal>
          <c:yVal>
            <c:numRef>
              <c:f>OptimalSolution_1!$G$6:$G$7</c:f>
              <c:numCache>
                <c:formatCode>General</c:formatCode>
                <c:ptCount val="2"/>
                <c:pt idx="0">
                  <c:v>233.33333333333334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CAF-4D55-AB41-F48B6DF80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4096927"/>
        <c:axId val="624103583"/>
      </c:scatterChart>
      <c:valAx>
        <c:axId val="624096927"/>
        <c:scaling>
          <c:orientation val="minMax"/>
          <c:max val="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103583"/>
        <c:crosses val="autoZero"/>
        <c:crossBetween val="midCat"/>
        <c:majorUnit val="50"/>
      </c:valAx>
      <c:valAx>
        <c:axId val="624103583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09692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792047191667062E-2"/>
          <c:y val="2.541891746130771E-2"/>
          <c:w val="0.8689072869132346"/>
          <c:h val="0.50852119512458205"/>
        </c:manualLayout>
      </c:layout>
      <c:scatterChart>
        <c:scatterStyle val="lineMarker"/>
        <c:varyColors val="0"/>
        <c:ser>
          <c:idx val="0"/>
          <c:order val="0"/>
          <c:tx>
            <c:strRef>
              <c:f>OptimalSolution_SA_OptRange1!$J$18</c:f>
              <c:strCache>
                <c:ptCount val="1"/>
                <c:pt idx="0">
                  <c:v>(workers)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OptimalSolution_SA_OptRange1!$D$19:$D$20</c:f>
              <c:numCache>
                <c:formatCode>General</c:formatCode>
                <c:ptCount val="2"/>
                <c:pt idx="0">
                  <c:v>0</c:v>
                </c:pt>
                <c:pt idx="1">
                  <c:v>300</c:v>
                </c:pt>
              </c:numCache>
            </c:numRef>
          </c:xVal>
          <c:yVal>
            <c:numRef>
              <c:f>OptimalSolution_SA_OptRange1!$G$19:$G$20</c:f>
              <c:numCache>
                <c:formatCode>General</c:formatCode>
                <c:ptCount val="2"/>
                <c:pt idx="0">
                  <c:v>300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09-48F1-A50E-EA195F5DC7D9}"/>
            </c:ext>
          </c:extLst>
        </c:ser>
        <c:ser>
          <c:idx val="1"/>
          <c:order val="1"/>
          <c:tx>
            <c:strRef>
              <c:f>OptimalSolution_SA_OptRange1!$J$22</c:f>
              <c:strCache>
                <c:ptCount val="1"/>
                <c:pt idx="0">
                  <c:v>(revenue)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OptimalSolution_SA_OptRange1!$D$23:$D$24</c:f>
              <c:numCache>
                <c:formatCode>General</c:formatCode>
                <c:ptCount val="2"/>
                <c:pt idx="0">
                  <c:v>0</c:v>
                </c:pt>
                <c:pt idx="1">
                  <c:v>400</c:v>
                </c:pt>
              </c:numCache>
            </c:numRef>
          </c:xVal>
          <c:yVal>
            <c:numRef>
              <c:f>OptimalSolution_SA_OptRange1!$G$23:$G$24</c:f>
              <c:numCache>
                <c:formatCode>General</c:formatCode>
                <c:ptCount val="2"/>
                <c:pt idx="0">
                  <c:v>200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F09-48F1-A50E-EA195F5DC7D9}"/>
            </c:ext>
          </c:extLst>
        </c:ser>
        <c:ser>
          <c:idx val="2"/>
          <c:order val="2"/>
          <c:tx>
            <c:strRef>
              <c:f>OptimalSolution_SA_OptRange1!$J$26</c:f>
              <c:strCache>
                <c:ptCount val="1"/>
                <c:pt idx="0">
                  <c:v>(mech pulping capacity)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OptimalSolution_SA_OptRange1!$D$27:$D$28</c:f>
              <c:numCache>
                <c:formatCode>General</c:formatCode>
                <c:ptCount val="2"/>
                <c:pt idx="0">
                  <c:v>300</c:v>
                </c:pt>
                <c:pt idx="1">
                  <c:v>300</c:v>
                </c:pt>
              </c:numCache>
            </c:numRef>
          </c:xVal>
          <c:yVal>
            <c:numRef>
              <c:f>OptimalSolution_SA_OptRange1!$G$27:$G$28</c:f>
              <c:numCache>
                <c:formatCode>General</c:formatCode>
                <c:ptCount val="2"/>
                <c:pt idx="0">
                  <c:v>0</c:v>
                </c:pt>
                <c:pt idx="1">
                  <c:v>300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F09-48F1-A50E-EA195F5DC7D9}"/>
            </c:ext>
          </c:extLst>
        </c:ser>
        <c:ser>
          <c:idx val="3"/>
          <c:order val="3"/>
          <c:tx>
            <c:strRef>
              <c:f>OptimalSolution_SA_OptRange1!$J$30</c:f>
              <c:strCache>
                <c:ptCount val="1"/>
                <c:pt idx="0">
                  <c:v>(chem pulping capacity)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OptimalSolution_SA_OptRange1!$D$31:$D$32</c:f>
              <c:numCache>
                <c:formatCode>General</c:formatCode>
                <c:ptCount val="2"/>
                <c:pt idx="0">
                  <c:v>0</c:v>
                </c:pt>
                <c:pt idx="1">
                  <c:v>400</c:v>
                </c:pt>
              </c:numCache>
            </c:numRef>
          </c:xVal>
          <c:yVal>
            <c:numRef>
              <c:f>OptimalSolution_SA_OptRange1!$G$31:$G$32</c:f>
              <c:numCache>
                <c:formatCode>General</c:formatCode>
                <c:ptCount val="2"/>
                <c:pt idx="0">
                  <c:v>200</c:v>
                </c:pt>
                <c:pt idx="1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F09-48F1-A50E-EA195F5DC7D9}"/>
            </c:ext>
          </c:extLst>
        </c:ser>
        <c:ser>
          <c:idx val="4"/>
          <c:order val="4"/>
          <c:tx>
            <c:strRef>
              <c:f>OptimalSolution_SA_OptRange1!$I$5</c:f>
              <c:strCache>
                <c:ptCount val="1"/>
                <c:pt idx="0">
                  <c:v>Z_c=1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OptimalSolution_SA_OptRange1!$D$6:$D$7</c:f>
              <c:numCache>
                <c:formatCode>General</c:formatCode>
                <c:ptCount val="2"/>
                <c:pt idx="0">
                  <c:v>0</c:v>
                </c:pt>
                <c:pt idx="1">
                  <c:v>300</c:v>
                </c:pt>
              </c:numCache>
            </c:numRef>
          </c:xVal>
          <c:yVal>
            <c:numRef>
              <c:f>OptimalSolution_SA_OptRange1!$G$6:$G$7</c:f>
              <c:numCache>
                <c:formatCode>General</c:formatCode>
                <c:ptCount val="2"/>
                <c:pt idx="0">
                  <c:v>300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F09-48F1-A50E-EA195F5DC7D9}"/>
            </c:ext>
          </c:extLst>
        </c:ser>
        <c:ser>
          <c:idx val="5"/>
          <c:order val="5"/>
          <c:tx>
            <c:strRef>
              <c:f>OptimalSolution_SA_OptRange1!$I$9</c:f>
              <c:strCache>
                <c:ptCount val="1"/>
                <c:pt idx="0">
                  <c:v>Z_c=1.5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lgDashDot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OptimalSolution_SA_OptRange1!$D$10:$D$11</c:f>
              <c:numCache>
                <c:formatCode>General</c:formatCode>
                <c:ptCount val="2"/>
                <c:pt idx="0">
                  <c:v>0</c:v>
                </c:pt>
                <c:pt idx="1">
                  <c:v>350</c:v>
                </c:pt>
              </c:numCache>
            </c:numRef>
          </c:xVal>
          <c:yVal>
            <c:numRef>
              <c:f>OptimalSolution_SA_OptRange1!$G$10:$G$11</c:f>
              <c:numCache>
                <c:formatCode>General</c:formatCode>
                <c:ptCount val="2"/>
                <c:pt idx="0">
                  <c:v>233.33333333333334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F09-48F1-A50E-EA195F5DC7D9}"/>
            </c:ext>
          </c:extLst>
        </c:ser>
        <c:ser>
          <c:idx val="6"/>
          <c:order val="6"/>
          <c:tx>
            <c:strRef>
              <c:f>OptimalSolution_SA_OptRange1!$I$13</c:f>
              <c:strCache>
                <c:ptCount val="1"/>
                <c:pt idx="0">
                  <c:v>Z_c=2</c:v>
                </c:pt>
              </c:strCache>
            </c:strRef>
          </c:tx>
          <c:spPr>
            <a:ln w="412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OptimalSolution_SA_OptRange1!$D$14:$D$15</c:f>
              <c:numCache>
                <c:formatCode>General</c:formatCode>
                <c:ptCount val="2"/>
                <c:pt idx="0">
                  <c:v>0</c:v>
                </c:pt>
                <c:pt idx="1">
                  <c:v>400</c:v>
                </c:pt>
              </c:numCache>
            </c:numRef>
          </c:xVal>
          <c:yVal>
            <c:numRef>
              <c:f>OptimalSolution_SA_OptRange1!$G$14:$G$15</c:f>
              <c:numCache>
                <c:formatCode>General</c:formatCode>
                <c:ptCount val="2"/>
                <c:pt idx="0">
                  <c:v>200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F09-48F1-A50E-EA195F5DC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4096927"/>
        <c:axId val="624103583"/>
      </c:scatterChart>
      <c:valAx>
        <c:axId val="624096927"/>
        <c:scaling>
          <c:orientation val="minMax"/>
          <c:max val="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103583"/>
        <c:crosses val="autoZero"/>
        <c:crossBetween val="midCat"/>
        <c:majorUnit val="50"/>
      </c:valAx>
      <c:valAx>
        <c:axId val="624103583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09692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OptimalSolution_SA_OptRange2!$J$11</c:f>
              <c:strCache>
                <c:ptCount val="1"/>
                <c:pt idx="0">
                  <c:v>(workers)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OptimalSolution_SA_OptRange2!$D$12:$D$13</c:f>
              <c:numCache>
                <c:formatCode>General</c:formatCode>
                <c:ptCount val="2"/>
                <c:pt idx="0">
                  <c:v>0</c:v>
                </c:pt>
                <c:pt idx="1">
                  <c:v>300</c:v>
                </c:pt>
              </c:numCache>
            </c:numRef>
          </c:xVal>
          <c:yVal>
            <c:numRef>
              <c:f>OptimalSolution_SA_OptRange2!$G$12:$G$13</c:f>
              <c:numCache>
                <c:formatCode>General</c:formatCode>
                <c:ptCount val="2"/>
                <c:pt idx="0">
                  <c:v>300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CE-482C-9C29-D7A6EAE3D480}"/>
            </c:ext>
          </c:extLst>
        </c:ser>
        <c:ser>
          <c:idx val="1"/>
          <c:order val="1"/>
          <c:tx>
            <c:strRef>
              <c:f>OptimalSolution_SA_OptRange2!$J$15</c:f>
              <c:strCache>
                <c:ptCount val="1"/>
                <c:pt idx="0">
                  <c:v>(revenue)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OptimalSolution_SA_OptRange2!$D$16:$D$17</c:f>
              <c:numCache>
                <c:formatCode>General</c:formatCode>
                <c:ptCount val="2"/>
                <c:pt idx="0">
                  <c:v>0</c:v>
                </c:pt>
                <c:pt idx="1">
                  <c:v>400</c:v>
                </c:pt>
              </c:numCache>
            </c:numRef>
          </c:xVal>
          <c:yVal>
            <c:numRef>
              <c:f>OptimalSolution_SA_OptRange2!$G$16:$G$17</c:f>
              <c:numCache>
                <c:formatCode>General</c:formatCode>
                <c:ptCount val="2"/>
                <c:pt idx="0">
                  <c:v>200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1CE-482C-9C29-D7A6EAE3D480}"/>
            </c:ext>
          </c:extLst>
        </c:ser>
        <c:ser>
          <c:idx val="2"/>
          <c:order val="2"/>
          <c:tx>
            <c:strRef>
              <c:f>OptimalSolution_SA_OptRange2!$J$19</c:f>
              <c:strCache>
                <c:ptCount val="1"/>
                <c:pt idx="0">
                  <c:v>(mech pulping capacity)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OptimalSolution_SA_OptRange2!$D$20:$D$21</c:f>
              <c:numCache>
                <c:formatCode>General</c:formatCode>
                <c:ptCount val="2"/>
                <c:pt idx="0">
                  <c:v>300</c:v>
                </c:pt>
                <c:pt idx="1">
                  <c:v>300</c:v>
                </c:pt>
              </c:numCache>
            </c:numRef>
          </c:xVal>
          <c:yVal>
            <c:numRef>
              <c:f>OptimalSolution_SA_OptRange2!$G$20:$G$21</c:f>
              <c:numCache>
                <c:formatCode>General</c:formatCode>
                <c:ptCount val="2"/>
                <c:pt idx="0">
                  <c:v>0</c:v>
                </c:pt>
                <c:pt idx="1">
                  <c:v>300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1CE-482C-9C29-D7A6EAE3D480}"/>
            </c:ext>
          </c:extLst>
        </c:ser>
        <c:ser>
          <c:idx val="3"/>
          <c:order val="3"/>
          <c:tx>
            <c:strRef>
              <c:f>OptimalSolution_SA_OptRange2!$J$23</c:f>
              <c:strCache>
                <c:ptCount val="1"/>
                <c:pt idx="0">
                  <c:v>(chem pulping capacity)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OptimalSolution_SA_OptRange2!$D$24:$D$25</c:f>
              <c:numCache>
                <c:formatCode>General</c:formatCode>
                <c:ptCount val="2"/>
                <c:pt idx="0">
                  <c:v>0</c:v>
                </c:pt>
                <c:pt idx="1">
                  <c:v>300</c:v>
                </c:pt>
              </c:numCache>
            </c:numRef>
          </c:xVal>
          <c:yVal>
            <c:numRef>
              <c:f>OptimalSolution_SA_OptRange2!$G$24:$G$25</c:f>
              <c:numCache>
                <c:formatCode>General</c:formatCode>
                <c:ptCount val="2"/>
                <c:pt idx="0">
                  <c:v>200</c:v>
                </c:pt>
                <c:pt idx="1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1CE-482C-9C29-D7A6EAE3D480}"/>
            </c:ext>
          </c:extLst>
        </c:ser>
        <c:ser>
          <c:idx val="4"/>
          <c:order val="4"/>
          <c:tx>
            <c:strRef>
              <c:f>OptimalSolution_SA_OptRange2!$I$5</c:f>
              <c:strCache>
                <c:ptCount val="1"/>
                <c:pt idx="0">
                  <c:v>Z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OptimalSolution_SA_OptRange2!$D$6:$D$7</c:f>
              <c:numCache>
                <c:formatCode>General</c:formatCode>
                <c:ptCount val="2"/>
                <c:pt idx="0">
                  <c:v>0</c:v>
                </c:pt>
                <c:pt idx="1">
                  <c:v>350</c:v>
                </c:pt>
              </c:numCache>
            </c:numRef>
          </c:xVal>
          <c:yVal>
            <c:numRef>
              <c:f>OptimalSolution_SA_OptRange2!$G$6:$G$7</c:f>
              <c:numCache>
                <c:formatCode>General</c:formatCode>
                <c:ptCount val="2"/>
                <c:pt idx="0">
                  <c:v>233.33333333333334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1CE-482C-9C29-D7A6EAE3D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4096927"/>
        <c:axId val="624103583"/>
      </c:scatterChart>
      <c:valAx>
        <c:axId val="624096927"/>
        <c:scaling>
          <c:orientation val="minMax"/>
          <c:max val="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103583"/>
        <c:crosses val="autoZero"/>
        <c:crossBetween val="midCat"/>
        <c:majorUnit val="50"/>
      </c:valAx>
      <c:valAx>
        <c:axId val="624103583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09692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OptimalSolution_SA_FeasRang1!$J$11</c:f>
              <c:strCache>
                <c:ptCount val="1"/>
                <c:pt idx="0">
                  <c:v>(workers)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OptimalSolution_SA_FeasRang1!$D$12:$D$13</c:f>
              <c:numCache>
                <c:formatCode>General</c:formatCode>
                <c:ptCount val="2"/>
                <c:pt idx="0">
                  <c:v>0</c:v>
                </c:pt>
                <c:pt idx="1">
                  <c:v>300</c:v>
                </c:pt>
              </c:numCache>
            </c:numRef>
          </c:xVal>
          <c:yVal>
            <c:numRef>
              <c:f>OptimalSolution_SA_FeasRang1!$G$12:$G$13</c:f>
              <c:numCache>
                <c:formatCode>General</c:formatCode>
                <c:ptCount val="2"/>
                <c:pt idx="0">
                  <c:v>300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BD-4AE9-A777-90112F80BABB}"/>
            </c:ext>
          </c:extLst>
        </c:ser>
        <c:ser>
          <c:idx val="1"/>
          <c:order val="1"/>
          <c:tx>
            <c:strRef>
              <c:f>OptimalSolution_SA_FeasRang1!$J$15</c:f>
              <c:strCache>
                <c:ptCount val="1"/>
                <c:pt idx="0">
                  <c:v>(revenue)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OptimalSolution_SA_FeasRang1!$D$16:$D$17</c:f>
              <c:numCache>
                <c:formatCode>General</c:formatCode>
                <c:ptCount val="2"/>
                <c:pt idx="0">
                  <c:v>0</c:v>
                </c:pt>
                <c:pt idx="1">
                  <c:v>400</c:v>
                </c:pt>
              </c:numCache>
            </c:numRef>
          </c:xVal>
          <c:yVal>
            <c:numRef>
              <c:f>OptimalSolution_SA_FeasRang1!$G$16:$G$17</c:f>
              <c:numCache>
                <c:formatCode>General</c:formatCode>
                <c:ptCount val="2"/>
                <c:pt idx="0">
                  <c:v>200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3BD-4AE9-A777-90112F80BABB}"/>
            </c:ext>
          </c:extLst>
        </c:ser>
        <c:ser>
          <c:idx val="2"/>
          <c:order val="2"/>
          <c:tx>
            <c:strRef>
              <c:f>OptimalSolution_SA_FeasRang1!$J$19</c:f>
              <c:strCache>
                <c:ptCount val="1"/>
                <c:pt idx="0">
                  <c:v>(mech pulping capacity)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OptimalSolution_SA_FeasRang1!$D$20:$D$21</c:f>
              <c:numCache>
                <c:formatCode>General</c:formatCode>
                <c:ptCount val="2"/>
                <c:pt idx="0">
                  <c:v>150</c:v>
                </c:pt>
                <c:pt idx="1">
                  <c:v>150</c:v>
                </c:pt>
              </c:numCache>
            </c:numRef>
          </c:xVal>
          <c:yVal>
            <c:numRef>
              <c:f>OptimalSolution_SA_FeasRang1!$G$20:$G$21</c:f>
              <c:numCache>
                <c:formatCode>General</c:formatCode>
                <c:ptCount val="2"/>
                <c:pt idx="0">
                  <c:v>0</c:v>
                </c:pt>
                <c:pt idx="1">
                  <c:v>300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3BD-4AE9-A777-90112F80BABB}"/>
            </c:ext>
          </c:extLst>
        </c:ser>
        <c:ser>
          <c:idx val="3"/>
          <c:order val="3"/>
          <c:tx>
            <c:strRef>
              <c:f>OptimalSolution_SA_FeasRang1!$J$23</c:f>
              <c:strCache>
                <c:ptCount val="1"/>
                <c:pt idx="0">
                  <c:v>(chem pulping capacity)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OptimalSolution_SA_FeasRang1!$D$24:$D$25</c:f>
              <c:numCache>
                <c:formatCode>General</c:formatCode>
                <c:ptCount val="2"/>
                <c:pt idx="0">
                  <c:v>0</c:v>
                </c:pt>
                <c:pt idx="1">
                  <c:v>400</c:v>
                </c:pt>
              </c:numCache>
            </c:numRef>
          </c:xVal>
          <c:yVal>
            <c:numRef>
              <c:f>OptimalSolution_SA_FeasRang1!$G$24:$G$25</c:f>
              <c:numCache>
                <c:formatCode>General</c:formatCode>
                <c:ptCount val="2"/>
                <c:pt idx="0">
                  <c:v>200</c:v>
                </c:pt>
                <c:pt idx="1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3BD-4AE9-A777-90112F80BABB}"/>
            </c:ext>
          </c:extLst>
        </c:ser>
        <c:ser>
          <c:idx val="4"/>
          <c:order val="4"/>
          <c:tx>
            <c:strRef>
              <c:f>OptimalSolution_SA_FeasRang1!$I$5</c:f>
              <c:strCache>
                <c:ptCount val="1"/>
                <c:pt idx="0">
                  <c:v>Z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OptimalSolution_SA_FeasRang1!$D$6:$D$7</c:f>
              <c:numCache>
                <c:formatCode>General</c:formatCode>
                <c:ptCount val="2"/>
                <c:pt idx="0">
                  <c:v>0</c:v>
                </c:pt>
                <c:pt idx="1">
                  <c:v>350</c:v>
                </c:pt>
              </c:numCache>
            </c:numRef>
          </c:xVal>
          <c:yVal>
            <c:numRef>
              <c:f>OptimalSolution_SA_FeasRang1!$G$6:$G$7</c:f>
              <c:numCache>
                <c:formatCode>General</c:formatCode>
                <c:ptCount val="2"/>
                <c:pt idx="0">
                  <c:v>233.33333333333334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3BD-4AE9-A777-90112F80B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4096927"/>
        <c:axId val="624103583"/>
      </c:scatterChart>
      <c:valAx>
        <c:axId val="624096927"/>
        <c:scaling>
          <c:orientation val="minMax"/>
          <c:max val="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103583"/>
        <c:crosses val="autoZero"/>
        <c:crossBetween val="midCat"/>
        <c:majorUnit val="50"/>
      </c:valAx>
      <c:valAx>
        <c:axId val="624103583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09692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Problem_2!$J$11</c:f>
              <c:strCache>
                <c:ptCount val="1"/>
                <c:pt idx="0">
                  <c:v>const. 1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Problem_2!$D$12:$D$13</c:f>
              <c:numCache>
                <c:formatCode>General</c:formatCode>
                <c:ptCount val="2"/>
                <c:pt idx="0">
                  <c:v>0</c:v>
                </c:pt>
                <c:pt idx="1">
                  <c:v>6</c:v>
                </c:pt>
              </c:numCache>
            </c:numRef>
          </c:xVal>
          <c:yVal>
            <c:numRef>
              <c:f>Problem_2!$G$12:$G$13</c:f>
              <c:numCache>
                <c:formatCode>General</c:formatCode>
                <c:ptCount val="2"/>
                <c:pt idx="0">
                  <c:v>10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64-4CE4-96D0-70AD9C4FE475}"/>
            </c:ext>
          </c:extLst>
        </c:ser>
        <c:ser>
          <c:idx val="1"/>
          <c:order val="1"/>
          <c:tx>
            <c:strRef>
              <c:f>Problem_2!$J$15</c:f>
              <c:strCache>
                <c:ptCount val="1"/>
                <c:pt idx="0">
                  <c:v>const. 2 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Problem_2!$D$16:$D$17</c:f>
              <c:numCache>
                <c:formatCode>0.000</c:formatCode>
                <c:ptCount val="2"/>
                <c:pt idx="0" formatCode="General">
                  <c:v>0</c:v>
                </c:pt>
                <c:pt idx="1">
                  <c:v>10.5</c:v>
                </c:pt>
              </c:numCache>
            </c:numRef>
          </c:xVal>
          <c:yVal>
            <c:numRef>
              <c:f>Problem_2!$G$16:$G$17</c:f>
              <c:numCache>
                <c:formatCode>General</c:formatCode>
                <c:ptCount val="2"/>
                <c:pt idx="0">
                  <c:v>7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64-4CE4-96D0-70AD9C4FE475}"/>
            </c:ext>
          </c:extLst>
        </c:ser>
        <c:ser>
          <c:idx val="2"/>
          <c:order val="2"/>
          <c:tx>
            <c:strRef>
              <c:f>Problem_2!$J$19</c:f>
              <c:strCache>
                <c:ptCount val="1"/>
                <c:pt idx="0">
                  <c:v>const 3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Problem_2!$D$20:$D$21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xVal>
          <c:yVal>
            <c:numRef>
              <c:f>Problem_2!$G$20:$G$21</c:f>
              <c:numCache>
                <c:formatCode>General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B64-4CE4-96D0-70AD9C4FE475}"/>
            </c:ext>
          </c:extLst>
        </c:ser>
        <c:ser>
          <c:idx val="4"/>
          <c:order val="3"/>
          <c:tx>
            <c:strRef>
              <c:f>Problem_2!$I$5</c:f>
              <c:strCache>
                <c:ptCount val="1"/>
                <c:pt idx="0">
                  <c:v>Z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Problem_2!$D$6:$D$7</c:f>
              <c:numCache>
                <c:formatCode>General</c:formatCode>
                <c:ptCount val="2"/>
                <c:pt idx="0">
                  <c:v>0</c:v>
                </c:pt>
                <c:pt idx="1">
                  <c:v>6.75</c:v>
                </c:pt>
              </c:numCache>
            </c:numRef>
          </c:xVal>
          <c:yVal>
            <c:numRef>
              <c:f>Problem_2!$G$6:$G$7</c:f>
              <c:numCache>
                <c:formatCode>General</c:formatCode>
                <c:ptCount val="2"/>
                <c:pt idx="0">
                  <c:v>9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B64-4CE4-96D0-70AD9C4FE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4096927"/>
        <c:axId val="624103583"/>
      </c:scatterChart>
      <c:valAx>
        <c:axId val="624096927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103583"/>
        <c:crosses val="autoZero"/>
        <c:crossBetween val="midCat"/>
        <c:majorUnit val="1"/>
      </c:valAx>
      <c:valAx>
        <c:axId val="624103583"/>
        <c:scaling>
          <c:orientation val="minMax"/>
          <c:max val="1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096927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586740</xdr:colOff>
      <xdr:row>1</xdr:row>
      <xdr:rowOff>3810</xdr:rowOff>
    </xdr:from>
    <xdr:to>
      <xdr:col>19</xdr:col>
      <xdr:colOff>281940</xdr:colOff>
      <xdr:row>16</xdr:row>
      <xdr:rowOff>3810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586740</xdr:colOff>
      <xdr:row>1</xdr:row>
      <xdr:rowOff>3810</xdr:rowOff>
    </xdr:from>
    <xdr:to>
      <xdr:col>19</xdr:col>
      <xdr:colOff>281940</xdr:colOff>
      <xdr:row>16</xdr:row>
      <xdr:rowOff>3810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205740</xdr:colOff>
      <xdr:row>11</xdr:row>
      <xdr:rowOff>152400</xdr:rowOff>
    </xdr:from>
    <xdr:to>
      <xdr:col>13</xdr:col>
      <xdr:colOff>400147</xdr:colOff>
      <xdr:row>13</xdr:row>
      <xdr:rowOff>142965</xdr:rowOff>
    </xdr:to>
    <xdr:sp macro="" textlink="">
      <xdr:nvSpPr>
        <xdr:cNvPr id="3" name="TextBox 1"/>
        <xdr:cNvSpPr txBox="1"/>
      </xdr:nvSpPr>
      <xdr:spPr>
        <a:xfrm>
          <a:off x="5349240" y="2346960"/>
          <a:ext cx="804007" cy="3563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pt-PT" sz="900"/>
            <a:t>E: (0,0)</a:t>
          </a:r>
          <a:r>
            <a:rPr lang="pt-PT" sz="900" baseline="0"/>
            <a:t> </a:t>
          </a:r>
          <a:endParaRPr lang="pt-PT" sz="900"/>
        </a:p>
      </xdr:txBody>
    </xdr:sp>
    <xdr:clientData/>
  </xdr:twoCellAnchor>
  <xdr:twoCellAnchor>
    <xdr:from>
      <xdr:col>14</xdr:col>
      <xdr:colOff>396240</xdr:colOff>
      <xdr:row>11</xdr:row>
      <xdr:rowOff>144780</xdr:rowOff>
    </xdr:from>
    <xdr:to>
      <xdr:col>15</xdr:col>
      <xdr:colOff>590647</xdr:colOff>
      <xdr:row>13</xdr:row>
      <xdr:rowOff>135345</xdr:rowOff>
    </xdr:to>
    <xdr:sp macro="" textlink="">
      <xdr:nvSpPr>
        <xdr:cNvPr id="4" name="TextBox 1"/>
        <xdr:cNvSpPr txBox="1"/>
      </xdr:nvSpPr>
      <xdr:spPr>
        <a:xfrm>
          <a:off x="6758940" y="2339340"/>
          <a:ext cx="804007" cy="3563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pt-PT" sz="900"/>
            <a:t>D: (4,0)</a:t>
          </a:r>
          <a:r>
            <a:rPr lang="pt-PT" sz="900" baseline="0"/>
            <a:t> </a:t>
          </a:r>
          <a:endParaRPr lang="pt-PT" sz="900"/>
        </a:p>
      </xdr:txBody>
    </xdr:sp>
    <xdr:clientData/>
  </xdr:twoCellAnchor>
  <xdr:twoCellAnchor>
    <xdr:from>
      <xdr:col>22</xdr:col>
      <xdr:colOff>7620</xdr:colOff>
      <xdr:row>11</xdr:row>
      <xdr:rowOff>106680</xdr:rowOff>
    </xdr:from>
    <xdr:to>
      <xdr:col>30</xdr:col>
      <xdr:colOff>38100</xdr:colOff>
      <xdr:row>20</xdr:row>
      <xdr:rowOff>137160</xdr:rowOff>
    </xdr:to>
    <xdr:sp macro="" textlink="">
      <xdr:nvSpPr>
        <xdr:cNvPr id="5" name="Freeform 4"/>
        <xdr:cNvSpPr/>
      </xdr:nvSpPr>
      <xdr:spPr>
        <a:xfrm>
          <a:off x="10576560" y="2301240"/>
          <a:ext cx="3566160" cy="1676400"/>
        </a:xfrm>
        <a:custGeom>
          <a:avLst/>
          <a:gdLst>
            <a:gd name="connsiteX0" fmla="*/ 7620 w 3566160"/>
            <a:gd name="connsiteY0" fmla="*/ 487680 h 1676400"/>
            <a:gd name="connsiteX1" fmla="*/ 0 w 3566160"/>
            <a:gd name="connsiteY1" fmla="*/ 0 h 1676400"/>
            <a:gd name="connsiteX2" fmla="*/ 2042160 w 3566160"/>
            <a:gd name="connsiteY2" fmla="*/ 1676400 h 1676400"/>
            <a:gd name="connsiteX3" fmla="*/ 3566160 w 3566160"/>
            <a:gd name="connsiteY3" fmla="*/ 1676400 h 1676400"/>
            <a:gd name="connsiteX4" fmla="*/ 7620 w 3566160"/>
            <a:gd name="connsiteY4" fmla="*/ 487680 h 16764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566160" h="1676400">
              <a:moveTo>
                <a:pt x="7620" y="487680"/>
              </a:moveTo>
              <a:lnTo>
                <a:pt x="0" y="0"/>
              </a:lnTo>
              <a:lnTo>
                <a:pt x="2042160" y="1676400"/>
              </a:lnTo>
              <a:lnTo>
                <a:pt x="3566160" y="1676400"/>
              </a:lnTo>
              <a:lnTo>
                <a:pt x="7620" y="487680"/>
              </a:lnTo>
              <a:close/>
            </a:path>
          </a:pathLst>
        </a:custGeom>
        <a:solidFill>
          <a:srgbClr val="5B9BD5">
            <a:alpha val="20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0.24111</cdr:x>
      <cdr:y>0.56297</cdr:y>
    </cdr:from>
    <cdr:to>
      <cdr:x>0.41696</cdr:x>
      <cdr:y>0.69286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02370" y="1544330"/>
          <a:ext cx="803986" cy="3563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PT" sz="900"/>
            <a:t>C: (4,3.33)</a:t>
          </a:r>
          <a:r>
            <a:rPr lang="pt-PT" sz="900" baseline="0"/>
            <a:t> </a:t>
          </a:r>
          <a:endParaRPr lang="pt-PT" sz="900"/>
        </a:p>
      </cdr:txBody>
    </cdr:sp>
  </cdr:relSizeAnchor>
  <cdr:relSizeAnchor xmlns:cdr="http://schemas.openxmlformats.org/drawingml/2006/chartDrawing">
    <cdr:from>
      <cdr:x>0.19944</cdr:x>
      <cdr:y>0.47685</cdr:y>
    </cdr:from>
    <cdr:to>
      <cdr:x>0.3753</cdr:x>
      <cdr:y>0.60674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911855" y="1308104"/>
          <a:ext cx="804032" cy="3563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PT" sz="900"/>
            <a:t>B: (3,5)</a:t>
          </a:r>
          <a:r>
            <a:rPr lang="pt-PT" sz="900" baseline="0"/>
            <a:t> </a:t>
          </a:r>
          <a:endParaRPr lang="pt-PT" sz="900"/>
        </a:p>
      </cdr:txBody>
    </cdr:sp>
  </cdr:relSizeAnchor>
  <cdr:relSizeAnchor xmlns:cdr="http://schemas.openxmlformats.org/drawingml/2006/chartDrawing">
    <cdr:from>
      <cdr:x>0.05111</cdr:x>
      <cdr:y>0.4</cdr:y>
    </cdr:from>
    <cdr:to>
      <cdr:x>0.22697</cdr:x>
      <cdr:y>0.5299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33660" y="1097292"/>
          <a:ext cx="804032" cy="3563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PT" sz="900"/>
            <a:t>A: (0,7)</a:t>
          </a:r>
          <a:r>
            <a:rPr lang="pt-PT" sz="900" baseline="0"/>
            <a:t> </a:t>
          </a:r>
          <a:endParaRPr lang="pt-PT" sz="9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227437</xdr:colOff>
      <xdr:row>0</xdr:row>
      <xdr:rowOff>240199</xdr:rowOff>
    </xdr:from>
    <xdr:to>
      <xdr:col>24</xdr:col>
      <xdr:colOff>222400</xdr:colOff>
      <xdr:row>15</xdr:row>
      <xdr:rowOff>58335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453493</xdr:colOff>
      <xdr:row>7</xdr:row>
      <xdr:rowOff>21475</xdr:rowOff>
    </xdr:from>
    <xdr:to>
      <xdr:col>23</xdr:col>
      <xdr:colOff>335351</xdr:colOff>
      <xdr:row>9</xdr:row>
      <xdr:rowOff>14108</xdr:rowOff>
    </xdr:to>
    <xdr:sp macro="" textlink="">
      <xdr:nvSpPr>
        <xdr:cNvPr id="3" name="TextBox 1"/>
        <xdr:cNvSpPr txBox="1"/>
      </xdr:nvSpPr>
      <xdr:spPr>
        <a:xfrm>
          <a:off x="9648864" y="1468419"/>
          <a:ext cx="729476" cy="352228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pt-PT" sz="900"/>
            <a:t>D: (300,50)</a:t>
          </a:r>
          <a:r>
            <a:rPr lang="pt-PT" sz="900" baseline="0"/>
            <a:t> </a:t>
          </a:r>
          <a:endParaRPr lang="pt-PT" sz="900"/>
        </a:p>
      </xdr:txBody>
    </xdr:sp>
    <xdr:clientData/>
  </xdr:twoCellAnchor>
  <xdr:twoCellAnchor>
    <xdr:from>
      <xdr:col>19</xdr:col>
      <xdr:colOff>42811</xdr:colOff>
      <xdr:row>7</xdr:row>
      <xdr:rowOff>68496</xdr:rowOff>
    </xdr:from>
    <xdr:to>
      <xdr:col>19</xdr:col>
      <xdr:colOff>342473</xdr:colOff>
      <xdr:row>8</xdr:row>
      <xdr:rowOff>128428</xdr:rowOff>
    </xdr:to>
    <xdr:sp macro="" textlink="">
      <xdr:nvSpPr>
        <xdr:cNvPr id="4" name="TextBox 1"/>
        <xdr:cNvSpPr txBox="1"/>
      </xdr:nvSpPr>
      <xdr:spPr>
        <a:xfrm>
          <a:off x="8493305" y="1515440"/>
          <a:ext cx="299662" cy="23973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pt-PT" sz="900" b="1" baseline="0">
              <a:solidFill>
                <a:srgbClr val="FF0000"/>
              </a:solidFill>
            </a:rPr>
            <a:t>Q</a:t>
          </a:r>
          <a:r>
            <a:rPr lang="pt-PT" sz="900" baseline="0"/>
            <a:t> </a:t>
          </a:r>
          <a:endParaRPr lang="pt-PT" sz="900"/>
        </a:p>
      </xdr:txBody>
    </xdr:sp>
    <xdr:clientData/>
  </xdr:twoCellAnchor>
  <xdr:twoCellAnchor>
    <xdr:from>
      <xdr:col>20</xdr:col>
      <xdr:colOff>178087</xdr:colOff>
      <xdr:row>4</xdr:row>
      <xdr:rowOff>75345</xdr:rowOff>
    </xdr:from>
    <xdr:to>
      <xdr:col>21</xdr:col>
      <xdr:colOff>220895</xdr:colOff>
      <xdr:row>5</xdr:row>
      <xdr:rowOff>135278</xdr:rowOff>
    </xdr:to>
    <xdr:sp macro="" textlink="">
      <xdr:nvSpPr>
        <xdr:cNvPr id="5" name="TextBox 1"/>
        <xdr:cNvSpPr txBox="1"/>
      </xdr:nvSpPr>
      <xdr:spPr>
        <a:xfrm>
          <a:off x="9116604" y="982896"/>
          <a:ext cx="299662" cy="23973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pt-PT" sz="900" b="1" baseline="0">
              <a:solidFill>
                <a:schemeClr val="accent1"/>
              </a:solidFill>
            </a:rPr>
            <a:t>P</a:t>
          </a:r>
          <a:endParaRPr lang="pt-PT" sz="900" b="1">
            <a:solidFill>
              <a:schemeClr val="accent1"/>
            </a:solidFill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0.72278</cdr:x>
      <cdr:y>0.1713</cdr:y>
    </cdr:from>
    <cdr:to>
      <cdr:x>0.89863</cdr:x>
      <cdr:y>0.30119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04540" y="469900"/>
          <a:ext cx="804007" cy="356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PT" sz="900"/>
            <a:t>C: (300,200)</a:t>
          </a:r>
          <a:r>
            <a:rPr lang="pt-PT" sz="900" baseline="0"/>
            <a:t> </a:t>
          </a:r>
          <a:endParaRPr lang="pt-PT" sz="900"/>
        </a:p>
      </cdr:txBody>
    </cdr:sp>
  </cdr:relSizeAnchor>
  <cdr:relSizeAnchor xmlns:cdr="http://schemas.openxmlformats.org/drawingml/2006/chartDrawing">
    <cdr:from>
      <cdr:x>0.32543</cdr:x>
      <cdr:y>0.14635</cdr:y>
    </cdr:from>
    <cdr:to>
      <cdr:x>0.50129</cdr:x>
      <cdr:y>0.27624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461169" y="395654"/>
          <a:ext cx="789594" cy="3511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PT" sz="900"/>
            <a:t>B: (100,200)</a:t>
          </a:r>
          <a:r>
            <a:rPr lang="pt-PT" sz="900" baseline="0"/>
            <a:t> </a:t>
          </a:r>
          <a:endParaRPr lang="pt-PT" sz="900"/>
        </a:p>
      </cdr:txBody>
    </cdr:sp>
  </cdr:relSizeAnchor>
  <cdr:relSizeAnchor xmlns:cdr="http://schemas.openxmlformats.org/drawingml/2006/chartDrawing">
    <cdr:from>
      <cdr:x>0.50111</cdr:x>
      <cdr:y>0.36296</cdr:y>
    </cdr:from>
    <cdr:to>
      <cdr:x>0.67697</cdr:x>
      <cdr:y>0.49286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291080" y="995680"/>
          <a:ext cx="804007" cy="356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PT" sz="900"/>
            <a:t>A: (200,100)</a:t>
          </a:r>
          <a:r>
            <a:rPr lang="pt-PT" sz="900" baseline="0"/>
            <a:t> </a:t>
          </a:r>
          <a:endParaRPr lang="pt-PT" sz="9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227437</xdr:colOff>
      <xdr:row>0</xdr:row>
      <xdr:rowOff>240199</xdr:rowOff>
    </xdr:from>
    <xdr:to>
      <xdr:col>24</xdr:col>
      <xdr:colOff>222400</xdr:colOff>
      <xdr:row>15</xdr:row>
      <xdr:rowOff>58335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488688</xdr:colOff>
      <xdr:row>5</xdr:row>
      <xdr:rowOff>19118</xdr:rowOff>
    </xdr:from>
    <xdr:to>
      <xdr:col>23</xdr:col>
      <xdr:colOff>370546</xdr:colOff>
      <xdr:row>7</xdr:row>
      <xdr:rowOff>11751</xdr:rowOff>
    </xdr:to>
    <xdr:sp macro="" textlink="">
      <xdr:nvSpPr>
        <xdr:cNvPr id="3" name="TextBox 1"/>
        <xdr:cNvSpPr txBox="1"/>
      </xdr:nvSpPr>
      <xdr:spPr>
        <a:xfrm rot="19459972">
          <a:off x="9681326" y="1129692"/>
          <a:ext cx="724922" cy="36552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pt-PT" sz="900"/>
            <a:t>D: (300,50)</a:t>
          </a:r>
          <a:r>
            <a:rPr lang="pt-PT" sz="900" baseline="0"/>
            <a:t> </a:t>
          </a:r>
          <a:endParaRPr lang="pt-PT" sz="900"/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0.73512</cdr:x>
      <cdr:y>0.09491</cdr:y>
    </cdr:from>
    <cdr:to>
      <cdr:x>0.91097</cdr:x>
      <cdr:y>0.2248</cdr:y>
    </cdr:to>
    <cdr:sp macro="" textlink="">
      <cdr:nvSpPr>
        <cdr:cNvPr id="2" name="TextBox 1"/>
        <cdr:cNvSpPr txBox="1"/>
      </cdr:nvSpPr>
      <cdr:spPr>
        <a:xfrm xmlns:a="http://schemas.openxmlformats.org/drawingml/2006/main" rot="20479619">
          <a:off x="3302253" y="260467"/>
          <a:ext cx="789945" cy="356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PT" sz="900"/>
            <a:t>C: (300,200)</a:t>
          </a:r>
          <a:r>
            <a:rPr lang="pt-PT" sz="900" baseline="0"/>
            <a:t> </a:t>
          </a:r>
          <a:endParaRPr lang="pt-PT" sz="900"/>
        </a:p>
      </cdr:txBody>
    </cdr:sp>
  </cdr:relSizeAnchor>
  <cdr:relSizeAnchor xmlns:cdr="http://schemas.openxmlformats.org/drawingml/2006/chartDrawing">
    <cdr:from>
      <cdr:x>0.2931</cdr:x>
      <cdr:y>0.0831</cdr:y>
    </cdr:from>
    <cdr:to>
      <cdr:x>0.4612</cdr:x>
      <cdr:y>0.21299</cdr:y>
    </cdr:to>
    <cdr:sp macro="" textlink="">
      <cdr:nvSpPr>
        <cdr:cNvPr id="3" name="TextBox 1"/>
        <cdr:cNvSpPr txBox="1"/>
      </cdr:nvSpPr>
      <cdr:spPr>
        <a:xfrm xmlns:a="http://schemas.openxmlformats.org/drawingml/2006/main" rot="20091228">
          <a:off x="1316658" y="228042"/>
          <a:ext cx="755113" cy="356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PT" sz="900"/>
            <a:t>B: (100,200)</a:t>
          </a:r>
          <a:r>
            <a:rPr lang="pt-PT" sz="900" baseline="0"/>
            <a:t> </a:t>
          </a:r>
          <a:endParaRPr lang="pt-PT" sz="900"/>
        </a:p>
      </cdr:txBody>
    </cdr:sp>
  </cdr:relSizeAnchor>
  <cdr:relSizeAnchor xmlns:cdr="http://schemas.openxmlformats.org/drawingml/2006/chartDrawing">
    <cdr:from>
      <cdr:x>0.50358</cdr:x>
      <cdr:y>0.22564</cdr:y>
    </cdr:from>
    <cdr:to>
      <cdr:x>0.67944</cdr:x>
      <cdr:y>0.35554</cdr:y>
    </cdr:to>
    <cdr:sp macro="" textlink="">
      <cdr:nvSpPr>
        <cdr:cNvPr id="4" name="TextBox 1"/>
        <cdr:cNvSpPr txBox="1"/>
      </cdr:nvSpPr>
      <cdr:spPr>
        <a:xfrm xmlns:a="http://schemas.openxmlformats.org/drawingml/2006/main" rot="19191981">
          <a:off x="2262144" y="619197"/>
          <a:ext cx="789989" cy="3564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PT" sz="900"/>
            <a:t>A: (200,100)</a:t>
          </a:r>
          <a:r>
            <a:rPr lang="pt-PT" sz="900" baseline="0"/>
            <a:t> </a:t>
          </a:r>
          <a:endParaRPr lang="pt-PT" sz="900"/>
        </a:p>
      </cdr:txBody>
    </cdr:sp>
  </cdr:relSizeAnchor>
  <cdr:relSizeAnchor xmlns:cdr="http://schemas.openxmlformats.org/drawingml/2006/chartDrawing">
    <cdr:from>
      <cdr:x>0.63053</cdr:x>
      <cdr:y>0.18069</cdr:y>
    </cdr:from>
    <cdr:to>
      <cdr:x>0.80638</cdr:x>
      <cdr:y>0.31058</cdr:y>
    </cdr:to>
    <cdr:sp macro="" textlink="">
      <cdr:nvSpPr>
        <cdr:cNvPr id="5" name="TextBox 1"/>
        <cdr:cNvSpPr txBox="1"/>
      </cdr:nvSpPr>
      <cdr:spPr>
        <a:xfrm xmlns:a="http://schemas.openxmlformats.org/drawingml/2006/main" rot="20479619">
          <a:off x="2838605" y="506142"/>
          <a:ext cx="791662" cy="3638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PT" sz="900" b="1">
              <a:solidFill>
                <a:schemeClr val="accent1"/>
              </a:solidFill>
            </a:rPr>
            <a:t>P</a:t>
          </a:r>
          <a:r>
            <a:rPr lang="pt-PT" sz="900" baseline="0"/>
            <a:t> </a:t>
          </a:r>
          <a:endParaRPr lang="pt-PT" sz="900"/>
        </a:p>
      </cdr:txBody>
    </cdr:sp>
  </cdr:relSizeAnchor>
  <cdr:relSizeAnchor xmlns:cdr="http://schemas.openxmlformats.org/drawingml/2006/chartDrawing">
    <cdr:from>
      <cdr:x>0.51494</cdr:x>
      <cdr:y>0.34989</cdr:y>
    </cdr:from>
    <cdr:to>
      <cdr:x>0.69079</cdr:x>
      <cdr:y>0.47978</cdr:y>
    </cdr:to>
    <cdr:sp macro="" textlink="">
      <cdr:nvSpPr>
        <cdr:cNvPr id="6" name="TextBox 1"/>
        <cdr:cNvSpPr txBox="1"/>
      </cdr:nvSpPr>
      <cdr:spPr>
        <a:xfrm xmlns:a="http://schemas.openxmlformats.org/drawingml/2006/main" rot="20479619">
          <a:off x="2318215" y="980068"/>
          <a:ext cx="791662" cy="3638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PT" sz="900" b="1" baseline="0">
              <a:solidFill>
                <a:srgbClr val="FF0000"/>
              </a:solidFill>
            </a:rPr>
            <a:t>Q</a:t>
          </a:r>
          <a:r>
            <a:rPr lang="pt-PT" sz="900" baseline="0"/>
            <a:t> </a:t>
          </a:r>
          <a:endParaRPr lang="pt-PT" sz="9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227437</xdr:colOff>
      <xdr:row>0</xdr:row>
      <xdr:rowOff>26154</xdr:rowOff>
    </xdr:from>
    <xdr:to>
      <xdr:col>24</xdr:col>
      <xdr:colOff>222400</xdr:colOff>
      <xdr:row>14</xdr:row>
      <xdr:rowOff>24088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444931</xdr:colOff>
      <xdr:row>6</xdr:row>
      <xdr:rowOff>12915</xdr:rowOff>
    </xdr:from>
    <xdr:to>
      <xdr:col>23</xdr:col>
      <xdr:colOff>326789</xdr:colOff>
      <xdr:row>8</xdr:row>
      <xdr:rowOff>5547</xdr:rowOff>
    </xdr:to>
    <xdr:sp macro="" textlink="">
      <xdr:nvSpPr>
        <xdr:cNvPr id="3" name="TextBox 1"/>
        <xdr:cNvSpPr txBox="1"/>
      </xdr:nvSpPr>
      <xdr:spPr>
        <a:xfrm>
          <a:off x="9627677" y="1278610"/>
          <a:ext cx="721349" cy="35425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pt-PT" sz="900"/>
            <a:t>D: (300,50)</a:t>
          </a:r>
          <a:r>
            <a:rPr lang="pt-PT" sz="900" baseline="0"/>
            <a:t> </a:t>
          </a:r>
          <a:endParaRPr lang="pt-PT" sz="900"/>
        </a:p>
      </xdr:txBody>
    </xdr:sp>
    <xdr:clientData/>
  </xdr:twoCellAnchor>
  <xdr:twoCellAnchor>
    <xdr:from>
      <xdr:col>15</xdr:col>
      <xdr:colOff>342472</xdr:colOff>
      <xdr:row>0</xdr:row>
      <xdr:rowOff>162674</xdr:rowOff>
    </xdr:from>
    <xdr:to>
      <xdr:col>24</xdr:col>
      <xdr:colOff>0</xdr:colOff>
      <xdr:row>8</xdr:row>
      <xdr:rowOff>111303</xdr:rowOff>
    </xdr:to>
    <xdr:sp macro="" textlink="">
      <xdr:nvSpPr>
        <xdr:cNvPr id="4" name="Freeform 3"/>
        <xdr:cNvSpPr/>
      </xdr:nvSpPr>
      <xdr:spPr>
        <a:xfrm>
          <a:off x="6738135" y="162674"/>
          <a:ext cx="3912741" cy="1575371"/>
        </a:xfrm>
        <a:custGeom>
          <a:avLst/>
          <a:gdLst>
            <a:gd name="connsiteX0" fmla="*/ 8562 w 3912741"/>
            <a:gd name="connsiteY0" fmla="*/ 0 h 1575371"/>
            <a:gd name="connsiteX1" fmla="*/ 2936696 w 3912741"/>
            <a:gd name="connsiteY1" fmla="*/ 1566809 h 1575371"/>
            <a:gd name="connsiteX2" fmla="*/ 3912741 w 3912741"/>
            <a:gd name="connsiteY2" fmla="*/ 1575371 h 1575371"/>
            <a:gd name="connsiteX3" fmla="*/ 0 w 3912741"/>
            <a:gd name="connsiteY3" fmla="*/ 530832 h 1575371"/>
            <a:gd name="connsiteX4" fmla="*/ 8562 w 3912741"/>
            <a:gd name="connsiteY4" fmla="*/ 0 h 157537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912741" h="1575371">
              <a:moveTo>
                <a:pt x="8562" y="0"/>
              </a:moveTo>
              <a:lnTo>
                <a:pt x="2936696" y="1566809"/>
              </a:lnTo>
              <a:lnTo>
                <a:pt x="3912741" y="1575371"/>
              </a:lnTo>
              <a:lnTo>
                <a:pt x="0" y="530832"/>
              </a:lnTo>
              <a:lnTo>
                <a:pt x="8562" y="0"/>
              </a:lnTo>
              <a:close/>
            </a:path>
          </a:pathLst>
        </a:custGeom>
        <a:solidFill>
          <a:srgbClr val="5B9BD5">
            <a:alpha val="20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0.72278</cdr:x>
      <cdr:y>0.1713</cdr:y>
    </cdr:from>
    <cdr:to>
      <cdr:x>0.89863</cdr:x>
      <cdr:y>0.30119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04540" y="469900"/>
          <a:ext cx="804007" cy="356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PT" sz="900"/>
            <a:t>C: (300,200)</a:t>
          </a:r>
          <a:r>
            <a:rPr lang="pt-PT" sz="900" baseline="0"/>
            <a:t> </a:t>
          </a:r>
          <a:endParaRPr lang="pt-PT" sz="900"/>
        </a:p>
      </cdr:txBody>
    </cdr:sp>
  </cdr:relSizeAnchor>
  <cdr:relSizeAnchor xmlns:cdr="http://schemas.openxmlformats.org/drawingml/2006/chartDrawing">
    <cdr:from>
      <cdr:x>0.29111</cdr:x>
      <cdr:y>0.16852</cdr:y>
    </cdr:from>
    <cdr:to>
      <cdr:x>0.46697</cdr:x>
      <cdr:y>0.29841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330960" y="462280"/>
          <a:ext cx="804007" cy="356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PT" sz="900"/>
            <a:t>B: (100,200)</a:t>
          </a:r>
          <a:r>
            <a:rPr lang="pt-PT" sz="900" baseline="0"/>
            <a:t> </a:t>
          </a:r>
          <a:endParaRPr lang="pt-PT" sz="900"/>
        </a:p>
      </cdr:txBody>
    </cdr:sp>
  </cdr:relSizeAnchor>
  <cdr:relSizeAnchor xmlns:cdr="http://schemas.openxmlformats.org/drawingml/2006/chartDrawing">
    <cdr:from>
      <cdr:x>0.50111</cdr:x>
      <cdr:y>0.36296</cdr:y>
    </cdr:from>
    <cdr:to>
      <cdr:x>0.67697</cdr:x>
      <cdr:y>0.49286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291080" y="995680"/>
          <a:ext cx="804007" cy="356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PT" sz="900"/>
            <a:t>A: (200,100)</a:t>
          </a:r>
          <a:r>
            <a:rPr lang="pt-PT" sz="900" baseline="0"/>
            <a:t> </a:t>
          </a:r>
          <a:endParaRPr lang="pt-PT" sz="9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227437</xdr:colOff>
      <xdr:row>0</xdr:row>
      <xdr:rowOff>240199</xdr:rowOff>
    </xdr:from>
    <xdr:to>
      <xdr:col>24</xdr:col>
      <xdr:colOff>222400</xdr:colOff>
      <xdr:row>15</xdr:row>
      <xdr:rowOff>58335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453493</xdr:colOff>
      <xdr:row>7</xdr:row>
      <xdr:rowOff>21475</xdr:rowOff>
    </xdr:from>
    <xdr:to>
      <xdr:col>23</xdr:col>
      <xdr:colOff>335351</xdr:colOff>
      <xdr:row>9</xdr:row>
      <xdr:rowOff>14108</xdr:rowOff>
    </xdr:to>
    <xdr:sp macro="" textlink="">
      <xdr:nvSpPr>
        <xdr:cNvPr id="3" name="TextBox 1"/>
        <xdr:cNvSpPr txBox="1"/>
      </xdr:nvSpPr>
      <xdr:spPr>
        <a:xfrm>
          <a:off x="9666073" y="1484515"/>
          <a:ext cx="727678" cy="358393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pt-PT" sz="900"/>
            <a:t>D: (300,50)</a:t>
          </a:r>
          <a:r>
            <a:rPr lang="pt-PT" sz="900" baseline="0"/>
            <a:t> </a:t>
          </a:r>
          <a:endParaRPr lang="pt-PT" sz="900"/>
        </a:p>
      </xdr:txBody>
    </xdr:sp>
    <xdr:clientData/>
  </xdr:twoCellAnchor>
  <xdr:twoCellAnchor>
    <xdr:from>
      <xdr:col>19</xdr:col>
      <xdr:colOff>42811</xdr:colOff>
      <xdr:row>7</xdr:row>
      <xdr:rowOff>68496</xdr:rowOff>
    </xdr:from>
    <xdr:to>
      <xdr:col>19</xdr:col>
      <xdr:colOff>342473</xdr:colOff>
      <xdr:row>8</xdr:row>
      <xdr:rowOff>128428</xdr:rowOff>
    </xdr:to>
    <xdr:sp macro="" textlink="">
      <xdr:nvSpPr>
        <xdr:cNvPr id="4" name="TextBox 1"/>
        <xdr:cNvSpPr txBox="1"/>
      </xdr:nvSpPr>
      <xdr:spPr>
        <a:xfrm>
          <a:off x="8508631" y="1531536"/>
          <a:ext cx="299662" cy="24281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pt-PT" sz="900" baseline="0"/>
            <a:t>Q </a:t>
          </a:r>
          <a:endParaRPr lang="pt-PT" sz="900"/>
        </a:p>
      </xdr:txBody>
    </xdr:sp>
    <xdr:clientData/>
  </xdr:twoCellAnchor>
  <xdr:twoCellAnchor>
    <xdr:from>
      <xdr:col>20</xdr:col>
      <xdr:colOff>178087</xdr:colOff>
      <xdr:row>4</xdr:row>
      <xdr:rowOff>75345</xdr:rowOff>
    </xdr:from>
    <xdr:to>
      <xdr:col>21</xdr:col>
      <xdr:colOff>220895</xdr:colOff>
      <xdr:row>5</xdr:row>
      <xdr:rowOff>135278</xdr:rowOff>
    </xdr:to>
    <xdr:sp macro="" textlink="">
      <xdr:nvSpPr>
        <xdr:cNvPr id="5" name="TextBox 1"/>
        <xdr:cNvSpPr txBox="1"/>
      </xdr:nvSpPr>
      <xdr:spPr>
        <a:xfrm>
          <a:off x="9131587" y="989745"/>
          <a:ext cx="301888" cy="242813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pt-PT" sz="900" baseline="0"/>
            <a:t>P</a:t>
          </a:r>
          <a:endParaRPr lang="pt-PT" sz="900"/>
        </a:p>
      </xdr:txBody>
    </xdr:sp>
    <xdr:clientData/>
  </xdr:twoCellAnchor>
  <xdr:twoCellAnchor>
    <xdr:from>
      <xdr:col>17</xdr:col>
      <xdr:colOff>0</xdr:colOff>
      <xdr:row>17</xdr:row>
      <xdr:rowOff>0</xdr:rowOff>
    </xdr:from>
    <xdr:to>
      <xdr:col>29</xdr:col>
      <xdr:colOff>73884</xdr:colOff>
      <xdr:row>20</xdr:row>
      <xdr:rowOff>137779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18"/>
            <xdr:cNvSpPr txBox="1"/>
          </xdr:nvSpPr>
          <xdr:spPr>
            <a:xfrm>
              <a:off x="7246620" y="3291840"/>
              <a:ext cx="6543264" cy="686419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pt-PT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n-US" sz="2000" b="0" i="0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Shadow</m:t>
                    </m:r>
                    <m:r>
                      <a:rPr lang="en-US" sz="2000" b="0" i="0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sty m:val="p"/>
                      </m:rPr>
                      <a:rPr lang="en-US" sz="2000" b="0" i="0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Price</m:t>
                    </m:r>
                    <m:r>
                      <a:rPr lang="en-US" sz="200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20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20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sz="2000" b="0" i="0">
                                <a:latin typeface="Cambria Math" panose="02040503050406030204" pitchFamily="18" charset="0"/>
                              </a:rPr>
                              <m:t>Z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en-US" sz="2000" b="0" i="0">
                                <a:latin typeface="Cambria Math" panose="02040503050406030204" pitchFamily="18" charset="0"/>
                              </a:rPr>
                              <m:t>optimal</m:t>
                            </m:r>
                            <m:r>
                              <a:rPr lang="en-US" sz="20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m:rPr>
                                <m:sty m:val="p"/>
                              </m:rPr>
                              <a:rPr lang="en-US" sz="2000" b="0" i="0">
                                <a:latin typeface="Cambria Math" panose="02040503050406030204" pitchFamily="18" charset="0"/>
                              </a:rPr>
                              <m:t>solution</m:t>
                            </m:r>
                          </m:sub>
                        </m:sSub>
                        <m:r>
                          <a:rPr lang="en-US" sz="2000" b="0" i="0">
                            <a:latin typeface="Cambria Math" panose="02040503050406030204" pitchFamily="18" charset="0"/>
                          </a:rPr>
                          <m:t>−</m:t>
                        </m:r>
                        <m:sSub>
                          <m:sSubPr>
                            <m:ctrlPr>
                              <a:rPr lang="en-US" sz="20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sz="2000" b="0" i="0">
                                <a:latin typeface="Cambria Math" panose="02040503050406030204" pitchFamily="18" charset="0"/>
                              </a:rPr>
                              <m:t>Z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en-US" sz="2000" b="0" i="0">
                                <a:latin typeface="Cambria Math" panose="02040503050406030204" pitchFamily="18" charset="0"/>
                              </a:rPr>
                              <m:t>new</m:t>
                            </m:r>
                            <m:r>
                              <a:rPr lang="en-US" sz="20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m:rPr>
                                <m:sty m:val="p"/>
                              </m:rPr>
                              <a:rPr lang="en-US" sz="2000" b="0" i="0">
                                <a:latin typeface="Cambria Math" panose="02040503050406030204" pitchFamily="18" charset="0"/>
                              </a:rPr>
                              <m:t>optimal</m:t>
                            </m:r>
                            <m:r>
                              <a:rPr lang="en-US" sz="20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m:rPr>
                                <m:sty m:val="p"/>
                              </m:rPr>
                              <a:rPr lang="en-US" sz="2000" b="0" i="0">
                                <a:latin typeface="Cambria Math" panose="02040503050406030204" pitchFamily="18" charset="0"/>
                              </a:rPr>
                              <m:t>solution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en-US" sz="20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sz="2000" b="0" i="0">
                                <a:latin typeface="Cambria Math" panose="02040503050406030204" pitchFamily="18" charset="0"/>
                              </a:rPr>
                              <m:t>RHS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en-US" sz="2000" b="0" i="0">
                                <a:latin typeface="Cambria Math" panose="02040503050406030204" pitchFamily="18" charset="0"/>
                              </a:rPr>
                              <m:t>optimal</m:t>
                            </m:r>
                            <m:r>
                              <a:rPr lang="en-US" sz="20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m:rPr>
                                <m:sty m:val="p"/>
                              </m:rPr>
                              <a:rPr lang="en-US" sz="2000" b="0" i="0">
                                <a:latin typeface="Cambria Math" panose="02040503050406030204" pitchFamily="18" charset="0"/>
                              </a:rPr>
                              <m:t>solution</m:t>
                            </m:r>
                          </m:sub>
                        </m:sSub>
                        <m:r>
                          <a:rPr lang="en-US" sz="2000" b="0" i="0">
                            <a:latin typeface="Cambria Math" panose="02040503050406030204" pitchFamily="18" charset="0"/>
                          </a:rPr>
                          <m:t>−</m:t>
                        </m:r>
                        <m:sSub>
                          <m:sSubPr>
                            <m:ctrlPr>
                              <a:rPr lang="en-US" sz="20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sz="2000" b="0" i="0">
                                <a:latin typeface="Cambria Math" panose="02040503050406030204" pitchFamily="18" charset="0"/>
                              </a:rPr>
                              <m:t>RHS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en-US" sz="2000" b="0" i="0">
                                <a:latin typeface="Cambria Math" panose="02040503050406030204" pitchFamily="18" charset="0"/>
                              </a:rPr>
                              <m:t>new</m:t>
                            </m:r>
                            <m:r>
                              <a:rPr lang="en-US" sz="20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m:rPr>
                                <m:sty m:val="p"/>
                              </m:rPr>
                              <a:rPr lang="en-US" sz="2000" b="0" i="0">
                                <a:latin typeface="Cambria Math" panose="02040503050406030204" pitchFamily="18" charset="0"/>
                              </a:rPr>
                              <m:t>optimal</m:t>
                            </m:r>
                            <m:r>
                              <a:rPr lang="en-US" sz="20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m:rPr>
                                <m:sty m:val="p"/>
                              </m:rPr>
                              <a:rPr lang="en-US" sz="2000" b="0" i="0">
                                <a:latin typeface="Cambria Math" panose="02040503050406030204" pitchFamily="18" charset="0"/>
                              </a:rPr>
                              <m:t>solution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en-US" sz="2000"/>
            </a:p>
          </xdr:txBody>
        </xdr:sp>
      </mc:Choice>
      <mc:Fallback xmlns="">
        <xdr:sp macro="" textlink="">
          <xdr:nvSpPr>
            <xdr:cNvPr id="6" name="TextBox 18"/>
            <xdr:cNvSpPr txBox="1"/>
          </xdr:nvSpPr>
          <xdr:spPr>
            <a:xfrm>
              <a:off x="7246620" y="3291840"/>
              <a:ext cx="6543264" cy="686419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pt-PT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n-US" sz="20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Shadow Price</a:t>
              </a:r>
              <a:r>
                <a:rPr lang="en-US" sz="2000" i="0">
                  <a:latin typeface="Cambria Math" panose="02040503050406030204" pitchFamily="18" charset="0"/>
                </a:rPr>
                <a:t>=(</a:t>
              </a:r>
              <a:r>
                <a:rPr lang="en-US" sz="2000" b="0" i="0">
                  <a:latin typeface="Cambria Math" panose="02040503050406030204" pitchFamily="18" charset="0"/>
                </a:rPr>
                <a:t>Z_(optimal solution)−Z_(new optimal solution))/(RHS_(optimal solution)−RHS_(new optimal solution) )</a:t>
              </a:r>
              <a:endParaRPr lang="en-US" sz="2000"/>
            </a:p>
          </xdr:txBody>
        </xdr:sp>
      </mc:Fallback>
    </mc:AlternateContent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0.72278</cdr:x>
      <cdr:y>0.1713</cdr:y>
    </cdr:from>
    <cdr:to>
      <cdr:x>0.89863</cdr:x>
      <cdr:y>0.30119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04540" y="469900"/>
          <a:ext cx="804007" cy="356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PT" sz="900"/>
            <a:t>C: (300,200)</a:t>
          </a:r>
          <a:r>
            <a:rPr lang="pt-PT" sz="900" baseline="0"/>
            <a:t> </a:t>
          </a:r>
          <a:endParaRPr lang="pt-PT" sz="900"/>
        </a:p>
      </cdr:txBody>
    </cdr:sp>
  </cdr:relSizeAnchor>
  <cdr:relSizeAnchor xmlns:cdr="http://schemas.openxmlformats.org/drawingml/2006/chartDrawing">
    <cdr:from>
      <cdr:x>0.32543</cdr:x>
      <cdr:y>0.14635</cdr:y>
    </cdr:from>
    <cdr:to>
      <cdr:x>0.50129</cdr:x>
      <cdr:y>0.27624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461169" y="395654"/>
          <a:ext cx="789594" cy="3511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PT" sz="900"/>
            <a:t>B: (100,200)</a:t>
          </a:r>
          <a:r>
            <a:rPr lang="pt-PT" sz="900" baseline="0"/>
            <a:t> </a:t>
          </a:r>
          <a:endParaRPr lang="pt-PT" sz="900"/>
        </a:p>
      </cdr:txBody>
    </cdr:sp>
  </cdr:relSizeAnchor>
  <cdr:relSizeAnchor xmlns:cdr="http://schemas.openxmlformats.org/drawingml/2006/chartDrawing">
    <cdr:from>
      <cdr:x>0.50111</cdr:x>
      <cdr:y>0.36296</cdr:y>
    </cdr:from>
    <cdr:to>
      <cdr:x>0.67697</cdr:x>
      <cdr:y>0.49286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291080" y="995680"/>
          <a:ext cx="804007" cy="356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PT" sz="900"/>
            <a:t>A: (202,99)</a:t>
          </a:r>
          <a:r>
            <a:rPr lang="pt-PT" sz="900" baseline="0"/>
            <a:t> </a:t>
          </a:r>
          <a:endParaRPr lang="pt-PT" sz="9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workbookViewId="0">
      <selection activeCell="H15" sqref="H15"/>
    </sheetView>
  </sheetViews>
  <sheetFormatPr defaultRowHeight="14.4"/>
  <cols>
    <col min="1" max="1" width="8.88671875" style="3" customWidth="1"/>
    <col min="2" max="2" width="3.5546875" style="3" customWidth="1"/>
    <col min="3" max="3" width="4" style="5" bestFit="1" customWidth="1"/>
    <col min="4" max="4" width="2.88671875" style="5" bestFit="1" customWidth="1"/>
    <col min="5" max="5" width="2" style="5" bestFit="1" customWidth="1"/>
    <col min="6" max="6" width="4" style="5" bestFit="1" customWidth="1"/>
    <col min="7" max="7" width="2.88671875" style="5" bestFit="1" customWidth="1"/>
    <col min="8" max="8" width="3.44140625" customWidth="1"/>
  </cols>
  <sheetData>
    <row r="1" spans="1:10" ht="28.8">
      <c r="A1" s="37" t="s">
        <v>0</v>
      </c>
    </row>
    <row r="3" spans="1:10">
      <c r="A3" s="3" t="s">
        <v>9</v>
      </c>
      <c r="B3" s="3" t="s">
        <v>4</v>
      </c>
      <c r="C3" s="9" t="s">
        <v>6</v>
      </c>
      <c r="D3" s="6" t="s">
        <v>1</v>
      </c>
      <c r="E3" s="7" t="s">
        <v>2</v>
      </c>
      <c r="F3" s="9" t="s">
        <v>8</v>
      </c>
      <c r="G3" s="6" t="s">
        <v>3</v>
      </c>
    </row>
    <row r="5" spans="1:10">
      <c r="A5" s="3" t="s">
        <v>5</v>
      </c>
      <c r="B5" s="3" t="s">
        <v>4</v>
      </c>
      <c r="C5" s="5">
        <v>1</v>
      </c>
      <c r="D5" s="6" t="s">
        <v>1</v>
      </c>
      <c r="E5" s="7" t="s">
        <v>2</v>
      </c>
      <c r="F5" s="5">
        <v>1.5</v>
      </c>
      <c r="G5" s="6" t="s">
        <v>3</v>
      </c>
    </row>
    <row r="7" spans="1:10">
      <c r="A7" s="3" t="s">
        <v>10</v>
      </c>
    </row>
    <row r="8" spans="1:10">
      <c r="C8" s="13">
        <v>1</v>
      </c>
      <c r="D8" s="14" t="s">
        <v>1</v>
      </c>
      <c r="E8" s="15" t="s">
        <v>2</v>
      </c>
      <c r="F8" s="13">
        <v>1</v>
      </c>
      <c r="G8" s="14" t="s">
        <v>3</v>
      </c>
      <c r="H8" s="16"/>
      <c r="I8" s="17">
        <v>300</v>
      </c>
      <c r="J8" t="s">
        <v>11</v>
      </c>
    </row>
    <row r="9" spans="1:10">
      <c r="C9" s="10"/>
      <c r="F9" s="10"/>
      <c r="I9" s="8"/>
    </row>
    <row r="10" spans="1:10">
      <c r="C10" s="18">
        <v>100</v>
      </c>
      <c r="D10" s="19" t="s">
        <v>1</v>
      </c>
      <c r="E10" s="20" t="s">
        <v>2</v>
      </c>
      <c r="F10" s="18">
        <v>200</v>
      </c>
      <c r="G10" s="19" t="s">
        <v>3</v>
      </c>
      <c r="H10" s="21"/>
      <c r="I10" s="22">
        <v>40000</v>
      </c>
      <c r="J10" t="s">
        <v>12</v>
      </c>
    </row>
    <row r="11" spans="1:10">
      <c r="C11" s="10"/>
      <c r="F11" s="10"/>
      <c r="I11" s="8"/>
    </row>
    <row r="12" spans="1:10">
      <c r="C12" s="25">
        <v>1</v>
      </c>
      <c r="D12" s="26" t="s">
        <v>1</v>
      </c>
      <c r="E12" s="27" t="s">
        <v>2</v>
      </c>
      <c r="F12" s="25"/>
      <c r="G12" s="28"/>
      <c r="H12" s="29"/>
      <c r="I12" s="30">
        <v>300</v>
      </c>
      <c r="J12" s="23" t="s">
        <v>13</v>
      </c>
    </row>
    <row r="13" spans="1:10">
      <c r="C13" s="10"/>
      <c r="F13" s="10"/>
      <c r="I13" s="8"/>
    </row>
    <row r="14" spans="1:10">
      <c r="C14" s="31"/>
      <c r="D14" s="32"/>
      <c r="E14" s="32"/>
      <c r="F14" s="31">
        <v>1</v>
      </c>
      <c r="G14" s="33" t="s">
        <v>3</v>
      </c>
      <c r="H14" s="34"/>
      <c r="I14" s="35">
        <v>200</v>
      </c>
      <c r="J14" s="36" t="s">
        <v>14</v>
      </c>
    </row>
    <row r="15" spans="1:10">
      <c r="C15" s="10"/>
      <c r="F15" s="10"/>
      <c r="I15" s="8"/>
    </row>
    <row r="16" spans="1:10">
      <c r="C16" s="10">
        <v>1</v>
      </c>
      <c r="D16" s="6" t="s">
        <v>1</v>
      </c>
      <c r="F16" s="10"/>
      <c r="I16" s="8">
        <v>0</v>
      </c>
    </row>
    <row r="17" spans="3:9">
      <c r="C17" s="10"/>
      <c r="F17" s="10"/>
      <c r="I17" s="8"/>
    </row>
    <row r="18" spans="3:9">
      <c r="C18" s="10"/>
      <c r="F18" s="10">
        <v>1</v>
      </c>
      <c r="G18" s="6" t="s">
        <v>3</v>
      </c>
      <c r="I18" s="8"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zoomScale="86" zoomScaleNormal="86" workbookViewId="0">
      <selection activeCell="M19" sqref="M19"/>
    </sheetView>
  </sheetViews>
  <sheetFormatPr defaultRowHeight="14.4"/>
  <cols>
    <col min="1" max="1" width="8.88671875" style="3" customWidth="1"/>
    <col min="2" max="2" width="3.5546875" style="3" customWidth="1"/>
    <col min="3" max="4" width="4" style="5" bestFit="1" customWidth="1"/>
    <col min="5" max="5" width="2" style="5" bestFit="1" customWidth="1"/>
    <col min="6" max="6" width="4" style="5" bestFit="1" customWidth="1"/>
    <col min="7" max="7" width="6.109375" style="5" customWidth="1"/>
    <col min="8" max="8" width="3.44140625" customWidth="1"/>
  </cols>
  <sheetData>
    <row r="1" spans="1:10" ht="28.8">
      <c r="A1" s="37" t="s">
        <v>0</v>
      </c>
    </row>
    <row r="3" spans="1:10">
      <c r="A3" s="3" t="s">
        <v>9</v>
      </c>
      <c r="B3" s="3" t="s">
        <v>4</v>
      </c>
      <c r="C3" s="9" t="s">
        <v>6</v>
      </c>
      <c r="D3" s="6" t="s">
        <v>1</v>
      </c>
      <c r="E3" s="7" t="s">
        <v>2</v>
      </c>
      <c r="F3" s="9" t="s">
        <v>8</v>
      </c>
      <c r="G3" s="6" t="s">
        <v>3</v>
      </c>
    </row>
    <row r="5" spans="1:10">
      <c r="A5" s="3" t="s">
        <v>5</v>
      </c>
      <c r="B5" s="3" t="s">
        <v>4</v>
      </c>
      <c r="C5" s="5">
        <v>1</v>
      </c>
      <c r="D5" s="6" t="s">
        <v>1</v>
      </c>
      <c r="E5" s="7" t="s">
        <v>2</v>
      </c>
      <c r="F5" s="5">
        <v>1.5</v>
      </c>
      <c r="G5" s="6" t="s">
        <v>3</v>
      </c>
    </row>
    <row r="7" spans="1:10">
      <c r="A7" s="3" t="s">
        <v>10</v>
      </c>
    </row>
    <row r="8" spans="1:10">
      <c r="C8" s="13">
        <v>1</v>
      </c>
      <c r="D8" s="14" t="s">
        <v>1</v>
      </c>
      <c r="E8" s="15" t="s">
        <v>2</v>
      </c>
      <c r="F8" s="13">
        <v>1</v>
      </c>
      <c r="G8" s="14" t="s">
        <v>3</v>
      </c>
      <c r="H8" s="38" t="s">
        <v>15</v>
      </c>
      <c r="I8" s="17">
        <v>300</v>
      </c>
      <c r="J8" s="16" t="s">
        <v>11</v>
      </c>
    </row>
    <row r="9" spans="1:10">
      <c r="C9" s="10"/>
      <c r="D9" s="5">
        <v>0</v>
      </c>
      <c r="F9" s="10"/>
      <c r="G9" s="5">
        <f>(I9-$C$8*D9)/$F$8</f>
        <v>300</v>
      </c>
      <c r="H9" s="1" t="s">
        <v>17</v>
      </c>
      <c r="I9" s="8">
        <v>300</v>
      </c>
    </row>
    <row r="10" spans="1:10">
      <c r="C10" s="10"/>
      <c r="D10" s="5">
        <f>(I10-$F$8*G10)/$C$8</f>
        <v>300</v>
      </c>
      <c r="F10" s="10"/>
      <c r="G10" s="5">
        <v>0</v>
      </c>
      <c r="H10" s="1" t="s">
        <v>17</v>
      </c>
      <c r="I10" s="8">
        <v>300</v>
      </c>
    </row>
    <row r="11" spans="1:10">
      <c r="C11" s="10"/>
      <c r="F11" s="10"/>
      <c r="I11" s="8"/>
    </row>
    <row r="12" spans="1:10">
      <c r="C12" s="18">
        <v>100</v>
      </c>
      <c r="D12" s="19" t="s">
        <v>1</v>
      </c>
      <c r="E12" s="20" t="s">
        <v>2</v>
      </c>
      <c r="F12" s="18">
        <v>200</v>
      </c>
      <c r="G12" s="19" t="s">
        <v>3</v>
      </c>
      <c r="H12" s="38" t="s">
        <v>15</v>
      </c>
      <c r="I12" s="22">
        <v>40000</v>
      </c>
      <c r="J12" t="s">
        <v>12</v>
      </c>
    </row>
    <row r="13" spans="1:10">
      <c r="C13" s="10"/>
      <c r="D13" s="5">
        <v>0</v>
      </c>
      <c r="F13" s="10"/>
      <c r="G13" s="5">
        <f>(I13-$C$12*D13)/$F$12</f>
        <v>200</v>
      </c>
      <c r="H13" s="1" t="s">
        <v>17</v>
      </c>
      <c r="I13" s="22">
        <v>40000</v>
      </c>
    </row>
    <row r="14" spans="1:10">
      <c r="C14" s="10"/>
      <c r="D14" s="5">
        <f>(I14-$F$12*G14)/$C$12</f>
        <v>400</v>
      </c>
      <c r="F14" s="10"/>
      <c r="G14" s="5">
        <v>0</v>
      </c>
      <c r="H14" s="1" t="s">
        <v>17</v>
      </c>
      <c r="I14" s="22">
        <v>40000</v>
      </c>
    </row>
    <row r="15" spans="1:10">
      <c r="C15" s="10"/>
      <c r="F15" s="10"/>
      <c r="I15" s="8"/>
    </row>
    <row r="16" spans="1:10">
      <c r="C16" s="25">
        <v>1</v>
      </c>
      <c r="D16" s="26" t="s">
        <v>1</v>
      </c>
      <c r="E16" s="27" t="s">
        <v>2</v>
      </c>
      <c r="F16" s="25">
        <v>0</v>
      </c>
      <c r="G16" s="28"/>
      <c r="H16" s="38" t="s">
        <v>16</v>
      </c>
      <c r="I16" s="30">
        <v>300</v>
      </c>
      <c r="J16" s="23" t="s">
        <v>13</v>
      </c>
    </row>
    <row r="17" spans="3:16">
      <c r="C17" s="10"/>
      <c r="D17" s="5">
        <v>300</v>
      </c>
      <c r="F17" s="10"/>
      <c r="G17" s="5">
        <v>0</v>
      </c>
      <c r="I17" s="30"/>
    </row>
    <row r="18" spans="3:16">
      <c r="C18" s="10"/>
      <c r="D18" s="5">
        <v>300</v>
      </c>
      <c r="F18" s="10"/>
      <c r="G18" s="5">
        <v>300</v>
      </c>
      <c r="I18" s="30"/>
    </row>
    <row r="19" spans="3:16">
      <c r="C19" s="10"/>
      <c r="F19" s="10"/>
      <c r="I19" s="8"/>
      <c r="M19" s="51" t="s">
        <v>42</v>
      </c>
      <c r="N19" s="51" t="s">
        <v>1</v>
      </c>
      <c r="O19" s="51" t="s">
        <v>3</v>
      </c>
      <c r="P19" s="51" t="s">
        <v>39</v>
      </c>
    </row>
    <row r="20" spans="3:16">
      <c r="C20" s="31"/>
      <c r="D20" s="32"/>
      <c r="E20" s="32"/>
      <c r="F20" s="31">
        <v>1</v>
      </c>
      <c r="G20" s="33" t="s">
        <v>3</v>
      </c>
      <c r="H20" s="38" t="s">
        <v>16</v>
      </c>
      <c r="I20" s="35">
        <v>200</v>
      </c>
      <c r="J20" s="36" t="s">
        <v>18</v>
      </c>
    </row>
    <row r="21" spans="3:16">
      <c r="C21" s="31"/>
      <c r="D21" s="24">
        <v>0</v>
      </c>
      <c r="E21" s="24"/>
      <c r="F21" s="11"/>
      <c r="G21" s="24">
        <v>200</v>
      </c>
      <c r="H21" s="38"/>
      <c r="I21" s="12"/>
      <c r="J21" s="36"/>
    </row>
    <row r="22" spans="3:16">
      <c r="C22" s="31"/>
      <c r="D22" s="24">
        <v>300</v>
      </c>
      <c r="E22" s="24"/>
      <c r="F22" s="11"/>
      <c r="G22" s="24">
        <v>200</v>
      </c>
      <c r="H22" s="38"/>
      <c r="I22" s="12"/>
      <c r="J22" s="36"/>
    </row>
    <row r="23" spans="3:16">
      <c r="C23" s="10"/>
      <c r="F23" s="10"/>
      <c r="I23" s="8"/>
    </row>
    <row r="24" spans="3:16">
      <c r="C24" s="10">
        <v>1</v>
      </c>
      <c r="D24" s="6" t="s">
        <v>1</v>
      </c>
      <c r="F24" s="10"/>
      <c r="H24" s="38" t="s">
        <v>15</v>
      </c>
      <c r="I24" s="8">
        <v>0</v>
      </c>
    </row>
    <row r="25" spans="3:16">
      <c r="C25" s="10"/>
      <c r="F25" s="10"/>
      <c r="I25" s="8"/>
    </row>
    <row r="26" spans="3:16">
      <c r="C26" s="10"/>
      <c r="F26" s="10">
        <v>1</v>
      </c>
      <c r="G26" s="6" t="s">
        <v>3</v>
      </c>
      <c r="H26" s="38" t="s">
        <v>15</v>
      </c>
      <c r="I26" s="8">
        <v>0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3"/>
  <sheetViews>
    <sheetView zoomScale="89" zoomScaleNormal="89" workbookViewId="0">
      <selection activeCell="N20" sqref="N20"/>
    </sheetView>
  </sheetViews>
  <sheetFormatPr defaultRowHeight="14.4"/>
  <cols>
    <col min="1" max="1" width="8.88671875" style="3" customWidth="1"/>
    <col min="2" max="2" width="3.5546875" style="3" customWidth="1"/>
    <col min="3" max="4" width="4" style="5" bestFit="1" customWidth="1"/>
    <col min="5" max="5" width="2" style="5" bestFit="1" customWidth="1"/>
    <col min="6" max="6" width="4.6640625" style="5" customWidth="1"/>
    <col min="7" max="7" width="6.109375" style="5" customWidth="1"/>
    <col min="8" max="8" width="3.44140625" customWidth="1"/>
    <col min="15" max="15" width="3.44140625" customWidth="1"/>
    <col min="17" max="17" width="3.33203125" customWidth="1"/>
    <col min="20" max="20" width="7.109375" customWidth="1"/>
    <col min="21" max="21" width="3.77734375" customWidth="1"/>
    <col min="23" max="23" width="3.44140625" customWidth="1"/>
  </cols>
  <sheetData>
    <row r="1" spans="1:29" ht="28.8">
      <c r="A1" s="37" t="s">
        <v>0</v>
      </c>
    </row>
    <row r="3" spans="1:29">
      <c r="A3" s="3" t="s">
        <v>9</v>
      </c>
      <c r="B3" s="3" t="s">
        <v>4</v>
      </c>
      <c r="C3" s="9" t="s">
        <v>6</v>
      </c>
      <c r="D3" s="6" t="s">
        <v>1</v>
      </c>
      <c r="E3" s="7" t="s">
        <v>2</v>
      </c>
      <c r="F3" s="9" t="s">
        <v>8</v>
      </c>
      <c r="G3" s="6" t="s">
        <v>3</v>
      </c>
      <c r="Z3" s="53" t="s">
        <v>42</v>
      </c>
      <c r="AA3" s="53" t="s">
        <v>1</v>
      </c>
      <c r="AB3" s="53" t="s">
        <v>3</v>
      </c>
      <c r="AC3" s="53" t="s">
        <v>39</v>
      </c>
    </row>
    <row r="4" spans="1:29">
      <c r="L4" t="s">
        <v>20</v>
      </c>
      <c r="Z4" s="54" t="s">
        <v>34</v>
      </c>
      <c r="AA4" s="54">
        <v>200</v>
      </c>
      <c r="AB4" s="54">
        <v>100</v>
      </c>
      <c r="AC4" s="52">
        <f>AA4+1.5*AB4</f>
        <v>350</v>
      </c>
    </row>
    <row r="5" spans="1:29">
      <c r="A5" s="3" t="s">
        <v>5</v>
      </c>
      <c r="C5" s="5">
        <v>1</v>
      </c>
      <c r="D5" s="6" t="s">
        <v>1</v>
      </c>
      <c r="E5" s="7" t="s">
        <v>2</v>
      </c>
      <c r="F5" s="40">
        <v>1.5</v>
      </c>
      <c r="G5" s="6" t="s">
        <v>3</v>
      </c>
      <c r="H5" s="39" t="s">
        <v>17</v>
      </c>
      <c r="I5" s="8" t="s">
        <v>19</v>
      </c>
      <c r="L5" s="3">
        <f>-C5/F5</f>
        <v>-0.66666666666666663</v>
      </c>
      <c r="Z5" s="55" t="s">
        <v>35</v>
      </c>
      <c r="AA5" s="54">
        <v>100</v>
      </c>
      <c r="AB5" s="54">
        <v>200</v>
      </c>
      <c r="AC5" s="54">
        <f t="shared" ref="AC5:AC13" si="0">AA5+1.5*AB5</f>
        <v>400</v>
      </c>
    </row>
    <row r="6" spans="1:29">
      <c r="D6" s="5">
        <v>0</v>
      </c>
      <c r="F6" s="10"/>
      <c r="G6" s="5">
        <f>(I6-$C$5*D6)/$F$5</f>
        <v>233.33333333333334</v>
      </c>
      <c r="H6" s="1" t="s">
        <v>17</v>
      </c>
      <c r="I6" s="8">
        <v>350</v>
      </c>
      <c r="Z6" s="54" t="s">
        <v>36</v>
      </c>
      <c r="AA6" s="54">
        <v>300</v>
      </c>
      <c r="AB6" s="54">
        <v>200</v>
      </c>
      <c r="AC6" s="54">
        <f t="shared" si="0"/>
        <v>600</v>
      </c>
    </row>
    <row r="7" spans="1:29">
      <c r="D7" s="5">
        <f>(I7-$F$5*G7)/$C$5</f>
        <v>350</v>
      </c>
      <c r="F7" s="10"/>
      <c r="G7" s="5">
        <v>0</v>
      </c>
      <c r="H7" s="1" t="s">
        <v>17</v>
      </c>
      <c r="I7" s="8">
        <f>I6</f>
        <v>350</v>
      </c>
      <c r="Z7" s="55" t="s">
        <v>37</v>
      </c>
      <c r="AA7" s="56">
        <v>300</v>
      </c>
      <c r="AB7" s="54">
        <v>50</v>
      </c>
      <c r="AC7" s="54">
        <f t="shared" si="0"/>
        <v>375</v>
      </c>
    </row>
    <row r="8" spans="1:29">
      <c r="Z8" s="57" t="s">
        <v>40</v>
      </c>
      <c r="AA8" s="57">
        <v>250</v>
      </c>
      <c r="AB8" s="57">
        <v>150</v>
      </c>
      <c r="AC8" s="57">
        <f t="shared" si="0"/>
        <v>475</v>
      </c>
    </row>
    <row r="9" spans="1:29">
      <c r="Z9" s="58" t="s">
        <v>41</v>
      </c>
      <c r="AA9" s="58">
        <v>200</v>
      </c>
      <c r="AB9" s="58">
        <v>50</v>
      </c>
      <c r="AC9" s="58">
        <f t="shared" si="0"/>
        <v>275</v>
      </c>
    </row>
    <row r="10" spans="1:29">
      <c r="A10" s="3" t="s">
        <v>10</v>
      </c>
      <c r="AA10">
        <v>100</v>
      </c>
      <c r="AB10" s="54">
        <v>150</v>
      </c>
      <c r="AC10" s="54">
        <f t="shared" si="0"/>
        <v>325</v>
      </c>
    </row>
    <row r="11" spans="1:29">
      <c r="C11" s="13">
        <v>1</v>
      </c>
      <c r="D11" s="14" t="s">
        <v>1</v>
      </c>
      <c r="E11" s="15" t="s">
        <v>2</v>
      </c>
      <c r="F11" s="13">
        <v>1</v>
      </c>
      <c r="G11" s="14" t="s">
        <v>3</v>
      </c>
      <c r="H11" s="38" t="s">
        <v>15</v>
      </c>
      <c r="I11" s="17">
        <v>300</v>
      </c>
      <c r="J11" s="16" t="s">
        <v>11</v>
      </c>
      <c r="L11" s="3">
        <f>-C11/F11</f>
        <v>-1</v>
      </c>
      <c r="AA11">
        <v>50</v>
      </c>
      <c r="AB11" s="54">
        <v>200</v>
      </c>
      <c r="AC11" s="54">
        <f t="shared" si="0"/>
        <v>350</v>
      </c>
    </row>
    <row r="12" spans="1:29">
      <c r="C12" s="10"/>
      <c r="D12" s="5">
        <v>0</v>
      </c>
      <c r="F12" s="10"/>
      <c r="G12" s="5">
        <f>(I12-$C$11*D12)/$F$11</f>
        <v>300</v>
      </c>
      <c r="H12" s="1" t="s">
        <v>17</v>
      </c>
      <c r="I12" s="8">
        <f>I11</f>
        <v>300</v>
      </c>
      <c r="L12" s="3"/>
      <c r="AA12">
        <v>250</v>
      </c>
      <c r="AB12" s="54">
        <v>50</v>
      </c>
      <c r="AC12" s="54">
        <f t="shared" si="0"/>
        <v>325</v>
      </c>
    </row>
    <row r="13" spans="1:29">
      <c r="C13" s="10"/>
      <c r="D13" s="5">
        <f>(I13-$F$11*G13)/$C$11</f>
        <v>300</v>
      </c>
      <c r="F13" s="10"/>
      <c r="G13" s="5">
        <v>0</v>
      </c>
      <c r="H13" s="1" t="s">
        <v>17</v>
      </c>
      <c r="I13" s="8">
        <f>I12</f>
        <v>300</v>
      </c>
      <c r="L13" s="3"/>
      <c r="AA13">
        <v>300</v>
      </c>
      <c r="AB13" s="54">
        <v>25</v>
      </c>
      <c r="AC13" s="54">
        <f t="shared" si="0"/>
        <v>337.5</v>
      </c>
    </row>
    <row r="14" spans="1:29">
      <c r="C14" s="10"/>
      <c r="F14" s="10"/>
      <c r="I14" s="8"/>
      <c r="L14" s="3"/>
    </row>
    <row r="15" spans="1:29">
      <c r="C15" s="18">
        <v>100</v>
      </c>
      <c r="D15" s="19" t="s">
        <v>1</v>
      </c>
      <c r="E15" s="20" t="s">
        <v>2</v>
      </c>
      <c r="F15" s="18">
        <v>200</v>
      </c>
      <c r="G15" s="19" t="s">
        <v>3</v>
      </c>
      <c r="H15" s="38" t="s">
        <v>15</v>
      </c>
      <c r="I15" s="22">
        <v>40000</v>
      </c>
      <c r="J15" t="s">
        <v>12</v>
      </c>
      <c r="L15" s="3">
        <f>-C15/F15</f>
        <v>-0.5</v>
      </c>
    </row>
    <row r="16" spans="1:29">
      <c r="C16" s="10"/>
      <c r="D16" s="5">
        <v>0</v>
      </c>
      <c r="F16" s="10"/>
      <c r="G16" s="5">
        <f>(I16-$C$15*D16)/$F$15</f>
        <v>200</v>
      </c>
      <c r="H16" s="1" t="s">
        <v>17</v>
      </c>
      <c r="I16" s="22">
        <f>I15</f>
        <v>40000</v>
      </c>
    </row>
    <row r="17" spans="3:24">
      <c r="C17" s="10"/>
      <c r="D17" s="5">
        <f>(I17-$F$15*G17)/$C$15</f>
        <v>400</v>
      </c>
      <c r="F17" s="10"/>
      <c r="G17" s="5">
        <v>0</v>
      </c>
      <c r="H17" s="1" t="s">
        <v>17</v>
      </c>
      <c r="I17" s="22">
        <f>I16</f>
        <v>40000</v>
      </c>
    </row>
    <row r="18" spans="3:24">
      <c r="C18" s="10"/>
      <c r="F18" s="10"/>
      <c r="I18" s="8"/>
      <c r="N18" s="4"/>
    </row>
    <row r="19" spans="3:24">
      <c r="C19" s="25">
        <v>1</v>
      </c>
      <c r="D19" s="26" t="s">
        <v>1</v>
      </c>
      <c r="E19" s="27" t="s">
        <v>2</v>
      </c>
      <c r="F19" s="25">
        <v>0</v>
      </c>
      <c r="G19" s="28"/>
      <c r="H19" s="38" t="s">
        <v>16</v>
      </c>
      <c r="I19" s="30">
        <v>300</v>
      </c>
      <c r="J19" s="23" t="s">
        <v>13</v>
      </c>
      <c r="L19" s="3">
        <v>0</v>
      </c>
    </row>
    <row r="20" spans="3:24">
      <c r="C20" s="10"/>
      <c r="D20" s="5">
        <f>I19</f>
        <v>300</v>
      </c>
      <c r="F20" s="10"/>
      <c r="G20" s="5">
        <v>0</v>
      </c>
      <c r="I20" s="30"/>
      <c r="L20" s="3"/>
      <c r="U20" s="38"/>
      <c r="V20" s="39"/>
      <c r="W20" s="38"/>
    </row>
    <row r="21" spans="3:24">
      <c r="C21" s="10"/>
      <c r="D21" s="5">
        <f>I19</f>
        <v>300</v>
      </c>
      <c r="F21" s="10"/>
      <c r="G21" s="5">
        <f>I19</f>
        <v>300</v>
      </c>
      <c r="I21" s="30"/>
      <c r="L21" s="3"/>
      <c r="T21" s="41"/>
      <c r="U21" s="38"/>
      <c r="V21" s="39"/>
      <c r="W21" s="38"/>
      <c r="X21" s="8"/>
    </row>
    <row r="22" spans="3:24">
      <c r="C22" s="10"/>
      <c r="F22" s="10"/>
      <c r="I22" s="8"/>
      <c r="L22" s="3"/>
      <c r="O22" s="38"/>
      <c r="U22" s="38"/>
      <c r="V22" s="39"/>
      <c r="W22" s="38"/>
      <c r="X22" s="8"/>
    </row>
    <row r="23" spans="3:24">
      <c r="C23" s="31"/>
      <c r="D23" s="32"/>
      <c r="E23" s="32"/>
      <c r="F23" s="31">
        <v>1</v>
      </c>
      <c r="G23" s="33" t="s">
        <v>3</v>
      </c>
      <c r="H23" s="38" t="s">
        <v>16</v>
      </c>
      <c r="I23" s="35">
        <v>200</v>
      </c>
      <c r="J23" s="36" t="s">
        <v>18</v>
      </c>
      <c r="L23" s="3">
        <v>0</v>
      </c>
    </row>
    <row r="24" spans="3:24">
      <c r="C24" s="31"/>
      <c r="D24" s="24">
        <v>0</v>
      </c>
      <c r="E24" s="24"/>
      <c r="F24" s="11"/>
      <c r="G24" s="24">
        <v>200</v>
      </c>
      <c r="H24" s="38"/>
      <c r="I24" s="12"/>
      <c r="J24" s="36"/>
      <c r="N24" s="46"/>
      <c r="O24" s="38"/>
      <c r="P24" s="39"/>
      <c r="Q24" s="38"/>
      <c r="R24" s="1"/>
      <c r="T24" s="41"/>
      <c r="U24" s="38"/>
      <c r="V24" s="44"/>
      <c r="W24" s="38"/>
      <c r="X24" s="8"/>
    </row>
    <row r="25" spans="3:24">
      <c r="C25" s="31"/>
      <c r="D25" s="24">
        <v>400</v>
      </c>
      <c r="E25" s="24"/>
      <c r="F25" s="11"/>
      <c r="G25" s="24">
        <v>200</v>
      </c>
      <c r="H25" s="38"/>
      <c r="I25" s="12"/>
      <c r="J25" s="36"/>
      <c r="V25" s="45"/>
    </row>
    <row r="26" spans="3:24">
      <c r="C26" s="10"/>
      <c r="F26" s="10"/>
      <c r="I26" s="8"/>
      <c r="N26" s="46"/>
      <c r="O26" s="38"/>
      <c r="P26" s="42"/>
      <c r="U26" s="38"/>
      <c r="V26" s="43"/>
      <c r="W26" s="38"/>
      <c r="X26" s="8"/>
    </row>
    <row r="27" spans="3:24">
      <c r="C27" s="10">
        <v>1</v>
      </c>
      <c r="D27" s="6" t="s">
        <v>1</v>
      </c>
      <c r="F27" s="10"/>
      <c r="H27" s="38" t="s">
        <v>15</v>
      </c>
      <c r="I27" s="8">
        <v>0</v>
      </c>
      <c r="N27" s="47"/>
      <c r="O27" s="38"/>
      <c r="P27" s="8"/>
      <c r="V27" s="45"/>
      <c r="X27" s="8"/>
    </row>
    <row r="28" spans="3:24">
      <c r="C28" s="10"/>
      <c r="F28" s="10"/>
      <c r="I28" s="8"/>
      <c r="U28" s="38"/>
      <c r="V28" s="43"/>
      <c r="W28" s="38"/>
      <c r="X28" s="8"/>
    </row>
    <row r="29" spans="3:24">
      <c r="C29" s="10"/>
      <c r="F29" s="10">
        <v>1</v>
      </c>
      <c r="G29" s="6" t="s">
        <v>3</v>
      </c>
      <c r="H29" s="38" t="s">
        <v>15</v>
      </c>
      <c r="I29" s="8">
        <v>0</v>
      </c>
      <c r="N29" s="2"/>
      <c r="O29" s="38"/>
      <c r="P29" s="1"/>
    </row>
    <row r="30" spans="3:24">
      <c r="N30" s="41"/>
      <c r="O30" s="38"/>
      <c r="P30" s="1"/>
    </row>
    <row r="31" spans="3:24">
      <c r="N31" s="46"/>
      <c r="O31" s="38"/>
      <c r="P31" s="8"/>
    </row>
    <row r="33" spans="15:18">
      <c r="O33" s="38"/>
      <c r="P33" s="43"/>
      <c r="Q33" s="38"/>
      <c r="R33" s="8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6"/>
  <sheetViews>
    <sheetView zoomScale="82" zoomScaleNormal="82" workbookViewId="0">
      <selection activeCell="R32" sqref="R32"/>
    </sheetView>
  </sheetViews>
  <sheetFormatPr defaultRowHeight="14.4"/>
  <cols>
    <col min="1" max="1" width="8.88671875" style="3" customWidth="1"/>
    <col min="2" max="2" width="3.5546875" style="3" customWidth="1"/>
    <col min="3" max="4" width="4" style="5" bestFit="1" customWidth="1"/>
    <col min="5" max="5" width="2" style="5" bestFit="1" customWidth="1"/>
    <col min="6" max="6" width="4.6640625" style="5" customWidth="1"/>
    <col min="7" max="7" width="6.109375" style="5" customWidth="1"/>
    <col min="8" max="8" width="3.44140625" customWidth="1"/>
    <col min="15" max="15" width="3.44140625" customWidth="1"/>
    <col min="17" max="17" width="3.33203125" customWidth="1"/>
    <col min="20" max="20" width="7.109375" customWidth="1"/>
    <col min="21" max="21" width="3.77734375" customWidth="1"/>
    <col min="23" max="23" width="3.44140625" customWidth="1"/>
  </cols>
  <sheetData>
    <row r="1" spans="1:33" ht="28.8">
      <c r="A1" s="37" t="s">
        <v>0</v>
      </c>
    </row>
    <row r="2" spans="1:33" ht="15" thickBot="1"/>
    <row r="3" spans="1:33">
      <c r="A3" s="3" t="s">
        <v>9</v>
      </c>
      <c r="B3" s="3" t="s">
        <v>4</v>
      </c>
      <c r="C3" s="9" t="s">
        <v>6</v>
      </c>
      <c r="D3" s="6" t="s">
        <v>1</v>
      </c>
      <c r="E3" s="7" t="s">
        <v>2</v>
      </c>
      <c r="F3" s="9" t="s">
        <v>8</v>
      </c>
      <c r="G3" s="6" t="s">
        <v>3</v>
      </c>
      <c r="Z3" s="69" t="s">
        <v>42</v>
      </c>
      <c r="AA3" s="70" t="s">
        <v>1</v>
      </c>
      <c r="AB3" s="71" t="s">
        <v>3</v>
      </c>
      <c r="AC3" s="60" t="s">
        <v>53</v>
      </c>
      <c r="AD3" s="60" t="s">
        <v>50</v>
      </c>
      <c r="AE3" s="60" t="s">
        <v>49</v>
      </c>
      <c r="AF3" s="60" t="s">
        <v>51</v>
      </c>
      <c r="AG3" s="60" t="s">
        <v>52</v>
      </c>
    </row>
    <row r="4" spans="1:33">
      <c r="L4" t="s">
        <v>20</v>
      </c>
      <c r="Z4" s="72" t="s">
        <v>34</v>
      </c>
      <c r="AA4" s="73">
        <v>200</v>
      </c>
      <c r="AB4" s="74">
        <v>100</v>
      </c>
      <c r="AC4" s="61">
        <f>AA4+0.9*AB4</f>
        <v>290</v>
      </c>
      <c r="AD4" s="62">
        <f>AA4+1*AB4</f>
        <v>300</v>
      </c>
      <c r="AE4" s="62">
        <f>AA4+1.5*AB4</f>
        <v>350</v>
      </c>
      <c r="AF4" s="62">
        <f>AA4+2*AB4</f>
        <v>400</v>
      </c>
      <c r="AG4" s="61">
        <f>AA4+2.2*AB4</f>
        <v>420</v>
      </c>
    </row>
    <row r="5" spans="1:33">
      <c r="A5" s="3" t="s">
        <v>5</v>
      </c>
      <c r="C5" s="5">
        <v>1</v>
      </c>
      <c r="D5" s="6" t="s">
        <v>1</v>
      </c>
      <c r="E5" s="7" t="s">
        <v>2</v>
      </c>
      <c r="F5" s="40">
        <v>1</v>
      </c>
      <c r="G5" s="6" t="s">
        <v>3</v>
      </c>
      <c r="H5" s="39" t="s">
        <v>17</v>
      </c>
      <c r="I5" s="8" t="s">
        <v>43</v>
      </c>
      <c r="L5" s="3">
        <f>-C5/F5</f>
        <v>-1</v>
      </c>
      <c r="Z5" s="75" t="s">
        <v>35</v>
      </c>
      <c r="AA5" s="73">
        <v>100</v>
      </c>
      <c r="AB5" s="74">
        <v>200</v>
      </c>
      <c r="AC5" s="62">
        <f>AA5+0.9*AB5</f>
        <v>280</v>
      </c>
      <c r="AD5" s="64">
        <f>AA5+1*AB5</f>
        <v>300</v>
      </c>
      <c r="AE5" s="65">
        <f t="shared" ref="AE5:AE13" si="0">AA5+1.5*AB5</f>
        <v>400</v>
      </c>
      <c r="AF5" s="61">
        <f>AA5+2*AB5</f>
        <v>500</v>
      </c>
      <c r="AG5" s="61">
        <f>AA5+2.2*AB5</f>
        <v>540</v>
      </c>
    </row>
    <row r="6" spans="1:33">
      <c r="D6" s="5">
        <v>0</v>
      </c>
      <c r="F6" s="10"/>
      <c r="G6" s="5">
        <f>(I6-$C$5*D6)/$F$5</f>
        <v>300</v>
      </c>
      <c r="H6" s="1" t="s">
        <v>17</v>
      </c>
      <c r="I6" s="8">
        <v>300</v>
      </c>
      <c r="J6" s="1" t="s">
        <v>46</v>
      </c>
      <c r="L6" s="3"/>
      <c r="Z6" s="72" t="s">
        <v>36</v>
      </c>
      <c r="AA6" s="73">
        <v>300</v>
      </c>
      <c r="AB6" s="74">
        <v>200</v>
      </c>
      <c r="AC6" s="61">
        <f>AA6+0.9*AB6</f>
        <v>480</v>
      </c>
      <c r="AD6" s="61">
        <f>AA6+1*AB6</f>
        <v>500</v>
      </c>
      <c r="AE6" s="65">
        <f t="shared" si="0"/>
        <v>600</v>
      </c>
      <c r="AF6" s="61">
        <f>AA6+2*AB6</f>
        <v>700</v>
      </c>
      <c r="AG6" s="61">
        <f>AA6+2.2*AB6</f>
        <v>740</v>
      </c>
    </row>
    <row r="7" spans="1:33" ht="15" thickBot="1">
      <c r="D7" s="5">
        <f>(I7-$F$5*G7)/$C$5</f>
        <v>300</v>
      </c>
      <c r="F7" s="10"/>
      <c r="G7" s="5">
        <v>0</v>
      </c>
      <c r="H7" s="1" t="s">
        <v>17</v>
      </c>
      <c r="I7" s="8">
        <f>I6</f>
        <v>300</v>
      </c>
      <c r="L7" s="3"/>
      <c r="Z7" s="76" t="s">
        <v>37</v>
      </c>
      <c r="AA7" s="77">
        <v>300</v>
      </c>
      <c r="AB7" s="78">
        <v>50</v>
      </c>
      <c r="AC7" s="63">
        <f>AA7+0.9*AB7</f>
        <v>345</v>
      </c>
      <c r="AD7" s="63">
        <f>AA7+1*AB7</f>
        <v>350</v>
      </c>
      <c r="AE7" s="66">
        <f t="shared" si="0"/>
        <v>375</v>
      </c>
      <c r="AF7" s="67">
        <f>AA7+2*AB7</f>
        <v>400</v>
      </c>
      <c r="AG7" s="68">
        <f>AA7+2.2*AB7</f>
        <v>410</v>
      </c>
    </row>
    <row r="8" spans="1:33">
      <c r="L8" s="3"/>
      <c r="Z8" s="57" t="s">
        <v>40</v>
      </c>
      <c r="AA8" s="57">
        <v>250</v>
      </c>
      <c r="AB8" s="57">
        <v>150</v>
      </c>
      <c r="AD8" s="59"/>
      <c r="AE8" s="57">
        <f t="shared" si="0"/>
        <v>475</v>
      </c>
    </row>
    <row r="9" spans="1:33">
      <c r="C9" s="5">
        <v>1</v>
      </c>
      <c r="D9" s="6" t="s">
        <v>1</v>
      </c>
      <c r="E9" s="7" t="s">
        <v>2</v>
      </c>
      <c r="F9" s="40">
        <v>1.5</v>
      </c>
      <c r="G9" s="6" t="s">
        <v>3</v>
      </c>
      <c r="H9" s="39" t="s">
        <v>17</v>
      </c>
      <c r="I9" s="8" t="s">
        <v>45</v>
      </c>
      <c r="L9" s="3">
        <f>-C9/F9</f>
        <v>-0.66666666666666663</v>
      </c>
      <c r="Z9" s="58" t="s">
        <v>41</v>
      </c>
      <c r="AA9" s="58">
        <v>200</v>
      </c>
      <c r="AB9" s="58">
        <v>50</v>
      </c>
      <c r="AD9" s="59"/>
      <c r="AE9" s="58">
        <f t="shared" si="0"/>
        <v>275</v>
      </c>
    </row>
    <row r="10" spans="1:33">
      <c r="D10" s="5">
        <v>0</v>
      </c>
      <c r="F10" s="10"/>
      <c r="G10" s="5">
        <f>(I10-$C$9*D10)/$F$9</f>
        <v>233.33333333333334</v>
      </c>
      <c r="H10" s="1" t="s">
        <v>17</v>
      </c>
      <c r="I10" s="8">
        <v>350</v>
      </c>
      <c r="J10" s="1" t="s">
        <v>47</v>
      </c>
      <c r="L10" s="3"/>
      <c r="AA10">
        <v>100</v>
      </c>
      <c r="AB10" s="54">
        <v>150</v>
      </c>
      <c r="AE10" s="54">
        <f t="shared" si="0"/>
        <v>325</v>
      </c>
    </row>
    <row r="11" spans="1:33">
      <c r="D11" s="5">
        <f>(I11-$F$9*G11)/$C$9</f>
        <v>350</v>
      </c>
      <c r="F11" s="10"/>
      <c r="G11" s="5">
        <v>0</v>
      </c>
      <c r="H11" s="1" t="s">
        <v>17</v>
      </c>
      <c r="I11" s="8">
        <f>I10</f>
        <v>350</v>
      </c>
      <c r="L11" s="3"/>
      <c r="AA11">
        <v>50</v>
      </c>
      <c r="AB11" s="54">
        <v>200</v>
      </c>
      <c r="AE11" s="54">
        <f t="shared" si="0"/>
        <v>350</v>
      </c>
    </row>
    <row r="12" spans="1:33">
      <c r="L12" s="3"/>
      <c r="AA12">
        <v>250</v>
      </c>
      <c r="AB12" s="54">
        <v>50</v>
      </c>
      <c r="AE12" s="54">
        <f t="shared" si="0"/>
        <v>325</v>
      </c>
    </row>
    <row r="13" spans="1:33">
      <c r="C13" s="5">
        <v>1</v>
      </c>
      <c r="D13" s="6" t="s">
        <v>1</v>
      </c>
      <c r="E13" s="7" t="s">
        <v>2</v>
      </c>
      <c r="F13" s="40">
        <v>2</v>
      </c>
      <c r="G13" s="6" t="s">
        <v>3</v>
      </c>
      <c r="H13" s="39" t="s">
        <v>17</v>
      </c>
      <c r="I13" s="8" t="s">
        <v>44</v>
      </c>
      <c r="L13" s="3">
        <f>-C13/F13</f>
        <v>-0.5</v>
      </c>
      <c r="AA13">
        <v>300</v>
      </c>
      <c r="AB13" s="54">
        <v>25</v>
      </c>
      <c r="AE13" s="54">
        <f t="shared" si="0"/>
        <v>337.5</v>
      </c>
    </row>
    <row r="14" spans="1:33">
      <c r="D14" s="5">
        <v>0</v>
      </c>
      <c r="F14" s="10"/>
      <c r="G14" s="5">
        <f>(I14-$C$13*D14)/$F$13</f>
        <v>200</v>
      </c>
      <c r="H14" s="1" t="s">
        <v>17</v>
      </c>
      <c r="I14" s="8">
        <v>400</v>
      </c>
      <c r="J14" s="1" t="s">
        <v>48</v>
      </c>
    </row>
    <row r="15" spans="1:33">
      <c r="D15" s="5">
        <f>(I15-$F$13*G15)/$C$13</f>
        <v>400</v>
      </c>
      <c r="F15" s="10"/>
      <c r="G15" s="5">
        <v>0</v>
      </c>
      <c r="H15" s="1" t="s">
        <v>17</v>
      </c>
      <c r="I15" s="8">
        <f>I14</f>
        <v>400</v>
      </c>
      <c r="K15">
        <f>200+2*100</f>
        <v>400</v>
      </c>
    </row>
    <row r="17" spans="1:24">
      <c r="A17" s="3" t="s">
        <v>10</v>
      </c>
    </row>
    <row r="18" spans="1:24">
      <c r="C18" s="13">
        <v>1</v>
      </c>
      <c r="D18" s="14" t="s">
        <v>1</v>
      </c>
      <c r="E18" s="15" t="s">
        <v>2</v>
      </c>
      <c r="F18" s="13">
        <v>1</v>
      </c>
      <c r="G18" s="14" t="s">
        <v>3</v>
      </c>
      <c r="H18" s="38" t="s">
        <v>15</v>
      </c>
      <c r="I18" s="17">
        <v>300</v>
      </c>
      <c r="J18" s="16" t="s">
        <v>11</v>
      </c>
      <c r="L18" s="3">
        <f>-C18/F18</f>
        <v>-1</v>
      </c>
      <c r="N18" s="4"/>
    </row>
    <row r="19" spans="1:24">
      <c r="C19" s="10"/>
      <c r="D19" s="5">
        <v>0</v>
      </c>
      <c r="F19" s="10"/>
      <c r="G19" s="5">
        <f>(I19-$C$18*D19)/$F$18</f>
        <v>300</v>
      </c>
      <c r="H19" s="1" t="s">
        <v>17</v>
      </c>
      <c r="I19" s="8">
        <f>I18</f>
        <v>300</v>
      </c>
      <c r="L19" s="3"/>
    </row>
    <row r="20" spans="1:24">
      <c r="C20" s="10"/>
      <c r="D20" s="5">
        <f>(I20-$F$18*G20)/$C$18</f>
        <v>300</v>
      </c>
      <c r="F20" s="10"/>
      <c r="G20" s="5">
        <v>0</v>
      </c>
      <c r="H20" s="1" t="s">
        <v>17</v>
      </c>
      <c r="I20" s="8">
        <f>I19</f>
        <v>300</v>
      </c>
      <c r="L20" s="3"/>
      <c r="U20" s="38"/>
      <c r="V20" s="39"/>
      <c r="W20" s="38"/>
    </row>
    <row r="21" spans="1:24">
      <c r="C21" s="10"/>
      <c r="F21" s="10"/>
      <c r="I21" s="8"/>
      <c r="L21" s="3"/>
      <c r="T21" s="41"/>
      <c r="U21" s="38"/>
      <c r="V21" s="39"/>
      <c r="W21" s="38"/>
      <c r="X21" s="8"/>
    </row>
    <row r="22" spans="1:24">
      <c r="C22" s="18">
        <v>100</v>
      </c>
      <c r="D22" s="19" t="s">
        <v>1</v>
      </c>
      <c r="E22" s="20" t="s">
        <v>2</v>
      </c>
      <c r="F22" s="18">
        <v>200</v>
      </c>
      <c r="G22" s="19" t="s">
        <v>3</v>
      </c>
      <c r="H22" s="38" t="s">
        <v>15</v>
      </c>
      <c r="I22" s="22">
        <v>40000</v>
      </c>
      <c r="J22" t="s">
        <v>12</v>
      </c>
      <c r="L22" s="3">
        <f>-C22/F22</f>
        <v>-0.5</v>
      </c>
      <c r="O22" s="38"/>
      <c r="U22" s="38"/>
      <c r="V22" s="39"/>
      <c r="W22" s="38"/>
      <c r="X22" s="8"/>
    </row>
    <row r="23" spans="1:24">
      <c r="C23" s="10"/>
      <c r="D23" s="5">
        <v>0</v>
      </c>
      <c r="F23" s="10"/>
      <c r="G23" s="5">
        <f>(I23-$C$22*D23)/$F$22</f>
        <v>200</v>
      </c>
      <c r="H23" s="1" t="s">
        <v>17</v>
      </c>
      <c r="I23" s="22">
        <f>I22</f>
        <v>40000</v>
      </c>
    </row>
    <row r="24" spans="1:24">
      <c r="C24" s="10"/>
      <c r="D24" s="5">
        <f>(I24-$F$22*G24)/$C$22</f>
        <v>400</v>
      </c>
      <c r="F24" s="10"/>
      <c r="G24" s="5">
        <v>0</v>
      </c>
      <c r="H24" s="1" t="s">
        <v>17</v>
      </c>
      <c r="I24" s="22">
        <f>I23</f>
        <v>40000</v>
      </c>
      <c r="N24" s="46"/>
      <c r="O24" s="38"/>
      <c r="P24" s="39"/>
      <c r="Q24" s="38"/>
      <c r="R24" s="1"/>
      <c r="T24" s="41"/>
      <c r="U24" s="38"/>
      <c r="V24" s="44"/>
      <c r="W24" s="38"/>
      <c r="X24" s="8"/>
    </row>
    <row r="25" spans="1:24">
      <c r="C25" s="10"/>
      <c r="F25" s="10"/>
      <c r="I25" s="8"/>
      <c r="V25" s="45"/>
    </row>
    <row r="26" spans="1:24">
      <c r="C26" s="25">
        <v>1</v>
      </c>
      <c r="D26" s="26" t="s">
        <v>1</v>
      </c>
      <c r="E26" s="27" t="s">
        <v>2</v>
      </c>
      <c r="F26" s="25">
        <v>0</v>
      </c>
      <c r="G26" s="28"/>
      <c r="H26" s="38" t="s">
        <v>16</v>
      </c>
      <c r="I26" s="30">
        <v>300</v>
      </c>
      <c r="J26" s="23" t="s">
        <v>13</v>
      </c>
      <c r="L26" s="3">
        <v>0</v>
      </c>
      <c r="N26" s="46"/>
      <c r="O26" s="38"/>
      <c r="P26" s="42"/>
      <c r="U26" s="38"/>
      <c r="V26" s="43"/>
      <c r="W26" s="38"/>
      <c r="X26" s="8"/>
    </row>
    <row r="27" spans="1:24">
      <c r="C27" s="10"/>
      <c r="D27" s="5">
        <f>I26</f>
        <v>300</v>
      </c>
      <c r="F27" s="10"/>
      <c r="G27" s="5">
        <v>0</v>
      </c>
      <c r="I27" s="30"/>
      <c r="L27" s="3"/>
      <c r="N27" s="47"/>
      <c r="O27" s="38"/>
      <c r="P27" s="8"/>
      <c r="V27" s="45"/>
      <c r="X27" s="8"/>
    </row>
    <row r="28" spans="1:24">
      <c r="C28" s="10"/>
      <c r="D28" s="5">
        <f>I26</f>
        <v>300</v>
      </c>
      <c r="F28" s="10"/>
      <c r="G28" s="5">
        <f>I26</f>
        <v>300</v>
      </c>
      <c r="I28" s="30"/>
      <c r="L28" s="3"/>
      <c r="U28" s="38"/>
      <c r="V28" s="43"/>
      <c r="W28" s="38"/>
      <c r="X28" s="8"/>
    </row>
    <row r="29" spans="1:24">
      <c r="C29" s="10"/>
      <c r="F29" s="10"/>
      <c r="I29" s="8"/>
      <c r="L29" s="3"/>
      <c r="N29" s="2"/>
      <c r="O29" s="38"/>
      <c r="P29" s="1"/>
    </row>
    <row r="30" spans="1:24">
      <c r="C30" s="31"/>
      <c r="D30" s="32"/>
      <c r="E30" s="32"/>
      <c r="F30" s="31">
        <v>1</v>
      </c>
      <c r="G30" s="33" t="s">
        <v>3</v>
      </c>
      <c r="H30" s="38" t="s">
        <v>16</v>
      </c>
      <c r="I30" s="35">
        <v>200</v>
      </c>
      <c r="J30" s="36" t="s">
        <v>18</v>
      </c>
      <c r="L30" s="3">
        <v>0</v>
      </c>
      <c r="N30" s="41"/>
      <c r="O30" s="38"/>
      <c r="P30" s="1"/>
    </row>
    <row r="31" spans="1:24">
      <c r="C31" s="31"/>
      <c r="D31" s="24">
        <v>0</v>
      </c>
      <c r="E31" s="24"/>
      <c r="F31" s="11"/>
      <c r="G31" s="24">
        <v>200</v>
      </c>
      <c r="H31" s="38"/>
      <c r="I31" s="12"/>
      <c r="J31" s="36"/>
      <c r="N31" s="46"/>
      <c r="O31" s="38"/>
      <c r="P31" s="8"/>
    </row>
    <row r="32" spans="1:24">
      <c r="C32" s="31"/>
      <c r="D32" s="24">
        <v>400</v>
      </c>
      <c r="E32" s="24"/>
      <c r="F32" s="11"/>
      <c r="G32" s="24">
        <v>200</v>
      </c>
      <c r="H32" s="38"/>
      <c r="I32" s="12"/>
      <c r="J32" s="36"/>
    </row>
    <row r="33" spans="3:18">
      <c r="C33" s="10"/>
      <c r="F33" s="10"/>
      <c r="I33" s="8"/>
      <c r="O33" s="38"/>
      <c r="P33" s="43"/>
      <c r="Q33" s="38"/>
      <c r="R33" s="8"/>
    </row>
    <row r="34" spans="3:18">
      <c r="C34" s="10">
        <v>1</v>
      </c>
      <c r="D34" s="6" t="s">
        <v>1</v>
      </c>
      <c r="F34" s="10"/>
      <c r="H34" s="38" t="s">
        <v>15</v>
      </c>
      <c r="I34" s="8">
        <v>0</v>
      </c>
    </row>
    <row r="35" spans="3:18">
      <c r="C35" s="10"/>
      <c r="F35" s="10"/>
      <c r="I35" s="8"/>
    </row>
    <row r="36" spans="3:18">
      <c r="C36" s="10"/>
      <c r="F36" s="10">
        <v>1</v>
      </c>
      <c r="G36" s="6" t="s">
        <v>3</v>
      </c>
      <c r="H36" s="38" t="s">
        <v>15</v>
      </c>
      <c r="I36" s="8">
        <v>0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"/>
  <sheetViews>
    <sheetView zoomScale="89" zoomScaleNormal="89" workbookViewId="0">
      <selection activeCell="R31" sqref="R31"/>
    </sheetView>
  </sheetViews>
  <sheetFormatPr defaultRowHeight="14.4"/>
  <cols>
    <col min="1" max="1" width="8.88671875" style="3" customWidth="1"/>
    <col min="2" max="2" width="3.5546875" style="3" customWidth="1"/>
    <col min="3" max="4" width="4" style="5" bestFit="1" customWidth="1"/>
    <col min="5" max="5" width="2" style="5" bestFit="1" customWidth="1"/>
    <col min="6" max="6" width="4.6640625" style="5" customWidth="1"/>
    <col min="7" max="7" width="6.109375" style="5" customWidth="1"/>
    <col min="8" max="8" width="3.44140625" customWidth="1"/>
    <col min="15" max="15" width="3.44140625" customWidth="1"/>
    <col min="17" max="17" width="3.33203125" customWidth="1"/>
    <col min="20" max="20" width="7.109375" customWidth="1"/>
    <col min="21" max="21" width="3.77734375" customWidth="1"/>
    <col min="23" max="23" width="3.44140625" customWidth="1"/>
    <col min="26" max="26" width="2.21875" bestFit="1" customWidth="1"/>
    <col min="27" max="27" width="3.109375" customWidth="1"/>
    <col min="28" max="28" width="6.5546875" customWidth="1"/>
    <col min="29" max="29" width="2" bestFit="1" customWidth="1"/>
    <col min="30" max="30" width="4.109375" customWidth="1"/>
    <col min="31" max="31" width="6.109375" customWidth="1"/>
    <col min="32" max="32" width="2" bestFit="1" customWidth="1"/>
    <col min="33" max="33" width="7.5546875" customWidth="1"/>
  </cols>
  <sheetData>
    <row r="1" spans="1:33" ht="28.8">
      <c r="A1" s="37" t="s">
        <v>0</v>
      </c>
      <c r="AG1" t="s">
        <v>5</v>
      </c>
    </row>
    <row r="2" spans="1:33">
      <c r="AA2" s="5">
        <f>C5</f>
        <v>1</v>
      </c>
      <c r="AB2" s="6" t="s">
        <v>1</v>
      </c>
      <c r="AC2" s="7" t="s">
        <v>2</v>
      </c>
      <c r="AD2" s="40">
        <f>F5</f>
        <v>1.5</v>
      </c>
      <c r="AE2" s="6" t="s">
        <v>3</v>
      </c>
      <c r="AF2" s="48" t="s">
        <v>17</v>
      </c>
      <c r="AG2" s="8" t="s">
        <v>19</v>
      </c>
    </row>
    <row r="3" spans="1:33">
      <c r="A3" s="3" t="s">
        <v>9</v>
      </c>
      <c r="B3" s="3" t="s">
        <v>4</v>
      </c>
      <c r="C3" s="9" t="s">
        <v>6</v>
      </c>
      <c r="D3" s="6" t="s">
        <v>1</v>
      </c>
      <c r="E3" s="7" t="s">
        <v>2</v>
      </c>
      <c r="F3" s="9" t="s">
        <v>8</v>
      </c>
      <c r="G3" s="6" t="s">
        <v>3</v>
      </c>
      <c r="Z3" s="2" t="s">
        <v>34</v>
      </c>
      <c r="AA3" s="3"/>
      <c r="AB3" s="3">
        <v>200</v>
      </c>
      <c r="AC3" s="3"/>
      <c r="AD3" s="3"/>
      <c r="AE3" s="3">
        <v>100</v>
      </c>
      <c r="AF3" s="49" t="s">
        <v>17</v>
      </c>
      <c r="AG3" s="50">
        <f>$AA$2*AB3+$AD$2*AE3</f>
        <v>350</v>
      </c>
    </row>
    <row r="4" spans="1:33">
      <c r="L4" t="s">
        <v>20</v>
      </c>
      <c r="Z4" s="2" t="s">
        <v>35</v>
      </c>
      <c r="AA4" s="3"/>
      <c r="AB4" s="3">
        <v>100</v>
      </c>
      <c r="AC4" s="3"/>
      <c r="AD4" s="3"/>
      <c r="AE4" s="3">
        <v>200</v>
      </c>
      <c r="AF4" s="49" t="s">
        <v>17</v>
      </c>
      <c r="AG4" s="50">
        <f>$AA$2*AB4+$AD$2*AE4</f>
        <v>400</v>
      </c>
    </row>
    <row r="5" spans="1:33">
      <c r="A5" s="3" t="s">
        <v>5</v>
      </c>
      <c r="C5" s="5">
        <v>1</v>
      </c>
      <c r="D5" s="6" t="s">
        <v>1</v>
      </c>
      <c r="E5" s="7" t="s">
        <v>2</v>
      </c>
      <c r="F5" s="40">
        <v>1.5</v>
      </c>
      <c r="G5" s="6" t="s">
        <v>3</v>
      </c>
      <c r="H5" s="39" t="s">
        <v>17</v>
      </c>
      <c r="I5" s="8" t="s">
        <v>19</v>
      </c>
      <c r="L5" s="3">
        <f>-C5/F5</f>
        <v>-0.66666666666666663</v>
      </c>
      <c r="Z5" s="2" t="s">
        <v>36</v>
      </c>
      <c r="AA5" s="3"/>
      <c r="AB5" s="3">
        <v>300</v>
      </c>
      <c r="AC5" s="3"/>
      <c r="AD5" s="3"/>
      <c r="AE5" s="3">
        <v>200</v>
      </c>
      <c r="AF5" s="49" t="s">
        <v>17</v>
      </c>
      <c r="AG5" s="8">
        <f>$AA$2*AB5+$AD$2*AE5</f>
        <v>600</v>
      </c>
    </row>
    <row r="6" spans="1:33">
      <c r="D6" s="5">
        <v>0</v>
      </c>
      <c r="F6" s="10"/>
      <c r="G6" s="5">
        <f>(I6-$C$5*D6)/$F$5</f>
        <v>233.33333333333334</v>
      </c>
      <c r="H6" s="1" t="s">
        <v>17</v>
      </c>
      <c r="I6" s="8">
        <v>350</v>
      </c>
      <c r="Z6" s="2" t="s">
        <v>37</v>
      </c>
      <c r="AA6" s="3"/>
      <c r="AB6" s="3">
        <v>300</v>
      </c>
      <c r="AC6" s="3"/>
      <c r="AD6" s="3"/>
      <c r="AE6" s="3">
        <v>50</v>
      </c>
      <c r="AF6" s="49" t="s">
        <v>17</v>
      </c>
      <c r="AG6" s="50">
        <f>$AA$2*AB6+$AD$2*AE6</f>
        <v>375</v>
      </c>
    </row>
    <row r="7" spans="1:33">
      <c r="D7" s="5">
        <f>(I7-$F$5*G7)/$C$5</f>
        <v>350</v>
      </c>
      <c r="F7" s="10"/>
      <c r="G7" s="5">
        <v>0</v>
      </c>
      <c r="H7" s="1" t="s">
        <v>17</v>
      </c>
      <c r="I7" s="8">
        <f>I6</f>
        <v>350</v>
      </c>
      <c r="Z7" s="2" t="s">
        <v>38</v>
      </c>
      <c r="AA7" s="3"/>
      <c r="AB7" s="3">
        <v>0</v>
      </c>
      <c r="AC7" s="3"/>
      <c r="AD7" s="3"/>
      <c r="AE7" s="3">
        <v>0</v>
      </c>
      <c r="AF7" s="49" t="s">
        <v>17</v>
      </c>
      <c r="AG7" s="8">
        <f>$AA$2*AB7+$AD$2*AE7</f>
        <v>0</v>
      </c>
    </row>
    <row r="10" spans="1:33">
      <c r="A10" s="3" t="s">
        <v>10</v>
      </c>
    </row>
    <row r="11" spans="1:33">
      <c r="C11" s="13">
        <v>1</v>
      </c>
      <c r="D11" s="14" t="s">
        <v>1</v>
      </c>
      <c r="E11" s="15" t="s">
        <v>2</v>
      </c>
      <c r="F11" s="13">
        <v>1</v>
      </c>
      <c r="G11" s="14" t="s">
        <v>3</v>
      </c>
      <c r="H11" s="38" t="s">
        <v>15</v>
      </c>
      <c r="I11" s="17">
        <v>300</v>
      </c>
      <c r="J11" s="16" t="s">
        <v>11</v>
      </c>
      <c r="L11" s="3">
        <f>-C11/F11</f>
        <v>-1</v>
      </c>
    </row>
    <row r="12" spans="1:33">
      <c r="C12" s="10"/>
      <c r="D12" s="5">
        <v>0</v>
      </c>
      <c r="F12" s="10"/>
      <c r="G12" s="5">
        <f>(I12-$C$11*D12)/$F$11</f>
        <v>300</v>
      </c>
      <c r="H12" s="1" t="s">
        <v>17</v>
      </c>
      <c r="I12" s="8">
        <v>300</v>
      </c>
      <c r="L12" s="3"/>
    </row>
    <row r="13" spans="1:33">
      <c r="C13" s="10"/>
      <c r="D13" s="5">
        <f>(I13-$F$11*G13)/$C$11</f>
        <v>300</v>
      </c>
      <c r="F13" s="10"/>
      <c r="G13" s="5">
        <v>0</v>
      </c>
      <c r="H13" s="1" t="s">
        <v>17</v>
      </c>
      <c r="I13" s="8">
        <v>300</v>
      </c>
      <c r="L13" s="3"/>
    </row>
    <row r="14" spans="1:33">
      <c r="C14" s="10"/>
      <c r="F14" s="10"/>
      <c r="I14" s="8"/>
      <c r="L14" s="3"/>
    </row>
    <row r="15" spans="1:33">
      <c r="C15" s="18">
        <v>100</v>
      </c>
      <c r="D15" s="19" t="s">
        <v>1</v>
      </c>
      <c r="E15" s="20" t="s">
        <v>2</v>
      </c>
      <c r="F15" s="18">
        <v>200</v>
      </c>
      <c r="G15" s="19" t="s">
        <v>3</v>
      </c>
      <c r="H15" s="38" t="s">
        <v>15</v>
      </c>
      <c r="I15" s="22">
        <v>40000</v>
      </c>
      <c r="J15" t="s">
        <v>12</v>
      </c>
      <c r="L15" s="3">
        <f>-C15/F15</f>
        <v>-0.5</v>
      </c>
    </row>
    <row r="16" spans="1:33">
      <c r="C16" s="10"/>
      <c r="D16" s="5">
        <v>0</v>
      </c>
      <c r="F16" s="10"/>
      <c r="G16" s="5">
        <f>(I16-$C$15*D16)/$F$15</f>
        <v>200</v>
      </c>
      <c r="H16" s="1" t="s">
        <v>17</v>
      </c>
      <c r="I16" s="22">
        <v>40000</v>
      </c>
    </row>
    <row r="17" spans="3:24">
      <c r="C17" s="10"/>
      <c r="D17" s="5">
        <f>(I17-$F$15*G17)/$C$15</f>
        <v>400</v>
      </c>
      <c r="F17" s="10"/>
      <c r="G17" s="5">
        <v>0</v>
      </c>
      <c r="H17" s="1" t="s">
        <v>17</v>
      </c>
      <c r="I17" s="22">
        <v>40000</v>
      </c>
    </row>
    <row r="18" spans="3:24">
      <c r="C18" s="10"/>
      <c r="F18" s="10"/>
      <c r="I18" s="8"/>
      <c r="N18" s="4" t="s">
        <v>24</v>
      </c>
      <c r="S18" s="4" t="s">
        <v>25</v>
      </c>
    </row>
    <row r="19" spans="3:24">
      <c r="C19" s="25">
        <v>1</v>
      </c>
      <c r="D19" s="26" t="s">
        <v>1</v>
      </c>
      <c r="E19" s="27" t="s">
        <v>2</v>
      </c>
      <c r="F19" s="25">
        <v>0</v>
      </c>
      <c r="G19" s="28"/>
      <c r="H19" s="38" t="s">
        <v>16</v>
      </c>
      <c r="I19" s="30">
        <v>300</v>
      </c>
      <c r="J19" s="23" t="s">
        <v>13</v>
      </c>
      <c r="L19" s="3">
        <v>0</v>
      </c>
      <c r="P19" t="s">
        <v>20</v>
      </c>
      <c r="V19" t="s">
        <v>20</v>
      </c>
    </row>
    <row r="20" spans="3:24">
      <c r="C20" s="10"/>
      <c r="D20" s="5">
        <v>300</v>
      </c>
      <c r="F20" s="10"/>
      <c r="G20" s="5">
        <v>0</v>
      </c>
      <c r="I20" s="30"/>
      <c r="L20" s="3"/>
      <c r="P20" s="39" t="s">
        <v>30</v>
      </c>
      <c r="U20" s="38"/>
      <c r="V20" s="39" t="s">
        <v>29</v>
      </c>
      <c r="W20" s="38"/>
    </row>
    <row r="21" spans="3:24">
      <c r="C21" s="10"/>
      <c r="D21" s="5">
        <v>300</v>
      </c>
      <c r="F21" s="10"/>
      <c r="G21" s="5">
        <v>300</v>
      </c>
      <c r="I21" s="30"/>
      <c r="L21" s="3"/>
      <c r="T21" s="41"/>
      <c r="U21" s="38"/>
      <c r="V21" s="39"/>
      <c r="W21" s="38"/>
      <c r="X21" s="8"/>
    </row>
    <row r="22" spans="3:24">
      <c r="C22" s="10"/>
      <c r="F22" s="10"/>
      <c r="I22" s="8"/>
      <c r="L22" s="3"/>
      <c r="N22">
        <f>L11</f>
        <v>-1</v>
      </c>
      <c r="O22" s="38" t="s">
        <v>16</v>
      </c>
      <c r="P22" s="39" t="s">
        <v>30</v>
      </c>
      <c r="Q22" s="38" t="s">
        <v>16</v>
      </c>
      <c r="R22" s="8">
        <f>L15</f>
        <v>-0.5</v>
      </c>
      <c r="T22">
        <f>L11</f>
        <v>-1</v>
      </c>
      <c r="U22" s="38" t="s">
        <v>16</v>
      </c>
      <c r="V22" s="39" t="s">
        <v>29</v>
      </c>
      <c r="W22" s="38" t="s">
        <v>16</v>
      </c>
      <c r="X22" s="8">
        <f>L15</f>
        <v>-0.5</v>
      </c>
    </row>
    <row r="23" spans="3:24">
      <c r="C23" s="31"/>
      <c r="D23" s="32"/>
      <c r="E23" s="32"/>
      <c r="F23" s="31">
        <v>1</v>
      </c>
      <c r="G23" s="33" t="s">
        <v>3</v>
      </c>
      <c r="H23" s="38" t="s">
        <v>16</v>
      </c>
      <c r="I23" s="35">
        <v>200</v>
      </c>
      <c r="J23" s="36" t="s">
        <v>18</v>
      </c>
      <c r="L23" s="3">
        <v>0</v>
      </c>
    </row>
    <row r="24" spans="3:24">
      <c r="C24" s="31"/>
      <c r="D24" s="24">
        <v>0</v>
      </c>
      <c r="E24" s="24"/>
      <c r="F24" s="11"/>
      <c r="G24" s="24">
        <v>200</v>
      </c>
      <c r="H24" s="38"/>
      <c r="I24" s="12"/>
      <c r="J24" s="36"/>
      <c r="N24" s="46" t="s">
        <v>22</v>
      </c>
      <c r="O24" s="38" t="s">
        <v>16</v>
      </c>
      <c r="P24" s="39" t="s">
        <v>21</v>
      </c>
      <c r="Q24" s="38" t="s">
        <v>16</v>
      </c>
      <c r="R24" s="1" t="s">
        <v>31</v>
      </c>
      <c r="T24" s="41" t="s">
        <v>26</v>
      </c>
      <c r="U24" s="38" t="s">
        <v>16</v>
      </c>
      <c r="V24" s="44" t="s">
        <v>27</v>
      </c>
      <c r="W24" s="38" t="s">
        <v>16</v>
      </c>
      <c r="X24" s="8">
        <f>-0.5*1.5</f>
        <v>-0.75</v>
      </c>
    </row>
    <row r="25" spans="3:24">
      <c r="C25" s="31"/>
      <c r="D25" s="24">
        <v>300</v>
      </c>
      <c r="E25" s="24"/>
      <c r="F25" s="11"/>
      <c r="G25" s="24">
        <v>200</v>
      </c>
      <c r="H25" s="38"/>
      <c r="I25" s="12"/>
      <c r="J25" s="36"/>
      <c r="V25" s="45"/>
    </row>
    <row r="26" spans="3:24">
      <c r="C26" s="10"/>
      <c r="F26" s="10"/>
      <c r="I26" s="8"/>
      <c r="N26" s="46" t="s">
        <v>22</v>
      </c>
      <c r="O26" s="38" t="s">
        <v>16</v>
      </c>
      <c r="P26" s="42" t="s">
        <v>21</v>
      </c>
      <c r="T26">
        <v>1.5</v>
      </c>
      <c r="U26" s="38" t="s">
        <v>15</v>
      </c>
      <c r="V26" s="43" t="s">
        <v>28</v>
      </c>
      <c r="W26" s="38" t="s">
        <v>15</v>
      </c>
      <c r="X26" s="8">
        <v>0.75</v>
      </c>
    </row>
    <row r="27" spans="3:24">
      <c r="C27" s="10">
        <v>1</v>
      </c>
      <c r="D27" s="6" t="s">
        <v>1</v>
      </c>
      <c r="F27" s="10"/>
      <c r="H27" s="38" t="s">
        <v>15</v>
      </c>
      <c r="I27" s="8">
        <v>0</v>
      </c>
      <c r="N27" s="47" t="s">
        <v>7</v>
      </c>
      <c r="O27" s="38" t="s">
        <v>15</v>
      </c>
      <c r="P27" s="8">
        <v>1</v>
      </c>
      <c r="V27" s="45"/>
      <c r="X27" s="8"/>
    </row>
    <row r="28" spans="3:24">
      <c r="C28" s="10"/>
      <c r="F28" s="10"/>
      <c r="I28" s="8"/>
      <c r="T28">
        <f>X26</f>
        <v>0.75</v>
      </c>
      <c r="U28" s="38" t="s">
        <v>16</v>
      </c>
      <c r="V28" s="43" t="s">
        <v>28</v>
      </c>
      <c r="W28" s="38" t="s">
        <v>16</v>
      </c>
      <c r="X28" s="8">
        <f>T26</f>
        <v>1.5</v>
      </c>
    </row>
    <row r="29" spans="3:24">
      <c r="C29" s="10"/>
      <c r="F29" s="10">
        <v>1</v>
      </c>
      <c r="G29" s="6" t="s">
        <v>3</v>
      </c>
      <c r="H29" s="38" t="s">
        <v>15</v>
      </c>
      <c r="I29" s="8">
        <v>0</v>
      </c>
      <c r="N29" s="2" t="str">
        <f>P24</f>
        <v>-1</v>
      </c>
      <c r="O29" s="38" t="s">
        <v>16</v>
      </c>
      <c r="P29" s="1" t="s">
        <v>32</v>
      </c>
    </row>
    <row r="30" spans="3:24">
      <c r="N30" s="41" t="s">
        <v>23</v>
      </c>
      <c r="O30" s="38" t="s">
        <v>16</v>
      </c>
      <c r="P30" s="1" t="s">
        <v>33</v>
      </c>
    </row>
    <row r="31" spans="3:24">
      <c r="N31" s="46" t="s">
        <v>7</v>
      </c>
      <c r="O31" s="38" t="s">
        <v>16</v>
      </c>
      <c r="P31" s="8">
        <v>2</v>
      </c>
    </row>
    <row r="33" spans="14:18">
      <c r="N33">
        <v>1</v>
      </c>
      <c r="O33" s="38" t="s">
        <v>16</v>
      </c>
      <c r="P33" s="43" t="s">
        <v>7</v>
      </c>
      <c r="Q33" s="38" t="s">
        <v>16</v>
      </c>
      <c r="R33" s="8">
        <v>2</v>
      </c>
    </row>
  </sheetData>
  <conditionalFormatting sqref="AG3:AG6">
    <cfRule type="colorScale" priority="1">
      <colorScale>
        <cfvo type="min"/>
        <cfvo type="max"/>
        <color rgb="FFFFEF9C"/>
        <color rgb="FF63BE7B"/>
      </colorScale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zoomScale="89" zoomScaleNormal="89" workbookViewId="0">
      <selection activeCell="I19" sqref="I19"/>
    </sheetView>
  </sheetViews>
  <sheetFormatPr defaultRowHeight="14.4"/>
  <cols>
    <col min="1" max="1" width="8.88671875" style="3" customWidth="1"/>
    <col min="2" max="2" width="3.5546875" style="3" customWidth="1"/>
    <col min="3" max="4" width="4" style="5" bestFit="1" customWidth="1"/>
    <col min="5" max="5" width="2" style="5" bestFit="1" customWidth="1"/>
    <col min="6" max="6" width="4.6640625" style="5" customWidth="1"/>
    <col min="7" max="7" width="6.109375" style="5" customWidth="1"/>
    <col min="8" max="8" width="3.44140625" customWidth="1"/>
    <col min="15" max="15" width="3.44140625" customWidth="1"/>
    <col min="17" max="17" width="3.33203125" customWidth="1"/>
    <col min="20" max="20" width="7.109375" customWidth="1"/>
    <col min="21" max="21" width="3.77734375" customWidth="1"/>
    <col min="23" max="23" width="3.44140625" customWidth="1"/>
  </cols>
  <sheetData>
    <row r="1" spans="1:30" ht="28.8">
      <c r="A1" s="37" t="s">
        <v>0</v>
      </c>
    </row>
    <row r="2" spans="1:30">
      <c r="Z2" s="53" t="s">
        <v>42</v>
      </c>
      <c r="AA2" s="53" t="s">
        <v>1</v>
      </c>
      <c r="AB2" s="53" t="s">
        <v>3</v>
      </c>
      <c r="AC2" s="53" t="s">
        <v>39</v>
      </c>
    </row>
    <row r="3" spans="1:30">
      <c r="A3" s="3" t="s">
        <v>9</v>
      </c>
      <c r="B3" s="3" t="s">
        <v>4</v>
      </c>
      <c r="C3" s="9" t="s">
        <v>6</v>
      </c>
      <c r="D3" s="6" t="s">
        <v>1</v>
      </c>
      <c r="E3" s="7" t="s">
        <v>2</v>
      </c>
      <c r="F3" s="9" t="s">
        <v>8</v>
      </c>
      <c r="G3" s="6" t="s">
        <v>3</v>
      </c>
      <c r="Z3" s="3" t="s">
        <v>34</v>
      </c>
      <c r="AA3" s="3">
        <v>200</v>
      </c>
      <c r="AB3" s="3">
        <v>100</v>
      </c>
      <c r="AC3" s="52">
        <f>AA3+1.5*AB3</f>
        <v>350</v>
      </c>
    </row>
    <row r="4" spans="1:30">
      <c r="L4" t="s">
        <v>20</v>
      </c>
      <c r="Z4" s="54" t="s">
        <v>54</v>
      </c>
      <c r="AA4" s="54">
        <v>202</v>
      </c>
      <c r="AB4" s="54">
        <v>99</v>
      </c>
      <c r="AC4" s="79">
        <f>AA4+1.5*AB4</f>
        <v>350.5</v>
      </c>
      <c r="AD4" t="s">
        <v>55</v>
      </c>
    </row>
    <row r="5" spans="1:30">
      <c r="A5" s="3" t="s">
        <v>5</v>
      </c>
      <c r="C5" s="5">
        <v>1</v>
      </c>
      <c r="D5" s="6" t="s">
        <v>1</v>
      </c>
      <c r="E5" s="7" t="s">
        <v>2</v>
      </c>
      <c r="F5" s="40">
        <v>1.5</v>
      </c>
      <c r="G5" s="6" t="s">
        <v>3</v>
      </c>
      <c r="H5" s="39" t="s">
        <v>17</v>
      </c>
      <c r="I5" s="8" t="s">
        <v>19</v>
      </c>
      <c r="L5" s="3">
        <f>-C5/F5</f>
        <v>-0.66666666666666663</v>
      </c>
      <c r="Z5" s="55" t="s">
        <v>35</v>
      </c>
      <c r="AA5" s="54">
        <v>100</v>
      </c>
      <c r="AB5" s="54">
        <v>200</v>
      </c>
      <c r="AC5" s="54">
        <f t="shared" ref="AC5:AC13" si="0">AA5+1.5*AB5</f>
        <v>400</v>
      </c>
    </row>
    <row r="6" spans="1:30">
      <c r="D6" s="5">
        <v>0</v>
      </c>
      <c r="F6" s="10"/>
      <c r="G6" s="5">
        <f>(I6-$C$5*D6)/$F$5</f>
        <v>233.33333333333334</v>
      </c>
      <c r="H6" s="1" t="s">
        <v>17</v>
      </c>
      <c r="I6" s="8">
        <v>350</v>
      </c>
      <c r="Z6" s="54" t="s">
        <v>36</v>
      </c>
      <c r="AA6" s="54">
        <v>300</v>
      </c>
      <c r="AB6" s="54">
        <v>200</v>
      </c>
      <c r="AC6" s="54">
        <f t="shared" si="0"/>
        <v>600</v>
      </c>
    </row>
    <row r="7" spans="1:30">
      <c r="D7" s="5">
        <f>(I7-$F$5*G7)/$C$5</f>
        <v>350</v>
      </c>
      <c r="F7" s="10"/>
      <c r="G7" s="5">
        <v>0</v>
      </c>
      <c r="H7" s="1" t="s">
        <v>17</v>
      </c>
      <c r="I7" s="8">
        <f>I6</f>
        <v>350</v>
      </c>
      <c r="Z7" s="55" t="s">
        <v>37</v>
      </c>
      <c r="AA7" s="56">
        <v>300</v>
      </c>
      <c r="AB7" s="54">
        <v>50</v>
      </c>
      <c r="AC7" s="54">
        <f t="shared" si="0"/>
        <v>375</v>
      </c>
    </row>
    <row r="8" spans="1:30">
      <c r="Z8" s="57" t="s">
        <v>40</v>
      </c>
      <c r="AA8" s="57">
        <v>250</v>
      </c>
      <c r="AB8" s="57">
        <v>150</v>
      </c>
      <c r="AC8" s="57">
        <f t="shared" si="0"/>
        <v>475</v>
      </c>
    </row>
    <row r="9" spans="1:30">
      <c r="Z9" s="58" t="s">
        <v>41</v>
      </c>
      <c r="AA9" s="58">
        <v>200</v>
      </c>
      <c r="AB9" s="58">
        <v>50</v>
      </c>
      <c r="AC9" s="58">
        <f t="shared" si="0"/>
        <v>275</v>
      </c>
    </row>
    <row r="10" spans="1:30">
      <c r="A10" s="3" t="s">
        <v>10</v>
      </c>
      <c r="AA10">
        <v>100</v>
      </c>
      <c r="AB10" s="54">
        <v>150</v>
      </c>
      <c r="AC10" s="54">
        <f t="shared" si="0"/>
        <v>325</v>
      </c>
    </row>
    <row r="11" spans="1:30">
      <c r="C11" s="13">
        <v>1</v>
      </c>
      <c r="D11" s="14" t="s">
        <v>1</v>
      </c>
      <c r="E11" s="15" t="s">
        <v>2</v>
      </c>
      <c r="F11" s="13">
        <v>1</v>
      </c>
      <c r="G11" s="14" t="s">
        <v>3</v>
      </c>
      <c r="H11" s="38" t="s">
        <v>15</v>
      </c>
      <c r="I11" s="80">
        <v>300</v>
      </c>
      <c r="J11" s="16" t="s">
        <v>11</v>
      </c>
      <c r="L11" s="3">
        <f>-C11/F11</f>
        <v>-1</v>
      </c>
      <c r="AA11">
        <v>50</v>
      </c>
      <c r="AB11" s="54">
        <v>200</v>
      </c>
      <c r="AC11" s="54">
        <f t="shared" si="0"/>
        <v>350</v>
      </c>
    </row>
    <row r="12" spans="1:30">
      <c r="C12" s="10"/>
      <c r="D12" s="5">
        <v>0</v>
      </c>
      <c r="F12" s="10"/>
      <c r="G12" s="5">
        <f>(I12-$C$11*D12)/$F$11</f>
        <v>300</v>
      </c>
      <c r="H12" s="1" t="s">
        <v>17</v>
      </c>
      <c r="I12" s="8">
        <f>I11</f>
        <v>300</v>
      </c>
      <c r="L12" s="3"/>
      <c r="AA12">
        <v>250</v>
      </c>
      <c r="AB12" s="54">
        <v>50</v>
      </c>
      <c r="AC12" s="54">
        <f t="shared" si="0"/>
        <v>325</v>
      </c>
    </row>
    <row r="13" spans="1:30">
      <c r="C13" s="10"/>
      <c r="D13" s="5">
        <f>(I13-$F$11*G13)/$C$11</f>
        <v>300</v>
      </c>
      <c r="F13" s="10"/>
      <c r="G13" s="5">
        <v>0</v>
      </c>
      <c r="H13" s="1" t="s">
        <v>17</v>
      </c>
      <c r="I13" s="8">
        <f>I12</f>
        <v>300</v>
      </c>
      <c r="L13" s="3"/>
      <c r="AA13">
        <v>300</v>
      </c>
      <c r="AB13" s="54">
        <v>25</v>
      </c>
      <c r="AC13" s="54">
        <f t="shared" si="0"/>
        <v>337.5</v>
      </c>
    </row>
    <row r="14" spans="1:30">
      <c r="C14" s="10"/>
      <c r="F14" s="10"/>
      <c r="I14" s="8"/>
      <c r="L14" s="3"/>
    </row>
    <row r="15" spans="1:30">
      <c r="C15" s="18">
        <v>100</v>
      </c>
      <c r="D15" s="19" t="s">
        <v>1</v>
      </c>
      <c r="E15" s="20" t="s">
        <v>2</v>
      </c>
      <c r="F15" s="18">
        <v>200</v>
      </c>
      <c r="G15" s="19" t="s">
        <v>3</v>
      </c>
      <c r="H15" s="38" t="s">
        <v>15</v>
      </c>
      <c r="I15" s="22">
        <v>40000</v>
      </c>
      <c r="J15" t="s">
        <v>12</v>
      </c>
      <c r="L15" s="3">
        <f>-C15/F15</f>
        <v>-0.5</v>
      </c>
    </row>
    <row r="16" spans="1:30">
      <c r="C16" s="10"/>
      <c r="D16" s="5">
        <v>0</v>
      </c>
      <c r="F16" s="10"/>
      <c r="G16" s="5">
        <f>(I16-$C$15*D16)/$F$15</f>
        <v>200</v>
      </c>
      <c r="H16" s="1" t="s">
        <v>17</v>
      </c>
      <c r="I16" s="22">
        <f>I15</f>
        <v>40000</v>
      </c>
    </row>
    <row r="17" spans="3:24">
      <c r="C17" s="10"/>
      <c r="D17" s="5">
        <f>(I17-$F$15*G17)/$C$15</f>
        <v>400</v>
      </c>
      <c r="F17" s="10"/>
      <c r="G17" s="5">
        <v>0</v>
      </c>
      <c r="H17" s="1" t="s">
        <v>17</v>
      </c>
      <c r="I17" s="22">
        <f>I16</f>
        <v>40000</v>
      </c>
    </row>
    <row r="18" spans="3:24">
      <c r="C18" s="10"/>
      <c r="F18" s="10"/>
      <c r="I18" s="8"/>
      <c r="N18" s="4"/>
    </row>
    <row r="19" spans="3:24">
      <c r="C19" s="25">
        <v>1</v>
      </c>
      <c r="D19" s="26" t="s">
        <v>1</v>
      </c>
      <c r="E19" s="27" t="s">
        <v>2</v>
      </c>
      <c r="F19" s="25">
        <v>0</v>
      </c>
      <c r="G19" s="28"/>
      <c r="H19" s="38" t="s">
        <v>16</v>
      </c>
      <c r="I19" s="30">
        <v>150</v>
      </c>
      <c r="J19" s="23" t="s">
        <v>13</v>
      </c>
      <c r="L19" s="3">
        <v>0</v>
      </c>
    </row>
    <row r="20" spans="3:24">
      <c r="C20" s="10"/>
      <c r="D20" s="5">
        <f>I19</f>
        <v>150</v>
      </c>
      <c r="F20" s="10"/>
      <c r="G20" s="5">
        <v>0</v>
      </c>
      <c r="I20" s="30"/>
      <c r="L20" s="3"/>
      <c r="U20" s="38"/>
      <c r="V20" s="39"/>
      <c r="W20" s="38"/>
    </row>
    <row r="21" spans="3:24">
      <c r="C21" s="10"/>
      <c r="D21" s="5">
        <f>I19</f>
        <v>150</v>
      </c>
      <c r="F21" s="10"/>
      <c r="G21" s="5">
        <v>300</v>
      </c>
      <c r="I21" s="30"/>
      <c r="L21" s="3"/>
      <c r="T21" s="41"/>
      <c r="U21" s="38"/>
      <c r="V21" s="39"/>
      <c r="W21" s="38"/>
      <c r="X21" s="8"/>
    </row>
    <row r="22" spans="3:24">
      <c r="C22" s="10"/>
      <c r="F22" s="10"/>
      <c r="I22" s="8"/>
      <c r="L22" s="3"/>
      <c r="O22" s="38"/>
      <c r="U22" s="38"/>
      <c r="V22" s="39"/>
      <c r="W22" s="38"/>
      <c r="X22" s="8"/>
    </row>
    <row r="23" spans="3:24">
      <c r="C23" s="31"/>
      <c r="D23" s="32"/>
      <c r="E23" s="32"/>
      <c r="F23" s="31">
        <v>1</v>
      </c>
      <c r="G23" s="33" t="s">
        <v>3</v>
      </c>
      <c r="H23" s="38" t="s">
        <v>16</v>
      </c>
      <c r="I23" s="35">
        <v>200</v>
      </c>
      <c r="J23" s="36" t="s">
        <v>18</v>
      </c>
      <c r="L23" s="3">
        <v>0</v>
      </c>
      <c r="V23" s="81">
        <v>350</v>
      </c>
      <c r="W23" s="82" t="s">
        <v>56</v>
      </c>
      <c r="X23" s="83">
        <v>350.5</v>
      </c>
    </row>
    <row r="24" spans="3:24">
      <c r="C24" s="31"/>
      <c r="D24" s="24">
        <v>0</v>
      </c>
      <c r="E24" s="24"/>
      <c r="F24" s="11"/>
      <c r="G24" s="24">
        <v>200</v>
      </c>
      <c r="H24" s="38"/>
      <c r="I24" s="12"/>
      <c r="J24" s="36"/>
      <c r="N24" s="46"/>
      <c r="O24" s="38"/>
      <c r="P24" s="39"/>
      <c r="Q24" s="38"/>
      <c r="R24" s="1"/>
      <c r="T24" s="41"/>
      <c r="U24" s="38"/>
      <c r="V24" s="84">
        <v>300</v>
      </c>
      <c r="W24" s="85" t="s">
        <v>56</v>
      </c>
      <c r="X24" s="17">
        <v>301</v>
      </c>
    </row>
    <row r="25" spans="3:24">
      <c r="C25" s="31"/>
      <c r="D25" s="24">
        <v>400</v>
      </c>
      <c r="E25" s="24"/>
      <c r="F25" s="11"/>
      <c r="G25" s="24">
        <v>200</v>
      </c>
      <c r="H25" s="38"/>
      <c r="I25" s="12"/>
      <c r="J25" s="36"/>
      <c r="V25" s="45"/>
    </row>
    <row r="26" spans="3:24">
      <c r="C26" s="10"/>
      <c r="F26" s="10"/>
      <c r="I26" s="8"/>
      <c r="N26" s="46"/>
      <c r="O26" s="38"/>
      <c r="P26" s="42"/>
      <c r="U26" s="38"/>
      <c r="V26">
        <v>0.5</v>
      </c>
      <c r="W26" s="1" t="s">
        <v>17</v>
      </c>
      <c r="X26" s="8">
        <v>0.5</v>
      </c>
    </row>
    <row r="27" spans="3:24">
      <c r="C27" s="10">
        <v>1</v>
      </c>
      <c r="D27" s="6" t="s">
        <v>1</v>
      </c>
      <c r="F27" s="10"/>
      <c r="H27" s="38" t="s">
        <v>15</v>
      </c>
      <c r="I27" s="8">
        <v>0</v>
      </c>
      <c r="N27" s="47"/>
      <c r="O27" s="38"/>
      <c r="P27" s="8"/>
      <c r="V27">
        <v>1</v>
      </c>
      <c r="X27" s="8"/>
    </row>
    <row r="28" spans="3:24">
      <c r="C28" s="10"/>
      <c r="F28" s="10"/>
      <c r="I28" s="8"/>
      <c r="U28" s="38"/>
      <c r="V28" s="43"/>
      <c r="W28" s="38"/>
      <c r="X28" s="8"/>
    </row>
    <row r="29" spans="3:24">
      <c r="C29" s="10"/>
      <c r="F29" s="10">
        <v>1</v>
      </c>
      <c r="G29" s="6" t="s">
        <v>3</v>
      </c>
      <c r="H29" s="38" t="s">
        <v>15</v>
      </c>
      <c r="I29" s="8">
        <v>0</v>
      </c>
      <c r="N29" s="2"/>
      <c r="O29" s="38"/>
      <c r="P29" s="1"/>
    </row>
    <row r="30" spans="3:24">
      <c r="N30" s="41"/>
      <c r="O30" s="38"/>
      <c r="P30" s="1"/>
    </row>
    <row r="31" spans="3:24">
      <c r="N31" s="46"/>
      <c r="O31" s="38"/>
      <c r="P31" s="8"/>
    </row>
    <row r="33" spans="15:18">
      <c r="O33" s="38"/>
      <c r="P33" s="43"/>
      <c r="Q33" s="38"/>
      <c r="R33" s="8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"/>
  <sheetViews>
    <sheetView tabSelected="1" workbookViewId="0">
      <selection activeCell="AA6" sqref="AA6"/>
    </sheetView>
  </sheetViews>
  <sheetFormatPr defaultRowHeight="14.4"/>
  <cols>
    <col min="1" max="1" width="8.88671875" style="3" customWidth="1"/>
    <col min="2" max="2" width="3.5546875" style="3" customWidth="1"/>
    <col min="3" max="3" width="4" style="5" bestFit="1" customWidth="1"/>
    <col min="4" max="4" width="6.5546875" style="5" bestFit="1" customWidth="1"/>
    <col min="5" max="5" width="2" style="5" bestFit="1" customWidth="1"/>
    <col min="6" max="6" width="4.88671875" style="5" customWidth="1"/>
    <col min="7" max="7" width="6.109375" style="5" customWidth="1"/>
    <col min="8" max="8" width="3.44140625" customWidth="1"/>
    <col min="21" max="26" width="4" style="3" customWidth="1"/>
  </cols>
  <sheetData>
    <row r="1" spans="1:27" ht="28.8">
      <c r="A1" s="37" t="s">
        <v>57</v>
      </c>
    </row>
    <row r="3" spans="1:27">
      <c r="A3" s="3" t="s">
        <v>9</v>
      </c>
      <c r="B3" s="3" t="s">
        <v>4</v>
      </c>
      <c r="C3" s="9" t="s">
        <v>6</v>
      </c>
      <c r="D3" s="6" t="s">
        <v>1</v>
      </c>
      <c r="E3" s="7" t="s">
        <v>2</v>
      </c>
      <c r="F3" s="9" t="s">
        <v>8</v>
      </c>
      <c r="G3" s="6" t="s">
        <v>3</v>
      </c>
      <c r="AA3" t="s">
        <v>58</v>
      </c>
    </row>
    <row r="4" spans="1:27">
      <c r="U4" s="5">
        <f>C5</f>
        <v>4</v>
      </c>
      <c r="V4" s="6" t="s">
        <v>1</v>
      </c>
      <c r="W4" s="7" t="s">
        <v>2</v>
      </c>
      <c r="X4" s="5">
        <f>F5</f>
        <v>3</v>
      </c>
      <c r="Y4" s="6" t="s">
        <v>3</v>
      </c>
      <c r="Z4" s="48" t="s">
        <v>17</v>
      </c>
      <c r="AA4" s="8" t="s">
        <v>19</v>
      </c>
    </row>
    <row r="5" spans="1:27">
      <c r="A5" s="3" t="s">
        <v>58</v>
      </c>
      <c r="C5" s="5">
        <v>4</v>
      </c>
      <c r="D5" s="6" t="s">
        <v>1</v>
      </c>
      <c r="E5" s="7" t="s">
        <v>2</v>
      </c>
      <c r="F5" s="86">
        <v>3</v>
      </c>
      <c r="G5" s="6" t="s">
        <v>3</v>
      </c>
      <c r="H5" s="39" t="s">
        <v>17</v>
      </c>
      <c r="I5" s="8" t="s">
        <v>19</v>
      </c>
      <c r="T5" s="2" t="s">
        <v>34</v>
      </c>
      <c r="V5" s="3">
        <v>0</v>
      </c>
      <c r="Y5" s="3">
        <v>7</v>
      </c>
      <c r="Z5" s="49" t="s">
        <v>17</v>
      </c>
      <c r="AA5" s="8">
        <f>$U$4*V5+$X$4*Y5</f>
        <v>21</v>
      </c>
    </row>
    <row r="6" spans="1:27">
      <c r="D6" s="5">
        <v>0</v>
      </c>
      <c r="F6" s="10"/>
      <c r="G6" s="5">
        <f>(I6-$C$5*D6)/$F$5</f>
        <v>9</v>
      </c>
      <c r="H6" s="1" t="s">
        <v>17</v>
      </c>
      <c r="I6" s="8">
        <v>27</v>
      </c>
      <c r="T6" s="2" t="s">
        <v>35</v>
      </c>
      <c r="V6" s="3">
        <v>3</v>
      </c>
      <c r="Y6" s="3">
        <v>5</v>
      </c>
      <c r="Z6" s="49" t="s">
        <v>17</v>
      </c>
      <c r="AA6" s="8">
        <f>$U$4*V6+$X$4*Y6</f>
        <v>27</v>
      </c>
    </row>
    <row r="7" spans="1:27">
      <c r="D7" s="5">
        <f>(I7-$F$5*G7)/$C$5</f>
        <v>6.75</v>
      </c>
      <c r="F7" s="10"/>
      <c r="G7" s="5">
        <v>0</v>
      </c>
      <c r="H7" s="1" t="s">
        <v>17</v>
      </c>
      <c r="I7" s="8">
        <f>I6</f>
        <v>27</v>
      </c>
      <c r="T7" s="2" t="s">
        <v>36</v>
      </c>
      <c r="V7" s="3">
        <v>4</v>
      </c>
      <c r="Y7" s="3">
        <v>3.33</v>
      </c>
      <c r="Z7" s="49" t="s">
        <v>17</v>
      </c>
      <c r="AA7" s="8">
        <f>$U$4*V7+$X$4*Y7</f>
        <v>25.990000000000002</v>
      </c>
    </row>
    <row r="8" spans="1:27">
      <c r="T8" s="2" t="s">
        <v>37</v>
      </c>
      <c r="V8" s="3">
        <v>4</v>
      </c>
      <c r="Y8" s="3">
        <v>0</v>
      </c>
      <c r="Z8" s="49" t="s">
        <v>17</v>
      </c>
      <c r="AA8" s="8">
        <f>$U$4*V8+$X$4*Y8</f>
        <v>16</v>
      </c>
    </row>
    <row r="9" spans="1:27">
      <c r="T9" s="2" t="s">
        <v>38</v>
      </c>
      <c r="V9" s="3">
        <v>0</v>
      </c>
      <c r="Y9" s="3">
        <v>0</v>
      </c>
      <c r="Z9" s="49" t="s">
        <v>17</v>
      </c>
      <c r="AA9" s="8">
        <f>$U$4*V9+$X$4*Y9</f>
        <v>0</v>
      </c>
    </row>
    <row r="10" spans="1:27">
      <c r="A10" s="3" t="s">
        <v>10</v>
      </c>
      <c r="T10" s="2"/>
    </row>
    <row r="11" spans="1:27">
      <c r="C11" s="13">
        <v>5</v>
      </c>
      <c r="D11" s="14" t="s">
        <v>1</v>
      </c>
      <c r="E11" s="15" t="s">
        <v>2</v>
      </c>
      <c r="F11" s="13">
        <v>3</v>
      </c>
      <c r="G11" s="14" t="s">
        <v>3</v>
      </c>
      <c r="H11" s="38" t="s">
        <v>16</v>
      </c>
      <c r="I11" s="17">
        <v>30</v>
      </c>
      <c r="J11" s="16" t="s">
        <v>59</v>
      </c>
      <c r="T11" s="2"/>
    </row>
    <row r="12" spans="1:27">
      <c r="C12" s="10"/>
      <c r="D12" s="5">
        <v>0</v>
      </c>
      <c r="F12" s="10"/>
      <c r="G12" s="5">
        <f>(I12-$C$11*D12)/$F$11</f>
        <v>10</v>
      </c>
      <c r="H12" s="1" t="s">
        <v>17</v>
      </c>
      <c r="I12" s="8">
        <f>I11</f>
        <v>30</v>
      </c>
    </row>
    <row r="13" spans="1:27">
      <c r="C13" s="10"/>
      <c r="D13" s="5">
        <f>(I13-$F$11*G13)/$C$11</f>
        <v>6</v>
      </c>
      <c r="F13" s="10"/>
      <c r="G13" s="5">
        <v>0</v>
      </c>
      <c r="H13" s="1" t="s">
        <v>17</v>
      </c>
      <c r="I13" s="8">
        <f>I12</f>
        <v>30</v>
      </c>
    </row>
    <row r="14" spans="1:27">
      <c r="C14" s="10"/>
      <c r="F14" s="10"/>
      <c r="I14" s="8"/>
    </row>
    <row r="15" spans="1:27">
      <c r="C15" s="18">
        <v>2</v>
      </c>
      <c r="D15" s="19" t="s">
        <v>1</v>
      </c>
      <c r="E15" s="20" t="s">
        <v>2</v>
      </c>
      <c r="F15" s="18">
        <v>3</v>
      </c>
      <c r="G15" s="19" t="s">
        <v>3</v>
      </c>
      <c r="H15" s="38" t="s">
        <v>16</v>
      </c>
      <c r="I15" s="22">
        <v>21</v>
      </c>
      <c r="J15" t="s">
        <v>60</v>
      </c>
    </row>
    <row r="16" spans="1:27">
      <c r="C16" s="10"/>
      <c r="D16" s="5">
        <v>0</v>
      </c>
      <c r="F16" s="10"/>
      <c r="G16" s="5">
        <f>(I16-$C$15*D16)/$F$15</f>
        <v>7</v>
      </c>
      <c r="H16" s="1" t="s">
        <v>17</v>
      </c>
      <c r="I16" s="22">
        <f>I15</f>
        <v>21</v>
      </c>
    </row>
    <row r="17" spans="3:21">
      <c r="C17" s="10"/>
      <c r="D17" s="87">
        <f>(I17-$F$15*G17)/$C$15</f>
        <v>10.5</v>
      </c>
      <c r="F17" s="10"/>
      <c r="G17" s="5">
        <v>0</v>
      </c>
      <c r="H17" s="1" t="s">
        <v>17</v>
      </c>
      <c r="I17" s="22">
        <f>I16</f>
        <v>21</v>
      </c>
    </row>
    <row r="18" spans="3:21">
      <c r="C18" s="10"/>
      <c r="F18" s="10"/>
      <c r="I18" s="8"/>
    </row>
    <row r="19" spans="3:21">
      <c r="C19" s="25">
        <v>1</v>
      </c>
      <c r="D19" s="26" t="s">
        <v>1</v>
      </c>
      <c r="E19" s="27" t="s">
        <v>2</v>
      </c>
      <c r="F19" s="25">
        <v>0</v>
      </c>
      <c r="G19" s="28"/>
      <c r="H19" s="38" t="s">
        <v>16</v>
      </c>
      <c r="I19" s="30">
        <v>4</v>
      </c>
      <c r="J19" s="23" t="s">
        <v>61</v>
      </c>
      <c r="M19" t="s">
        <v>62</v>
      </c>
      <c r="Q19" t="s">
        <v>63</v>
      </c>
    </row>
    <row r="20" spans="3:21">
      <c r="C20" s="10"/>
      <c r="D20" s="5">
        <f>I19</f>
        <v>4</v>
      </c>
      <c r="F20" s="10"/>
      <c r="G20" s="5">
        <v>0</v>
      </c>
      <c r="I20" s="30"/>
      <c r="U20" s="88"/>
    </row>
    <row r="21" spans="3:21">
      <c r="C21" s="10"/>
      <c r="D21" s="5">
        <f>I19</f>
        <v>4</v>
      </c>
      <c r="F21" s="10"/>
      <c r="G21" s="5">
        <v>10</v>
      </c>
      <c r="I21" s="30"/>
      <c r="M21" t="s">
        <v>64</v>
      </c>
      <c r="Q21" t="s">
        <v>65</v>
      </c>
    </row>
    <row r="22" spans="3:21">
      <c r="C22" s="10"/>
      <c r="F22" s="10"/>
      <c r="I22" s="8"/>
    </row>
    <row r="23" spans="3:21">
      <c r="C23" s="10">
        <v>1</v>
      </c>
      <c r="D23" s="6" t="s">
        <v>1</v>
      </c>
      <c r="F23" s="10"/>
      <c r="H23" s="38" t="s">
        <v>15</v>
      </c>
      <c r="I23" s="8">
        <v>0</v>
      </c>
    </row>
    <row r="24" spans="3:21">
      <c r="C24" s="10"/>
      <c r="F24" s="10"/>
      <c r="I24" s="8"/>
    </row>
    <row r="25" spans="3:21">
      <c r="C25" s="10"/>
      <c r="F25" s="10">
        <v>1</v>
      </c>
      <c r="G25" s="6" t="s">
        <v>3</v>
      </c>
      <c r="H25" s="38" t="s">
        <v>15</v>
      </c>
      <c r="I25" s="8">
        <v>0</v>
      </c>
    </row>
  </sheetData>
  <conditionalFormatting sqref="AA5:AA8">
    <cfRule type="colorScale" priority="1">
      <colorScale>
        <cfvo type="min"/>
        <cfvo type="max"/>
        <color rgb="FFFFEF9C"/>
        <color rgb="FF63BE7B"/>
      </colorScale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LPProblem_1</vt:lpstr>
      <vt:lpstr>FeasibleRegion_1</vt:lpstr>
      <vt:lpstr>OptimalSolution_1</vt:lpstr>
      <vt:lpstr>OptimalSolution_SA_OptRange1</vt:lpstr>
      <vt:lpstr>OptimalSolution_SA_OptRange2</vt:lpstr>
      <vt:lpstr>OptimalSolution_SA_FeasRang1</vt:lpstr>
      <vt:lpstr>Problem_2</vt:lpstr>
    </vt:vector>
  </TitlesOfParts>
  <Company>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smb</dc:creator>
  <cp:lastModifiedBy>smb</cp:lastModifiedBy>
  <dcterms:created xsi:type="dcterms:W3CDTF">2022-02-23T13:46:37Z</dcterms:created>
  <dcterms:modified xsi:type="dcterms:W3CDTF">2025-03-12T08:28:20Z</dcterms:modified>
</cp:coreProperties>
</file>