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G_Backup\Susana\Aulas\5_OperationsReserch\2024-2025_IOA\"/>
    </mc:Choice>
  </mc:AlternateContent>
  <bookViews>
    <workbookView xWindow="0" yWindow="0" windowWidth="20520" windowHeight="9468" activeTab="2"/>
  </bookViews>
  <sheets>
    <sheet name="exercise1" sheetId="17" r:id="rId1"/>
    <sheet name="exercise2" sheetId="19" r:id="rId2"/>
    <sheet name="Exercise3-9" sheetId="20"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1" i="20" l="1"/>
  <c r="K49" i="20" l="1"/>
  <c r="Q38" i="20"/>
  <c r="P5" i="20"/>
  <c r="W80" i="20" l="1"/>
  <c r="X77" i="20"/>
  <c r="X75" i="20"/>
  <c r="U87" i="20"/>
  <c r="W86" i="20"/>
  <c r="U81" i="20"/>
  <c r="U76" i="20"/>
  <c r="U72" i="20"/>
  <c r="U50" i="20"/>
  <c r="W49" i="20"/>
  <c r="U46" i="20"/>
  <c r="W45" i="20"/>
  <c r="U42" i="20"/>
  <c r="X41" i="20"/>
  <c r="U38" i="20"/>
  <c r="X37" i="20"/>
  <c r="W16" i="20"/>
  <c r="U13" i="20"/>
  <c r="X12" i="20"/>
  <c r="U9" i="20"/>
  <c r="X8" i="20"/>
  <c r="O306" i="20" l="1"/>
  <c r="I306" i="20"/>
  <c r="J306" i="20"/>
  <c r="K306" i="20"/>
  <c r="L306" i="20"/>
  <c r="M306" i="20"/>
  <c r="N306" i="20"/>
  <c r="H306" i="20"/>
  <c r="H304" i="20"/>
  <c r="I304" i="20"/>
  <c r="J304" i="20"/>
  <c r="K304" i="20"/>
  <c r="L304" i="20"/>
  <c r="M304" i="20"/>
  <c r="N304" i="20"/>
  <c r="O304" i="20"/>
  <c r="I303" i="20"/>
  <c r="J303" i="20"/>
  <c r="K303" i="20"/>
  <c r="L303" i="20"/>
  <c r="M303" i="20"/>
  <c r="N303" i="20"/>
  <c r="O303" i="20"/>
  <c r="H303" i="20"/>
  <c r="P299" i="20"/>
  <c r="P300" i="20"/>
  <c r="P298" i="20"/>
  <c r="H300" i="20"/>
  <c r="I300" i="20"/>
  <c r="J300" i="20"/>
  <c r="K300" i="20"/>
  <c r="L300" i="20"/>
  <c r="M300" i="20"/>
  <c r="N300" i="20"/>
  <c r="O300" i="20"/>
  <c r="H299" i="20"/>
  <c r="O299" i="20"/>
  <c r="N299" i="20"/>
  <c r="M299" i="20"/>
  <c r="L299" i="20"/>
  <c r="K299" i="20"/>
  <c r="J299" i="20"/>
  <c r="I299" i="20"/>
  <c r="I297" i="20"/>
  <c r="J297" i="20"/>
  <c r="K297" i="20"/>
  <c r="L297" i="20"/>
  <c r="M297" i="20"/>
  <c r="N297" i="20"/>
  <c r="O297" i="20"/>
  <c r="H297" i="20"/>
  <c r="H291" i="20"/>
  <c r="P292" i="20"/>
  <c r="P294" i="20"/>
  <c r="I294" i="20"/>
  <c r="J294" i="20"/>
  <c r="K294" i="20"/>
  <c r="L294" i="20"/>
  <c r="M294" i="20"/>
  <c r="N294" i="20"/>
  <c r="O294" i="20"/>
  <c r="H294" i="20"/>
  <c r="H292" i="20"/>
  <c r="I292" i="20"/>
  <c r="J292" i="20"/>
  <c r="K292" i="20"/>
  <c r="L292" i="20"/>
  <c r="M292" i="20"/>
  <c r="N292" i="20"/>
  <c r="O292" i="20"/>
  <c r="I291" i="20"/>
  <c r="J291" i="20"/>
  <c r="K291" i="20"/>
  <c r="L291" i="20"/>
  <c r="M291" i="20"/>
  <c r="N291" i="20"/>
  <c r="O291" i="20"/>
  <c r="P287" i="20"/>
  <c r="P288" i="20"/>
  <c r="P286" i="20"/>
  <c r="H279" i="20"/>
  <c r="I279" i="20"/>
  <c r="J279" i="20"/>
  <c r="K279" i="20"/>
  <c r="L279" i="20"/>
  <c r="M279" i="20"/>
  <c r="N279" i="20"/>
  <c r="O279" i="20"/>
  <c r="N278" i="20"/>
  <c r="O278" i="20"/>
  <c r="P275" i="20"/>
  <c r="P273" i="20"/>
  <c r="I272" i="20"/>
  <c r="I278" i="20" s="1"/>
  <c r="J272" i="20"/>
  <c r="J278" i="20" s="1"/>
  <c r="K272" i="20"/>
  <c r="K278" i="20" s="1"/>
  <c r="L272" i="20"/>
  <c r="L278" i="20" s="1"/>
  <c r="M272" i="20"/>
  <c r="M278" i="20" s="1"/>
  <c r="N272" i="20"/>
  <c r="O272" i="20"/>
  <c r="H272" i="20"/>
  <c r="H278" i="20" s="1"/>
  <c r="L78" i="20" l="1"/>
  <c r="K78" i="20"/>
  <c r="P76" i="20"/>
  <c r="L76" i="20"/>
  <c r="K76" i="20"/>
  <c r="U23" i="19" l="1"/>
  <c r="T16" i="19"/>
  <c r="S16" i="19"/>
  <c r="R16" i="19"/>
  <c r="Q16" i="19"/>
  <c r="P16" i="19"/>
  <c r="O16" i="19"/>
  <c r="N16" i="19"/>
  <c r="M16" i="19"/>
  <c r="L16" i="19"/>
  <c r="T15" i="19"/>
  <c r="S15" i="19"/>
  <c r="R15" i="19"/>
  <c r="Q15" i="19"/>
  <c r="P15" i="19"/>
  <c r="O15" i="19"/>
  <c r="N15" i="19"/>
  <c r="M15" i="19"/>
  <c r="L15" i="19"/>
  <c r="T14" i="19"/>
  <c r="S14" i="19"/>
  <c r="R14" i="19"/>
  <c r="Q14" i="19"/>
  <c r="P14" i="19"/>
  <c r="O14" i="19"/>
  <c r="N14" i="19"/>
  <c r="M14" i="19"/>
  <c r="L14" i="19"/>
  <c r="T13" i="19"/>
  <c r="S13" i="19"/>
  <c r="R13" i="19"/>
  <c r="Q13" i="19"/>
  <c r="Q21" i="19" s="1"/>
  <c r="P13" i="19"/>
  <c r="O13" i="19"/>
  <c r="N13" i="19"/>
  <c r="M13" i="19"/>
  <c r="L13" i="19"/>
  <c r="T12" i="19"/>
  <c r="S12" i="19"/>
  <c r="R12" i="19"/>
  <c r="Q12" i="19"/>
  <c r="P12" i="19"/>
  <c r="O12" i="19"/>
  <c r="N12" i="19"/>
  <c r="M12" i="19"/>
  <c r="L12" i="19"/>
  <c r="T11" i="19"/>
  <c r="S11" i="19"/>
  <c r="S19" i="19" s="1"/>
  <c r="R11" i="19"/>
  <c r="R19" i="19" s="1"/>
  <c r="Q11" i="19"/>
  <c r="Q19" i="19" s="1"/>
  <c r="P11" i="19"/>
  <c r="O11" i="19"/>
  <c r="N11" i="19"/>
  <c r="M11" i="19"/>
  <c r="L11" i="19"/>
  <c r="U8" i="19"/>
  <c r="U5" i="19"/>
  <c r="U4" i="19"/>
  <c r="O21" i="19" l="1"/>
  <c r="M19" i="19"/>
  <c r="T20" i="19"/>
  <c r="S21" i="19"/>
  <c r="O19" i="19"/>
  <c r="M21" i="19"/>
  <c r="M29" i="19" s="1"/>
  <c r="O20" i="19"/>
  <c r="N20" i="19"/>
  <c r="U14" i="19"/>
  <c r="N21" i="19"/>
  <c r="P20" i="19"/>
  <c r="P21" i="19"/>
  <c r="R20" i="19"/>
  <c r="Q20" i="19"/>
  <c r="P19" i="19"/>
  <c r="T19" i="19"/>
  <c r="T27" i="19" s="1"/>
  <c r="S20" i="19"/>
  <c r="R21" i="19"/>
  <c r="N19" i="19"/>
  <c r="M20" i="19"/>
  <c r="L21" i="19"/>
  <c r="T21" i="19"/>
  <c r="T29" i="19" s="1"/>
  <c r="U12" i="19"/>
  <c r="L20" i="19"/>
  <c r="U13" i="19"/>
  <c r="L19" i="19"/>
  <c r="M242" i="20"/>
  <c r="L239" i="20"/>
  <c r="L243" i="20" s="1"/>
  <c r="M239" i="20"/>
  <c r="M243" i="20" s="1"/>
  <c r="N239" i="20"/>
  <c r="N243" i="20" s="1"/>
  <c r="O239" i="20"/>
  <c r="O243" i="20" s="1"/>
  <c r="P239" i="20"/>
  <c r="P243" i="20" s="1"/>
  <c r="Q239" i="20"/>
  <c r="Q243" i="20" s="1"/>
  <c r="K239" i="20"/>
  <c r="K243" i="20" s="1"/>
  <c r="R234" i="20"/>
  <c r="R233" i="20"/>
  <c r="N215" i="20"/>
  <c r="P215" i="20"/>
  <c r="Q215" i="20"/>
  <c r="L209" i="20"/>
  <c r="L215" i="20" s="1"/>
  <c r="M209" i="20"/>
  <c r="M215" i="20" s="1"/>
  <c r="N209" i="20"/>
  <c r="O209" i="20"/>
  <c r="O215" i="20" s="1"/>
  <c r="P209" i="20"/>
  <c r="Q209" i="20"/>
  <c r="K209" i="20"/>
  <c r="K215" i="20" s="1"/>
  <c r="R205" i="20"/>
  <c r="R204" i="20"/>
  <c r="P27" i="19" l="1"/>
  <c r="M31" i="19"/>
  <c r="M32" i="19"/>
  <c r="M30" i="19"/>
  <c r="U20" i="19"/>
  <c r="M28" i="19"/>
  <c r="P29" i="19"/>
  <c r="T28" i="19"/>
  <c r="T31" i="19"/>
  <c r="T32" i="19"/>
  <c r="T30" i="19"/>
  <c r="S29" i="19"/>
  <c r="K29" i="19"/>
  <c r="M27" i="19"/>
  <c r="R29" i="19"/>
  <c r="N29" i="19"/>
  <c r="L29" i="19"/>
  <c r="L28" i="19" s="1"/>
  <c r="Q29" i="19"/>
  <c r="U21" i="19"/>
  <c r="O29" i="19"/>
  <c r="K183" i="20"/>
  <c r="L183" i="20"/>
  <c r="M183" i="20"/>
  <c r="N183" i="20"/>
  <c r="O183" i="20"/>
  <c r="P183" i="20"/>
  <c r="Q183" i="20"/>
  <c r="J183" i="20"/>
  <c r="S37" i="19" l="1"/>
  <c r="N27" i="19"/>
  <c r="N35" i="19" s="1"/>
  <c r="N37" i="19"/>
  <c r="R37" i="19"/>
  <c r="M39" i="19"/>
  <c r="M40" i="19" s="1"/>
  <c r="P35" i="19"/>
  <c r="M35" i="19"/>
  <c r="P28" i="19"/>
  <c r="P36" i="19" s="1"/>
  <c r="P37" i="19"/>
  <c r="L27" i="19"/>
  <c r="T39" i="19"/>
  <c r="T37" i="19" s="1"/>
  <c r="Q27" i="19"/>
  <c r="Q35" i="19" s="1"/>
  <c r="M36" i="19"/>
  <c r="M37" i="19"/>
  <c r="K30" i="19"/>
  <c r="K31" i="19"/>
  <c r="K39" i="19" s="1"/>
  <c r="K37" i="19" s="1"/>
  <c r="K32" i="19"/>
  <c r="K40" i="19" s="1"/>
  <c r="O30" i="19"/>
  <c r="O32" i="19"/>
  <c r="O31" i="19"/>
  <c r="O39" i="19" s="1"/>
  <c r="O37" i="19" s="1"/>
  <c r="U28" i="19"/>
  <c r="S32" i="19"/>
  <c r="S31" i="19"/>
  <c r="S39" i="19" s="1"/>
  <c r="S30" i="19"/>
  <c r="S38" i="19" s="1"/>
  <c r="S27" i="19"/>
  <c r="R31" i="19"/>
  <c r="R39" i="19" s="1"/>
  <c r="R30" i="19"/>
  <c r="R38" i="19" s="1"/>
  <c r="R32" i="19"/>
  <c r="R40" i="19" s="1"/>
  <c r="R27" i="19"/>
  <c r="R35" i="19" s="1"/>
  <c r="P32" i="19"/>
  <c r="P30" i="19"/>
  <c r="P31" i="19"/>
  <c r="P39" i="19" s="1"/>
  <c r="Q31" i="19"/>
  <c r="Q39" i="19" s="1"/>
  <c r="Q37" i="19" s="1"/>
  <c r="Q32" i="19"/>
  <c r="Q40" i="19" s="1"/>
  <c r="Q30" i="19"/>
  <c r="Q38" i="19" s="1"/>
  <c r="K28" i="19"/>
  <c r="K36" i="19" s="1"/>
  <c r="L31" i="19"/>
  <c r="L39" i="19" s="1"/>
  <c r="L37" i="19" s="1"/>
  <c r="L32" i="19"/>
  <c r="L30" i="19"/>
  <c r="N32" i="19"/>
  <c r="N30" i="19"/>
  <c r="N31" i="19"/>
  <c r="N39" i="19" s="1"/>
  <c r="R28" i="19"/>
  <c r="R36" i="19" s="1"/>
  <c r="O27" i="19"/>
  <c r="O35" i="19" s="1"/>
  <c r="Q28" i="19"/>
  <c r="Q36" i="19" s="1"/>
  <c r="N28" i="19"/>
  <c r="K27" i="19"/>
  <c r="S28" i="19"/>
  <c r="S36" i="19" s="1"/>
  <c r="O28" i="19"/>
  <c r="J176" i="20"/>
  <c r="K176" i="20"/>
  <c r="L176" i="20"/>
  <c r="M176" i="20"/>
  <c r="N176" i="20"/>
  <c r="O176" i="20"/>
  <c r="P176" i="20"/>
  <c r="Q176" i="20"/>
  <c r="R170" i="20"/>
  <c r="R169" i="20"/>
  <c r="T40" i="19" l="1"/>
  <c r="S35" i="19"/>
  <c r="T35" i="19"/>
  <c r="O38" i="19"/>
  <c r="N38" i="19"/>
  <c r="L35" i="19"/>
  <c r="T38" i="19"/>
  <c r="O36" i="19"/>
  <c r="L38" i="19"/>
  <c r="P38" i="19"/>
  <c r="K38" i="19"/>
  <c r="O40" i="19"/>
  <c r="N40" i="19"/>
  <c r="K35" i="19"/>
  <c r="N36" i="19"/>
  <c r="L40" i="19"/>
  <c r="P40" i="19"/>
  <c r="U32" i="19"/>
  <c r="S40" i="19"/>
  <c r="U31" i="19"/>
  <c r="M38" i="19"/>
  <c r="T36" i="19"/>
  <c r="L36" i="19"/>
  <c r="N181" i="20"/>
  <c r="N180" i="20"/>
  <c r="J181" i="20"/>
  <c r="J180" i="20"/>
  <c r="Q181" i="20"/>
  <c r="Q180" i="20"/>
  <c r="M180" i="20"/>
  <c r="M181" i="20"/>
  <c r="P181" i="20"/>
  <c r="P180" i="20"/>
  <c r="L181" i="20"/>
  <c r="L180" i="20"/>
  <c r="O181" i="20"/>
  <c r="O180" i="20"/>
  <c r="K181" i="20"/>
  <c r="K180" i="20"/>
  <c r="N150" i="20"/>
  <c r="L145" i="20"/>
  <c r="L150" i="20" s="1"/>
  <c r="M145" i="20"/>
  <c r="M150" i="20" s="1"/>
  <c r="N145" i="20"/>
  <c r="N149" i="20" s="1"/>
  <c r="O145" i="20"/>
  <c r="O149" i="20" s="1"/>
  <c r="P145" i="20"/>
  <c r="P150" i="20" s="1"/>
  <c r="K145" i="20"/>
  <c r="K150" i="20" s="1"/>
  <c r="Q138" i="20"/>
  <c r="Q139" i="20"/>
  <c r="Q137" i="20"/>
  <c r="R115" i="20"/>
  <c r="L114" i="20"/>
  <c r="L120" i="20" s="1"/>
  <c r="M114" i="20"/>
  <c r="M120" i="20" s="1"/>
  <c r="N114" i="20"/>
  <c r="N120" i="20" s="1"/>
  <c r="N127" i="20" s="1"/>
  <c r="O114" i="20"/>
  <c r="O120" i="20" s="1"/>
  <c r="O127" i="20" s="1"/>
  <c r="P114" i="20"/>
  <c r="P120" i="20" s="1"/>
  <c r="Q114" i="20"/>
  <c r="Q120" i="20" s="1"/>
  <c r="K114" i="20"/>
  <c r="K120" i="20" s="1"/>
  <c r="K127" i="20" s="1"/>
  <c r="K113" i="20"/>
  <c r="L113" i="20"/>
  <c r="L125" i="20" s="1"/>
  <c r="M113" i="20"/>
  <c r="N113" i="20"/>
  <c r="O113" i="20"/>
  <c r="P113" i="20"/>
  <c r="Q113" i="20"/>
  <c r="L112" i="20"/>
  <c r="M112" i="20"/>
  <c r="N112" i="20"/>
  <c r="O112" i="20"/>
  <c r="P112" i="20"/>
  <c r="Q112" i="20"/>
  <c r="K112" i="20"/>
  <c r="R108" i="20"/>
  <c r="R109" i="20"/>
  <c r="R107" i="20"/>
  <c r="L79" i="20"/>
  <c r="M79" i="20"/>
  <c r="N79" i="20"/>
  <c r="O79" i="20"/>
  <c r="P79" i="20"/>
  <c r="K79" i="20"/>
  <c r="M78" i="20"/>
  <c r="N78" i="20"/>
  <c r="O78" i="20"/>
  <c r="P78" i="20"/>
  <c r="Q78" i="20" s="1"/>
  <c r="M76" i="20"/>
  <c r="N76" i="20"/>
  <c r="O76" i="20"/>
  <c r="Q73" i="20"/>
  <c r="Q72" i="20"/>
  <c r="Q51" i="20"/>
  <c r="L45" i="20"/>
  <c r="L52" i="20" s="1"/>
  <c r="M45" i="20"/>
  <c r="M49" i="20" s="1"/>
  <c r="N45" i="20"/>
  <c r="N49" i="20" s="1"/>
  <c r="O45" i="20"/>
  <c r="O50" i="20" s="1"/>
  <c r="O56" i="20" s="1"/>
  <c r="O63" i="20" s="1"/>
  <c r="P45" i="20"/>
  <c r="P50" i="20" s="1"/>
  <c r="P56" i="20" s="1"/>
  <c r="P63" i="20" s="1"/>
  <c r="K45" i="20"/>
  <c r="K52" i="20" s="1"/>
  <c r="Q39" i="20"/>
  <c r="Q40" i="20"/>
  <c r="O124" i="20" l="1"/>
  <c r="N124" i="20"/>
  <c r="Q79" i="20"/>
  <c r="P125" i="20"/>
  <c r="K124" i="20"/>
  <c r="O148" i="20"/>
  <c r="O125" i="20"/>
  <c r="K125" i="20"/>
  <c r="N148" i="20"/>
  <c r="N125" i="20"/>
  <c r="O150" i="20"/>
  <c r="R113" i="20"/>
  <c r="M125" i="20"/>
  <c r="P124" i="20"/>
  <c r="P127" i="20"/>
  <c r="L124" i="20"/>
  <c r="L127" i="20"/>
  <c r="Q127" i="20"/>
  <c r="Q124" i="20"/>
  <c r="M127" i="20"/>
  <c r="M124" i="20"/>
  <c r="R114" i="20"/>
  <c r="Q125" i="20"/>
  <c r="K149" i="20"/>
  <c r="M149" i="20"/>
  <c r="P149" i="20"/>
  <c r="L149" i="20"/>
  <c r="K148" i="20"/>
  <c r="M148" i="20"/>
  <c r="P148" i="20"/>
  <c r="L148" i="20"/>
  <c r="P49" i="20"/>
  <c r="O52" i="20"/>
  <c r="O64" i="20" s="1"/>
  <c r="P52" i="20"/>
  <c r="P64" i="20" s="1"/>
  <c r="L49" i="20"/>
  <c r="N50" i="20"/>
  <c r="N56" i="20" s="1"/>
  <c r="N63" i="20" s="1"/>
  <c r="O49" i="20"/>
  <c r="K50" i="20"/>
  <c r="K56" i="20" s="1"/>
  <c r="K63" i="20" s="1"/>
  <c r="M50" i="20"/>
  <c r="M56" i="20" s="1"/>
  <c r="M63" i="20" s="1"/>
  <c r="N52" i="20"/>
  <c r="L50" i="20"/>
  <c r="L56" i="20" s="1"/>
  <c r="M52" i="20"/>
  <c r="L10" i="20"/>
  <c r="L9" i="20" s="1"/>
  <c r="L20" i="20" s="1"/>
  <c r="M10" i="20"/>
  <c r="N10" i="20"/>
  <c r="O10" i="20"/>
  <c r="K10" i="20"/>
  <c r="K9" i="20" s="1"/>
  <c r="K20" i="20" s="1"/>
  <c r="P6" i="20"/>
  <c r="F20" i="17"/>
  <c r="A26" i="17"/>
  <c r="O9" i="20" l="1"/>
  <c r="O20" i="20" s="1"/>
  <c r="P10" i="20"/>
  <c r="N64" i="20"/>
  <c r="L11" i="20"/>
  <c r="L22" i="20" s="1"/>
  <c r="L21" i="20" s="1"/>
  <c r="N61" i="20"/>
  <c r="O61" i="20"/>
  <c r="K11" i="20"/>
  <c r="K22" i="20" s="1"/>
  <c r="K21" i="20" s="1"/>
  <c r="K61" i="20"/>
  <c r="Q52" i="20"/>
  <c r="L64" i="20"/>
  <c r="L63" i="20"/>
  <c r="L61" i="20"/>
  <c r="P61" i="20"/>
  <c r="M61" i="20"/>
  <c r="O11" i="20"/>
  <c r="M64" i="20"/>
  <c r="Q50" i="20"/>
  <c r="K64" i="20"/>
  <c r="N9" i="20"/>
  <c r="N20" i="20" s="1"/>
  <c r="M9" i="20"/>
  <c r="M20" i="20" s="1"/>
  <c r="N11" i="20"/>
  <c r="N22" i="20" s="1"/>
  <c r="N21" i="20" s="1"/>
  <c r="M11" i="20"/>
  <c r="M22" i="20" s="1"/>
  <c r="M21" i="20" s="1"/>
  <c r="S31" i="17"/>
  <c r="S17" i="17"/>
  <c r="M11" i="17"/>
  <c r="M18" i="17" s="1"/>
  <c r="N11" i="17"/>
  <c r="N19" i="17" s="1"/>
  <c r="N25" i="17" s="1"/>
  <c r="O11" i="17"/>
  <c r="O18" i="17" s="1"/>
  <c r="P11" i="17"/>
  <c r="P16" i="17" s="1"/>
  <c r="Q11" i="17"/>
  <c r="Q19" i="17" s="1"/>
  <c r="Q25" i="17" s="1"/>
  <c r="R11" i="17"/>
  <c r="R19" i="17" s="1"/>
  <c r="L11" i="17"/>
  <c r="L18" i="17" s="1"/>
  <c r="S6" i="17"/>
  <c r="S7" i="17"/>
  <c r="S5" i="17"/>
  <c r="P11" i="20" l="1"/>
  <c r="O22" i="20"/>
  <c r="O21" i="20" s="1"/>
  <c r="O16" i="17"/>
  <c r="Q18" i="17"/>
  <c r="Q30" i="17" s="1"/>
  <c r="M19" i="17"/>
  <c r="M25" i="17" s="1"/>
  <c r="M29" i="17" s="1"/>
  <c r="L16" i="17"/>
  <c r="N16" i="17"/>
  <c r="N18" i="17"/>
  <c r="N30" i="17" s="1"/>
  <c r="R16" i="17"/>
  <c r="M16" i="17"/>
  <c r="Q16" i="17"/>
  <c r="R18" i="17"/>
  <c r="S18" i="17" s="1"/>
  <c r="R25" i="17"/>
  <c r="N29" i="17"/>
  <c r="Q29" i="17"/>
  <c r="P19" i="17"/>
  <c r="P25" i="17" s="1"/>
  <c r="P29" i="17" s="1"/>
  <c r="P18" i="17"/>
  <c r="L19" i="17"/>
  <c r="L25" i="17" s="1"/>
  <c r="L29" i="17" s="1"/>
  <c r="O19" i="17"/>
  <c r="O25" i="17" s="1"/>
  <c r="O29" i="17" s="1"/>
  <c r="Q28" i="17" l="1"/>
  <c r="M30" i="17"/>
  <c r="M28" i="17"/>
  <c r="N28" i="17"/>
  <c r="L28" i="17"/>
  <c r="S19" i="17"/>
  <c r="O30" i="17"/>
  <c r="L30" i="17"/>
  <c r="R29" i="17"/>
  <c r="S29" i="17" s="1"/>
  <c r="R28" i="17"/>
  <c r="S28" i="17" s="1"/>
  <c r="P28" i="17"/>
  <c r="P30" i="17"/>
  <c r="R30" i="17"/>
  <c r="S30" i="17" s="1"/>
  <c r="O28" i="17"/>
</calcChain>
</file>

<file path=xl/sharedStrings.xml><?xml version="1.0" encoding="utf-8"?>
<sst xmlns="http://schemas.openxmlformats.org/spreadsheetml/2006/main" count="1139" uniqueCount="305">
  <si>
    <t>x1</t>
  </si>
  <si>
    <t>x2</t>
  </si>
  <si>
    <t>x3</t>
  </si>
  <si>
    <t>&lt;=</t>
  </si>
  <si>
    <t>=</t>
  </si>
  <si>
    <t>-</t>
  </si>
  <si>
    <t>R0</t>
  </si>
  <si>
    <t>R1</t>
  </si>
  <si>
    <t>R2</t>
  </si>
  <si>
    <t>R3</t>
  </si>
  <si>
    <t>X1</t>
  </si>
  <si>
    <t>X2</t>
  </si>
  <si>
    <t>R4</t>
  </si>
  <si>
    <t xml:space="preserve"> </t>
  </si>
  <si>
    <t>s2</t>
  </si>
  <si>
    <t>s3</t>
  </si>
  <si>
    <t>Total number of hours available</t>
  </si>
  <si>
    <t>Number of hours needed to produce each product</t>
  </si>
  <si>
    <t>A</t>
  </si>
  <si>
    <t>B</t>
  </si>
  <si>
    <t>C</t>
  </si>
  <si>
    <t>Process</t>
  </si>
  <si>
    <t>I</t>
  </si>
  <si>
    <t>II</t>
  </si>
  <si>
    <t>III</t>
  </si>
  <si>
    <t xml:space="preserve"> 4x1 + 5x2 + 6x3</t>
  </si>
  <si>
    <t>5x1 + 2x2 + 4x3</t>
  </si>
  <si>
    <t>3x1 + 5x2 + 4x3</t>
  </si>
  <si>
    <t>s1</t>
  </si>
  <si>
    <t>RHS</t>
  </si>
  <si>
    <t>z</t>
  </si>
  <si>
    <t>s4</t>
  </si>
  <si>
    <t>racio</t>
  </si>
  <si>
    <t>R1*1/4</t>
  </si>
  <si>
    <t>R0-(-4)*R1</t>
  </si>
  <si>
    <t>R2-(6)*R1</t>
  </si>
  <si>
    <t>R3-(4)*R1</t>
  </si>
  <si>
    <t>R3*1/3</t>
  </si>
  <si>
    <t>R0-(-1)*R3</t>
  </si>
  <si>
    <t>R1-(0.5)*R3</t>
  </si>
  <si>
    <t>R2-(2)*R3</t>
  </si>
  <si>
    <t>To maximize profit the company should stop producing product A and produce 2000 units of product B and another 2000 units of product C. This would result iin a total profit of 14000€. No available time was left in processes I and III, but there were 2000 hours left unused in process II (s2)</t>
  </si>
  <si>
    <t xml:space="preserve">A company produces 3 different products: A, B and C. Each product has to go under 3 processes consuming different amounts of time along the way. The time available for each process is described in the table below.
</t>
  </si>
  <si>
    <t xml:space="preserve">Assuming the selling profits for products A, B and C are 2, 3 and 4€ per unit. Determine how many units of each product should be produced to maximize the profit. 
Was there any time left?
</t>
  </si>
  <si>
    <t>Exercise 1</t>
  </si>
  <si>
    <t>subject to:</t>
  </si>
  <si>
    <t>Section</t>
  </si>
  <si>
    <t>Total number of hours (thousands)</t>
  </si>
  <si>
    <t>Number of hours needed to produce each model</t>
  </si>
  <si>
    <t>luxury</t>
  </si>
  <si>
    <t>regular</t>
  </si>
  <si>
    <t>exportation</t>
  </si>
  <si>
    <t>carpentry</t>
  </si>
  <si>
    <t>finishing</t>
  </si>
  <si>
    <t xml:space="preserve">Assuming the selling profit for the luxury, regular and exportation models is 1500, 1300 2500 respectively, formulate the LP problema in order to maximize the profit. 
Interpret the results detailling the optimal number of bookshelves of each type produced discussing the total amount of hours used in each section. How far from meeting the maximum demands were we?
</t>
  </si>
  <si>
    <t>s5</t>
  </si>
  <si>
    <t>R5</t>
  </si>
  <si>
    <t>R2*2</t>
  </si>
  <si>
    <t>R1-(0.5)*R2</t>
  </si>
  <si>
    <r>
      <rPr>
        <b/>
        <sz val="11"/>
        <color rgb="FF000000"/>
        <rFont val="Calibri"/>
        <family val="2"/>
      </rPr>
      <t>Objective function</t>
    </r>
    <r>
      <rPr>
        <sz val="11"/>
        <color rgb="FF000000"/>
        <rFont val="Calibri"/>
        <family val="2"/>
      </rPr>
      <t xml:space="preserve">: </t>
    </r>
  </si>
  <si>
    <t>(0, 2000, 2000, 0, 2000, 0)</t>
  </si>
  <si>
    <t xml:space="preserve">     Max   Z = 2x1 + 3x2 + 4x3</t>
  </si>
  <si>
    <t>Solving with the SIMPLEX:</t>
  </si>
  <si>
    <t>Exercise 2</t>
  </si>
  <si>
    <t>A company produces 3 diferente bookshelves: a luxury, a regular and na exportation model. Consider the maximum demand for each model to be 500, 750 and 400 respectively. The working hours at the carpentry and finishing sections have the working time limitations below:</t>
  </si>
  <si>
    <t xml:space="preserve">     Max    Z = 1500 x1 + 1300 x2 + 2500 x3</t>
  </si>
  <si>
    <t>Objective function:</t>
  </si>
  <si>
    <t>The optimal solution predicts the production of 500 units of the luxury model, 750 of the regular and 287.5 units of the exportation model. The exportation model was the only one unable to meet the demand (400 expected, 287. 5produced, 112.5 left (S3)). 487.5 hours left unused in the carpentry section (S4), but none left in the finishings (S5=0). Total profit =2443750 €</t>
  </si>
  <si>
    <r>
      <t xml:space="preserve">                      2x</t>
    </r>
    <r>
      <rPr>
        <vertAlign val="subscript"/>
        <sz val="11"/>
        <color rgb="FF000000"/>
        <rFont val="Calibri"/>
        <family val="2"/>
        <scheme val="minor"/>
      </rPr>
      <t>1</t>
    </r>
    <r>
      <rPr>
        <sz val="11"/>
        <color rgb="FF000000"/>
        <rFont val="Calibri"/>
        <family val="2"/>
        <scheme val="minor"/>
      </rPr>
      <t xml:space="preserve"> + 4x</t>
    </r>
    <r>
      <rPr>
        <vertAlign val="subscript"/>
        <sz val="11"/>
        <color rgb="FF000000"/>
        <rFont val="Calibri"/>
        <family val="2"/>
        <scheme val="minor"/>
      </rPr>
      <t xml:space="preserve">2   </t>
    </r>
    <r>
      <rPr>
        <sz val="11"/>
        <color rgb="FF000000"/>
        <rFont val="Calibri"/>
        <family val="2"/>
        <scheme val="minor"/>
      </rPr>
      <t>≤ 20</t>
    </r>
  </si>
  <si>
    <r>
      <t xml:space="preserve">                        x</t>
    </r>
    <r>
      <rPr>
        <vertAlign val="subscript"/>
        <sz val="11"/>
        <color rgb="FF000000"/>
        <rFont val="Calibri"/>
        <family val="2"/>
        <scheme val="minor"/>
      </rPr>
      <t>1</t>
    </r>
    <r>
      <rPr>
        <sz val="11"/>
        <color rgb="FF000000"/>
        <rFont val="Calibri"/>
        <family val="2"/>
        <scheme val="minor"/>
      </rPr>
      <t xml:space="preserve"> +   x</t>
    </r>
    <r>
      <rPr>
        <vertAlign val="subscript"/>
        <sz val="11"/>
        <color rgb="FF000000"/>
        <rFont val="Calibri"/>
        <family val="2"/>
        <scheme val="minor"/>
      </rPr>
      <t xml:space="preserve">2   </t>
    </r>
    <r>
      <rPr>
        <sz val="11"/>
        <color rgb="FF000000"/>
        <rFont val="Calibri"/>
        <family val="2"/>
        <scheme val="minor"/>
      </rPr>
      <t>≤ 8</t>
    </r>
  </si>
  <si>
    <r>
      <t>and</t>
    </r>
    <r>
      <rPr>
        <vertAlign val="subscript"/>
        <sz val="11"/>
        <color rgb="FF000000"/>
        <rFont val="Calibri"/>
        <family val="2"/>
        <scheme val="minor"/>
      </rPr>
      <t xml:space="preserve">                  </t>
    </r>
    <r>
      <rPr>
        <sz val="11"/>
        <color rgb="FF000000"/>
        <rFont val="Calibri"/>
        <family val="2"/>
        <scheme val="minor"/>
      </rPr>
      <t>x</t>
    </r>
    <r>
      <rPr>
        <vertAlign val="subscript"/>
        <sz val="11"/>
        <color rgb="FF000000"/>
        <rFont val="Calibri"/>
        <family val="2"/>
        <scheme val="minor"/>
      </rPr>
      <t xml:space="preserve">1     </t>
    </r>
    <r>
      <rPr>
        <sz val="11"/>
        <color rgb="FF000000"/>
        <rFont val="Calibri"/>
        <family val="2"/>
        <scheme val="minor"/>
      </rPr>
      <t>x</t>
    </r>
    <r>
      <rPr>
        <vertAlign val="subscript"/>
        <sz val="11"/>
        <color rgb="FF000000"/>
        <rFont val="Calibri"/>
        <family val="2"/>
        <scheme val="minor"/>
      </rPr>
      <t xml:space="preserve">2  </t>
    </r>
    <r>
      <rPr>
        <sz val="11"/>
        <color rgb="FF000000"/>
        <rFont val="Calibri"/>
        <family val="2"/>
        <scheme val="minor"/>
      </rPr>
      <t xml:space="preserve"> ≥ 0</t>
    </r>
  </si>
  <si>
    <r>
      <t xml:space="preserve"> 2x</t>
    </r>
    <r>
      <rPr>
        <vertAlign val="subscript"/>
        <sz val="11"/>
        <color rgb="FF000000"/>
        <rFont val="Calibri"/>
        <family val="2"/>
        <scheme val="minor"/>
      </rPr>
      <t>1</t>
    </r>
    <r>
      <rPr>
        <sz val="11"/>
        <color rgb="FF000000"/>
        <rFont val="Calibri"/>
        <family val="2"/>
        <scheme val="minor"/>
      </rPr>
      <t xml:space="preserve"> + 4x</t>
    </r>
    <r>
      <rPr>
        <vertAlign val="subscript"/>
        <sz val="11"/>
        <color rgb="FF000000"/>
        <rFont val="Calibri"/>
        <family val="2"/>
        <scheme val="minor"/>
      </rPr>
      <t xml:space="preserve">2 </t>
    </r>
    <r>
      <rPr>
        <sz val="11"/>
        <color rgb="FF000000"/>
        <rFont val="Calibri"/>
        <family val="2"/>
        <scheme val="minor"/>
      </rPr>
      <t>+ S1</t>
    </r>
    <r>
      <rPr>
        <vertAlign val="subscript"/>
        <sz val="11"/>
        <color rgb="FF000000"/>
        <rFont val="Calibri"/>
        <family val="2"/>
        <scheme val="minor"/>
      </rPr>
      <t/>
    </r>
  </si>
  <si>
    <t xml:space="preserve"> ≤ </t>
  </si>
  <si>
    <r>
      <t xml:space="preserve">   x</t>
    </r>
    <r>
      <rPr>
        <vertAlign val="subscript"/>
        <sz val="11"/>
        <color rgb="FF000000"/>
        <rFont val="Calibri"/>
        <family val="2"/>
        <scheme val="minor"/>
      </rPr>
      <t>1</t>
    </r>
    <r>
      <rPr>
        <sz val="11"/>
        <color rgb="FF000000"/>
        <rFont val="Calibri"/>
        <family val="2"/>
        <scheme val="minor"/>
      </rPr>
      <t xml:space="preserve"> +   x</t>
    </r>
    <r>
      <rPr>
        <vertAlign val="subscript"/>
        <sz val="11"/>
        <color rgb="FF000000"/>
        <rFont val="Calibri"/>
        <family val="2"/>
        <scheme val="minor"/>
      </rPr>
      <t>2</t>
    </r>
    <r>
      <rPr>
        <sz val="11"/>
        <color rgb="FF000000"/>
        <rFont val="Calibri"/>
        <family val="2"/>
        <scheme val="minor"/>
      </rPr>
      <t xml:space="preserve">       + S2</t>
    </r>
    <r>
      <rPr>
        <vertAlign val="subscript"/>
        <sz val="11"/>
        <color rgb="FF000000"/>
        <rFont val="Calibri"/>
        <family val="2"/>
        <scheme val="minor"/>
      </rPr>
      <t/>
    </r>
  </si>
  <si>
    <t xml:space="preserve"> ≤</t>
  </si>
  <si>
    <t>Z -   x1 -  2 x2</t>
  </si>
  <si>
    <t>R0-(-2)*R1</t>
  </si>
  <si>
    <t>R2-(1)*R1</t>
  </si>
  <si>
    <t>basic variables:</t>
  </si>
  <si>
    <t xml:space="preserve">x2 </t>
  </si>
  <si>
    <t>non-basic variables:</t>
  </si>
  <si>
    <t>Max:     Z = x1 +  2 x2</t>
  </si>
  <si>
    <t>Exercise 3</t>
  </si>
  <si>
    <t>Exercise 4</t>
  </si>
  <si>
    <r>
      <t>Max:     Z =  x</t>
    </r>
    <r>
      <rPr>
        <vertAlign val="subscript"/>
        <sz val="11"/>
        <color rgb="FF000000"/>
        <rFont val="Calibri"/>
        <family val="2"/>
        <scheme val="minor"/>
      </rPr>
      <t>1</t>
    </r>
    <r>
      <rPr>
        <sz val="11"/>
        <color rgb="FF000000"/>
        <rFont val="Calibri"/>
        <family val="2"/>
        <scheme val="minor"/>
      </rPr>
      <t xml:space="preserve"> + x</t>
    </r>
    <r>
      <rPr>
        <vertAlign val="subscript"/>
        <sz val="11"/>
        <color rgb="FF000000"/>
        <rFont val="Calibri"/>
        <family val="2"/>
        <scheme val="minor"/>
      </rPr>
      <t>2</t>
    </r>
  </si>
  <si>
    <r>
      <t xml:space="preserve"> x</t>
    </r>
    <r>
      <rPr>
        <vertAlign val="subscript"/>
        <sz val="11"/>
        <color rgb="FF000000"/>
        <rFont val="Calibri"/>
        <family val="2"/>
        <scheme val="minor"/>
      </rPr>
      <t>1</t>
    </r>
    <r>
      <rPr>
        <sz val="11"/>
        <color rgb="FF000000"/>
        <rFont val="Calibri"/>
        <family val="2"/>
        <scheme val="minor"/>
      </rPr>
      <t xml:space="preserve"> +   x</t>
    </r>
    <r>
      <rPr>
        <vertAlign val="subscript"/>
        <sz val="11"/>
        <color rgb="FF000000"/>
        <rFont val="Calibri"/>
        <family val="2"/>
        <scheme val="minor"/>
      </rPr>
      <t xml:space="preserve">2   </t>
    </r>
    <r>
      <rPr>
        <sz val="11"/>
        <color rgb="FF000000"/>
        <rFont val="Calibri"/>
        <family val="2"/>
        <scheme val="minor"/>
      </rPr>
      <t>≤ 4</t>
    </r>
  </si>
  <si>
    <r>
      <t>2 x</t>
    </r>
    <r>
      <rPr>
        <vertAlign val="subscript"/>
        <sz val="11"/>
        <color rgb="FF000000"/>
        <rFont val="Calibri"/>
        <family val="2"/>
        <scheme val="minor"/>
      </rPr>
      <t>1</t>
    </r>
    <r>
      <rPr>
        <sz val="11"/>
        <color rgb="FF000000"/>
        <rFont val="Calibri"/>
        <family val="2"/>
        <scheme val="minor"/>
      </rPr>
      <t xml:space="preserve"> +   x</t>
    </r>
    <r>
      <rPr>
        <vertAlign val="subscript"/>
        <sz val="11"/>
        <color rgb="FF000000"/>
        <rFont val="Calibri"/>
        <family val="2"/>
        <scheme val="minor"/>
      </rPr>
      <t xml:space="preserve">2   </t>
    </r>
    <r>
      <rPr>
        <sz val="11"/>
        <color rgb="FF000000"/>
        <rFont val="Calibri"/>
        <family val="2"/>
        <scheme val="minor"/>
      </rPr>
      <t>≤ 6</t>
    </r>
  </si>
  <si>
    <r>
      <t>x</t>
    </r>
    <r>
      <rPr>
        <vertAlign val="subscript"/>
        <sz val="11"/>
        <color rgb="FF000000"/>
        <rFont val="Calibri"/>
        <family val="2"/>
        <scheme val="minor"/>
      </rPr>
      <t>1</t>
    </r>
    <r>
      <rPr>
        <sz val="11"/>
        <color rgb="FF000000"/>
        <rFont val="Calibri"/>
        <family val="2"/>
        <scheme val="minor"/>
      </rPr>
      <t xml:space="preserve"> + 2 x</t>
    </r>
    <r>
      <rPr>
        <vertAlign val="subscript"/>
        <sz val="11"/>
        <color rgb="FF000000"/>
        <rFont val="Calibri"/>
        <family val="2"/>
        <scheme val="minor"/>
      </rPr>
      <t xml:space="preserve">2   </t>
    </r>
    <r>
      <rPr>
        <sz val="11"/>
        <color rgb="FF000000"/>
        <rFont val="Calibri"/>
        <family val="2"/>
        <scheme val="minor"/>
      </rPr>
      <t>≤ 6</t>
    </r>
  </si>
  <si>
    <t>Z -   x1 - x2</t>
  </si>
  <si>
    <t xml:space="preserve">   x1 +   x2 +  S1</t>
  </si>
  <si>
    <t>2 x1 +   x2         +S2</t>
  </si>
  <si>
    <t xml:space="preserve">   x1 + 2 x2              +S3</t>
  </si>
  <si>
    <t>Tie in entering variable:  arbitrairy choice - let's choose x1</t>
  </si>
  <si>
    <t>R2*1/2</t>
  </si>
  <si>
    <t>Tie in leaving variable:  arbitrairy choice - let's choose s1</t>
  </si>
  <si>
    <t>R1*2</t>
  </si>
  <si>
    <t>R0-(-0.5)*R1</t>
  </si>
  <si>
    <t>R2-(0.5)*R1</t>
  </si>
  <si>
    <t>R3-(1.5)*R1</t>
  </si>
  <si>
    <t xml:space="preserve">Tie in leaving variable leads to a basic variable =0 in the next tableau (S3), thus we're in the presence of a degenerate solution </t>
  </si>
  <si>
    <t>Exercise 5</t>
  </si>
  <si>
    <r>
      <t xml:space="preserve"> x</t>
    </r>
    <r>
      <rPr>
        <vertAlign val="subscript"/>
        <sz val="11"/>
        <color rgb="FF000000"/>
        <rFont val="Calibri"/>
        <family val="2"/>
        <scheme val="minor"/>
      </rPr>
      <t>1</t>
    </r>
    <r>
      <rPr>
        <sz val="11"/>
        <color rgb="FF000000"/>
        <rFont val="Calibri"/>
        <family val="2"/>
        <scheme val="minor"/>
      </rPr>
      <t xml:space="preserve"> </t>
    </r>
    <r>
      <rPr>
        <sz val="11"/>
        <color rgb="FFFFFFFF"/>
        <rFont val="Calibri"/>
        <family val="2"/>
        <scheme val="minor"/>
      </rPr>
      <t>+   x</t>
    </r>
    <r>
      <rPr>
        <vertAlign val="subscript"/>
        <sz val="11"/>
        <color rgb="FFFFFFFF"/>
        <rFont val="Calibri"/>
        <family val="2"/>
        <scheme val="minor"/>
      </rPr>
      <t xml:space="preserve">2     </t>
    </r>
    <r>
      <rPr>
        <sz val="11"/>
        <color rgb="FF000000"/>
        <rFont val="Calibri"/>
        <family val="2"/>
        <scheme val="minor"/>
      </rPr>
      <t>≤  10</t>
    </r>
  </si>
  <si>
    <r>
      <t>x</t>
    </r>
    <r>
      <rPr>
        <vertAlign val="subscript"/>
        <sz val="11"/>
        <color rgb="FF000000"/>
        <rFont val="Calibri"/>
        <family val="2"/>
        <scheme val="minor"/>
      </rPr>
      <t>1</t>
    </r>
    <r>
      <rPr>
        <sz val="11"/>
        <color rgb="FF000000"/>
        <rFont val="Calibri"/>
        <family val="2"/>
        <scheme val="minor"/>
      </rPr>
      <t xml:space="preserve"> - 3 x</t>
    </r>
    <r>
      <rPr>
        <vertAlign val="subscript"/>
        <sz val="11"/>
        <color rgb="FF000000"/>
        <rFont val="Calibri"/>
        <family val="2"/>
        <scheme val="minor"/>
      </rPr>
      <t xml:space="preserve">2   </t>
    </r>
    <r>
      <rPr>
        <sz val="11"/>
        <color rgb="FF000000"/>
        <rFont val="Calibri"/>
        <family val="2"/>
        <scheme val="minor"/>
      </rPr>
      <t>≤  15</t>
    </r>
  </si>
  <si>
    <r>
      <t>x</t>
    </r>
    <r>
      <rPr>
        <vertAlign val="subscript"/>
        <sz val="11"/>
        <color rgb="FF000000"/>
        <rFont val="Calibri"/>
        <family val="2"/>
        <scheme val="minor"/>
      </rPr>
      <t>1</t>
    </r>
    <r>
      <rPr>
        <sz val="11"/>
        <color rgb="FF000000"/>
        <rFont val="Calibri"/>
        <family val="2"/>
        <scheme val="minor"/>
      </rPr>
      <t xml:space="preserve"> - </t>
    </r>
    <r>
      <rPr>
        <sz val="11"/>
        <color rgb="FFFFFFFF"/>
        <rFont val="Calibri"/>
        <family val="2"/>
        <scheme val="minor"/>
      </rPr>
      <t>2</t>
    </r>
    <r>
      <rPr>
        <sz val="11"/>
        <color rgb="FF000000"/>
        <rFont val="Calibri"/>
        <family val="2"/>
        <scheme val="minor"/>
      </rPr>
      <t xml:space="preserve"> x</t>
    </r>
    <r>
      <rPr>
        <vertAlign val="subscript"/>
        <sz val="11"/>
        <color rgb="FF000000"/>
        <rFont val="Calibri"/>
        <family val="2"/>
        <scheme val="minor"/>
      </rPr>
      <t xml:space="preserve">2    </t>
    </r>
    <r>
      <rPr>
        <sz val="11"/>
        <color rgb="FF000000"/>
        <rFont val="Calibri"/>
        <family val="2"/>
        <scheme val="minor"/>
      </rPr>
      <t>≤  20</t>
    </r>
  </si>
  <si>
    <t xml:space="preserve">        x1            + S1</t>
  </si>
  <si>
    <t>Z -   x1 -     x2</t>
  </si>
  <si>
    <t xml:space="preserve">        x1 - 3 x2       +S2</t>
  </si>
  <si>
    <t xml:space="preserve">        x1 -    x2            +S3</t>
  </si>
  <si>
    <r>
      <t>and</t>
    </r>
    <r>
      <rPr>
        <vertAlign val="subscript"/>
        <sz val="11"/>
        <color rgb="FF000000"/>
        <rFont val="Calibri"/>
        <family val="2"/>
        <scheme val="minor"/>
      </rPr>
      <t xml:space="preserve">                  </t>
    </r>
    <r>
      <rPr>
        <sz val="11"/>
        <color rgb="FF000000"/>
        <rFont val="Calibri"/>
        <family val="2"/>
        <scheme val="minor"/>
      </rPr>
      <t>x</t>
    </r>
    <r>
      <rPr>
        <vertAlign val="subscript"/>
        <sz val="11"/>
        <color rgb="FF000000"/>
        <rFont val="Calibri"/>
        <family val="2"/>
        <scheme val="minor"/>
      </rPr>
      <t xml:space="preserve">1     </t>
    </r>
    <r>
      <rPr>
        <sz val="11"/>
        <color rgb="FF000000"/>
        <rFont val="Calibri"/>
        <family val="2"/>
        <scheme val="minor"/>
      </rPr>
      <t>x</t>
    </r>
    <r>
      <rPr>
        <vertAlign val="subscript"/>
        <sz val="11"/>
        <color rgb="FF000000"/>
        <rFont val="Calibri"/>
        <family val="2"/>
        <scheme val="minor"/>
      </rPr>
      <t xml:space="preserve">2  </t>
    </r>
    <r>
      <rPr>
        <sz val="11"/>
        <color rgb="FF000000"/>
        <rFont val="Calibri"/>
        <family val="2"/>
        <scheme val="minor"/>
      </rPr>
      <t xml:space="preserve"> S1    S2    S3  ≥ 0</t>
    </r>
  </si>
  <si>
    <r>
      <t>and</t>
    </r>
    <r>
      <rPr>
        <vertAlign val="subscript"/>
        <sz val="11"/>
        <color rgb="FF000000"/>
        <rFont val="Calibri"/>
        <family val="2"/>
        <scheme val="minor"/>
      </rPr>
      <t xml:space="preserve">                  </t>
    </r>
    <r>
      <rPr>
        <sz val="11"/>
        <color rgb="FF000000"/>
        <rFont val="Calibri"/>
        <family val="2"/>
        <scheme val="minor"/>
      </rPr>
      <t>x</t>
    </r>
    <r>
      <rPr>
        <vertAlign val="subscript"/>
        <sz val="11"/>
        <color rgb="FF000000"/>
        <rFont val="Calibri"/>
        <family val="2"/>
        <scheme val="minor"/>
      </rPr>
      <t xml:space="preserve">1     </t>
    </r>
    <r>
      <rPr>
        <sz val="11"/>
        <color rgb="FF000000"/>
        <rFont val="Calibri"/>
        <family val="2"/>
        <scheme val="minor"/>
      </rPr>
      <t>x</t>
    </r>
    <r>
      <rPr>
        <vertAlign val="subscript"/>
        <sz val="11"/>
        <color rgb="FF000000"/>
        <rFont val="Calibri"/>
        <family val="2"/>
        <scheme val="minor"/>
      </rPr>
      <t xml:space="preserve">2  </t>
    </r>
    <r>
      <rPr>
        <sz val="11"/>
        <color rgb="FF000000"/>
        <rFont val="Calibri"/>
        <family val="2"/>
        <scheme val="minor"/>
      </rPr>
      <t xml:space="preserve"> S1    S2   ≥ 0</t>
    </r>
  </si>
  <si>
    <t>R0-(-1)*R1</t>
  </si>
  <si>
    <t>R3-(1)*R1</t>
  </si>
  <si>
    <t>Exercise 6</t>
  </si>
  <si>
    <r>
      <t xml:space="preserve">                        x</t>
    </r>
    <r>
      <rPr>
        <vertAlign val="subscript"/>
        <sz val="11"/>
        <color rgb="FF000000"/>
        <rFont val="Calibri"/>
        <family val="2"/>
        <scheme val="minor"/>
      </rPr>
      <t xml:space="preserve">1 </t>
    </r>
    <r>
      <rPr>
        <sz val="11"/>
        <color rgb="FF000000"/>
        <rFont val="Calibri"/>
        <family val="2"/>
        <scheme val="minor"/>
      </rPr>
      <t>+</t>
    </r>
    <r>
      <rPr>
        <vertAlign val="subscript"/>
        <sz val="11"/>
        <color rgb="FF000000"/>
        <rFont val="Calibri"/>
        <family val="2"/>
        <scheme val="minor"/>
      </rPr>
      <t xml:space="preserve">   </t>
    </r>
    <r>
      <rPr>
        <sz val="11"/>
        <color rgb="FF000000"/>
        <rFont val="Calibri"/>
        <family val="2"/>
        <scheme val="minor"/>
      </rPr>
      <t>5</t>
    </r>
    <r>
      <rPr>
        <vertAlign val="subscript"/>
        <sz val="11"/>
        <color rgb="FF000000"/>
        <rFont val="Calibri"/>
        <family val="2"/>
        <scheme val="minor"/>
      </rPr>
      <t xml:space="preserve"> </t>
    </r>
    <r>
      <rPr>
        <sz val="11"/>
        <color rgb="FF000000"/>
        <rFont val="Calibri"/>
        <family val="2"/>
        <scheme val="minor"/>
      </rPr>
      <t>x</t>
    </r>
    <r>
      <rPr>
        <vertAlign val="subscript"/>
        <sz val="11"/>
        <color rgb="FF000000"/>
        <rFont val="Calibri"/>
        <family val="2"/>
        <scheme val="minor"/>
      </rPr>
      <t xml:space="preserve">2 </t>
    </r>
    <r>
      <rPr>
        <sz val="11"/>
        <color rgb="FF000000"/>
        <rFont val="Calibri"/>
        <family val="2"/>
        <scheme val="minor"/>
      </rPr>
      <t>-</t>
    </r>
    <r>
      <rPr>
        <vertAlign val="subscript"/>
        <sz val="11"/>
        <color rgb="FF000000"/>
        <rFont val="Calibri"/>
        <family val="2"/>
        <scheme val="minor"/>
      </rPr>
      <t xml:space="preserve"> </t>
    </r>
    <r>
      <rPr>
        <sz val="11"/>
        <color rgb="FF000000"/>
        <rFont val="Calibri"/>
        <family val="2"/>
        <scheme val="minor"/>
      </rPr>
      <t>3</t>
    </r>
    <r>
      <rPr>
        <vertAlign val="subscript"/>
        <sz val="11"/>
        <color rgb="FF000000"/>
        <rFont val="Calibri"/>
        <family val="2"/>
        <scheme val="minor"/>
      </rPr>
      <t xml:space="preserve"> </t>
    </r>
    <r>
      <rPr>
        <sz val="11"/>
        <color rgb="FF000000"/>
        <rFont val="Calibri"/>
        <family val="2"/>
        <scheme val="minor"/>
      </rPr>
      <t>x</t>
    </r>
    <r>
      <rPr>
        <vertAlign val="subscript"/>
        <sz val="11"/>
        <color rgb="FF000000"/>
        <rFont val="Calibri"/>
        <family val="2"/>
        <scheme val="minor"/>
      </rPr>
      <t xml:space="preserve">3   </t>
    </r>
    <r>
      <rPr>
        <sz val="11"/>
        <color rgb="FF000000"/>
        <rFont val="Calibri"/>
        <family val="2"/>
        <scheme val="minor"/>
      </rPr>
      <t>≤ 15</t>
    </r>
  </si>
  <si>
    <r>
      <t xml:space="preserve">                        x</t>
    </r>
    <r>
      <rPr>
        <vertAlign val="subscript"/>
        <sz val="11"/>
        <color rgb="FF000000"/>
        <rFont val="Calibri"/>
        <family val="2"/>
        <scheme val="minor"/>
      </rPr>
      <t>1</t>
    </r>
    <r>
      <rPr>
        <sz val="11"/>
        <color rgb="FF000000"/>
        <rFont val="Calibri"/>
        <family val="2"/>
        <scheme val="minor"/>
      </rPr>
      <t xml:space="preserve"> +    x</t>
    </r>
    <r>
      <rPr>
        <vertAlign val="subscript"/>
        <sz val="11"/>
        <color rgb="FF000000"/>
        <rFont val="Calibri"/>
        <family val="2"/>
        <scheme val="minor"/>
      </rPr>
      <t xml:space="preserve">2 </t>
    </r>
    <r>
      <rPr>
        <sz val="11"/>
        <color rgb="FF000000"/>
        <rFont val="Calibri"/>
        <family val="2"/>
        <scheme val="minor"/>
      </rPr>
      <t>+</t>
    </r>
    <r>
      <rPr>
        <vertAlign val="subscript"/>
        <sz val="11"/>
        <color rgb="FF000000"/>
        <rFont val="Calibri"/>
        <family val="2"/>
        <scheme val="minor"/>
      </rPr>
      <t xml:space="preserve">    </t>
    </r>
    <r>
      <rPr>
        <sz val="11"/>
        <color rgb="FF000000"/>
        <rFont val="Calibri"/>
        <family val="2"/>
        <scheme val="minor"/>
      </rPr>
      <t>x</t>
    </r>
    <r>
      <rPr>
        <vertAlign val="subscript"/>
        <sz val="11"/>
        <color rgb="FF000000"/>
        <rFont val="Calibri"/>
        <family val="2"/>
        <scheme val="minor"/>
      </rPr>
      <t xml:space="preserve">3   </t>
    </r>
    <r>
      <rPr>
        <sz val="11"/>
        <color rgb="FF000000"/>
        <rFont val="Calibri"/>
        <family val="2"/>
        <scheme val="minor"/>
      </rPr>
      <t>≤ 11</t>
    </r>
  </si>
  <si>
    <r>
      <t xml:space="preserve">                     5 x</t>
    </r>
    <r>
      <rPr>
        <vertAlign val="subscript"/>
        <sz val="11"/>
        <color rgb="FF000000"/>
        <rFont val="Calibri"/>
        <family val="2"/>
        <scheme val="minor"/>
      </rPr>
      <t>1</t>
    </r>
    <r>
      <rPr>
        <sz val="11"/>
        <color rgb="FF000000"/>
        <rFont val="Calibri"/>
        <family val="2"/>
        <scheme val="minor"/>
      </rPr>
      <t xml:space="preserve"> – 6 x</t>
    </r>
    <r>
      <rPr>
        <vertAlign val="subscript"/>
        <sz val="11"/>
        <color rgb="FF000000"/>
        <rFont val="Calibri"/>
        <family val="2"/>
        <scheme val="minor"/>
      </rPr>
      <t xml:space="preserve">2 </t>
    </r>
    <r>
      <rPr>
        <sz val="11"/>
        <color rgb="FF000000"/>
        <rFont val="Calibri"/>
        <family val="2"/>
        <scheme val="minor"/>
      </rPr>
      <t>+</t>
    </r>
    <r>
      <rPr>
        <vertAlign val="subscript"/>
        <sz val="11"/>
        <color rgb="FF000000"/>
        <rFont val="Calibri"/>
        <family val="2"/>
        <scheme val="minor"/>
      </rPr>
      <t xml:space="preserve"> </t>
    </r>
    <r>
      <rPr>
        <sz val="11"/>
        <color rgb="FF000000"/>
        <rFont val="Calibri"/>
        <family val="2"/>
        <scheme val="minor"/>
      </rPr>
      <t xml:space="preserve"> </t>
    </r>
    <r>
      <rPr>
        <vertAlign val="subscript"/>
        <sz val="11"/>
        <color rgb="FF000000"/>
        <rFont val="Calibri"/>
        <family val="2"/>
        <scheme val="minor"/>
      </rPr>
      <t xml:space="preserve"> </t>
    </r>
    <r>
      <rPr>
        <sz val="11"/>
        <color rgb="FF000000"/>
        <rFont val="Calibri"/>
        <family val="2"/>
        <scheme val="minor"/>
      </rPr>
      <t>x</t>
    </r>
    <r>
      <rPr>
        <vertAlign val="subscript"/>
        <sz val="11"/>
        <color rgb="FF000000"/>
        <rFont val="Calibri"/>
        <family val="2"/>
        <scheme val="minor"/>
      </rPr>
      <t xml:space="preserve">3  </t>
    </r>
    <r>
      <rPr>
        <sz val="11"/>
        <color rgb="FF000000"/>
        <rFont val="Calibri"/>
        <family val="2"/>
        <scheme val="minor"/>
      </rPr>
      <t>≤  4</t>
    </r>
  </si>
  <si>
    <r>
      <t>and</t>
    </r>
    <r>
      <rPr>
        <vertAlign val="subscript"/>
        <sz val="11"/>
        <color rgb="FF000000"/>
        <rFont val="Calibri"/>
        <family val="2"/>
        <scheme val="minor"/>
      </rPr>
      <t xml:space="preserve">                  </t>
    </r>
    <r>
      <rPr>
        <sz val="11"/>
        <color rgb="FF000000"/>
        <rFont val="Calibri"/>
        <family val="2"/>
        <scheme val="minor"/>
      </rPr>
      <t>x</t>
    </r>
    <r>
      <rPr>
        <vertAlign val="subscript"/>
        <sz val="11"/>
        <color rgb="FF000000"/>
        <rFont val="Calibri"/>
        <family val="2"/>
        <scheme val="minor"/>
      </rPr>
      <t xml:space="preserve">1   </t>
    </r>
    <r>
      <rPr>
        <sz val="11"/>
        <color rgb="FF000000"/>
        <rFont val="Calibri"/>
        <family val="2"/>
        <scheme val="minor"/>
      </rPr>
      <t>x</t>
    </r>
    <r>
      <rPr>
        <vertAlign val="subscript"/>
        <sz val="11"/>
        <color rgb="FF000000"/>
        <rFont val="Calibri"/>
        <family val="2"/>
        <scheme val="minor"/>
      </rPr>
      <t xml:space="preserve">2  </t>
    </r>
    <r>
      <rPr>
        <sz val="11"/>
        <color rgb="FF000000"/>
        <rFont val="Calibri"/>
        <family val="2"/>
        <scheme val="minor"/>
      </rPr>
      <t>x</t>
    </r>
    <r>
      <rPr>
        <vertAlign val="subscript"/>
        <sz val="11"/>
        <color rgb="FF000000"/>
        <rFont val="Calibri"/>
        <family val="2"/>
        <scheme val="minor"/>
      </rPr>
      <t xml:space="preserve">3   </t>
    </r>
    <r>
      <rPr>
        <sz val="11"/>
        <color rgb="FF000000"/>
        <rFont val="Calibri"/>
        <family val="2"/>
        <scheme val="minor"/>
      </rPr>
      <t>≥ 0</t>
    </r>
  </si>
  <si>
    <t xml:space="preserve">             x1 + 5 x2 - 3 x3 + S1</t>
  </si>
  <si>
    <t xml:space="preserve">             x1 +    x2 +    x3         + S2</t>
  </si>
  <si>
    <t xml:space="preserve">          5 x1 - 6 x2 +    x3                  + S3</t>
  </si>
  <si>
    <r>
      <t>and</t>
    </r>
    <r>
      <rPr>
        <vertAlign val="subscript"/>
        <sz val="11"/>
        <color rgb="FF000000"/>
        <rFont val="Calibri"/>
        <family val="2"/>
        <scheme val="minor"/>
      </rPr>
      <t xml:space="preserve">                  </t>
    </r>
    <r>
      <rPr>
        <sz val="11"/>
        <color rgb="FF000000"/>
        <rFont val="Calibri"/>
        <family val="2"/>
        <scheme val="minor"/>
      </rPr>
      <t>x</t>
    </r>
    <r>
      <rPr>
        <vertAlign val="subscript"/>
        <sz val="11"/>
        <color rgb="FF000000"/>
        <rFont val="Calibri"/>
        <family val="2"/>
        <scheme val="minor"/>
      </rPr>
      <t xml:space="preserve">1   </t>
    </r>
    <r>
      <rPr>
        <sz val="11"/>
        <color rgb="FF000000"/>
        <rFont val="Calibri"/>
        <family val="2"/>
        <scheme val="minor"/>
      </rPr>
      <t>x</t>
    </r>
    <r>
      <rPr>
        <vertAlign val="subscript"/>
        <sz val="11"/>
        <color rgb="FF000000"/>
        <rFont val="Calibri"/>
        <family val="2"/>
        <scheme val="minor"/>
      </rPr>
      <t xml:space="preserve">2  </t>
    </r>
    <r>
      <rPr>
        <sz val="11"/>
        <color rgb="FF000000"/>
        <rFont val="Calibri"/>
        <family val="2"/>
        <scheme val="minor"/>
      </rPr>
      <t>x</t>
    </r>
    <r>
      <rPr>
        <vertAlign val="subscript"/>
        <sz val="11"/>
        <color rgb="FF000000"/>
        <rFont val="Calibri"/>
        <family val="2"/>
        <scheme val="minor"/>
      </rPr>
      <t xml:space="preserve">3  </t>
    </r>
    <r>
      <rPr>
        <sz val="11"/>
        <color rgb="FF000000"/>
        <rFont val="Calibri"/>
        <family val="2"/>
        <scheme val="minor"/>
      </rPr>
      <t>S1  S2  S3</t>
    </r>
    <r>
      <rPr>
        <vertAlign val="subscript"/>
        <sz val="11"/>
        <color rgb="FF000000"/>
        <rFont val="Calibri"/>
        <family val="2"/>
        <scheme val="minor"/>
      </rPr>
      <t xml:space="preserve">      </t>
    </r>
    <r>
      <rPr>
        <sz val="11"/>
        <color rgb="FF000000"/>
        <rFont val="Calibri"/>
        <family val="2"/>
        <scheme val="minor"/>
      </rPr>
      <t>≥ 0</t>
    </r>
  </si>
  <si>
    <r>
      <t>Min:     Z =  2 x</t>
    </r>
    <r>
      <rPr>
        <vertAlign val="subscript"/>
        <sz val="11"/>
        <color rgb="FF000000"/>
        <rFont val="Calibri"/>
        <family val="2"/>
        <scheme val="minor"/>
      </rPr>
      <t>1</t>
    </r>
    <r>
      <rPr>
        <sz val="11"/>
        <color rgb="FF000000"/>
        <rFont val="Calibri"/>
        <family val="2"/>
        <scheme val="minor"/>
      </rPr>
      <t xml:space="preserve"> -  3 x</t>
    </r>
    <r>
      <rPr>
        <vertAlign val="subscript"/>
        <sz val="11"/>
        <color rgb="FF000000"/>
        <rFont val="Calibri"/>
        <family val="2"/>
        <scheme val="minor"/>
      </rPr>
      <t xml:space="preserve">2 </t>
    </r>
    <r>
      <rPr>
        <sz val="11"/>
        <color rgb="FF000000"/>
        <rFont val="Calibri"/>
        <family val="2"/>
        <scheme val="minor"/>
      </rPr>
      <t>– 4 x</t>
    </r>
    <r>
      <rPr>
        <vertAlign val="subscript"/>
        <sz val="11"/>
        <color rgb="FF000000"/>
        <rFont val="Calibri"/>
        <family val="2"/>
        <scheme val="minor"/>
      </rPr>
      <t>3</t>
    </r>
  </si>
  <si>
    <t>R0-(4)*R3</t>
  </si>
  <si>
    <t>R1-(-3)*R3</t>
  </si>
  <si>
    <t>R2-(1)*R3</t>
  </si>
  <si>
    <t xml:space="preserve"> Z  - 2 x1 + 3 x2 + 4 x3</t>
  </si>
  <si>
    <t>The next entering variable is X2 (biggest positive value) and the leaving  var is S2</t>
  </si>
  <si>
    <t>R2*1/7</t>
  </si>
  <si>
    <t>R0-(27)*R2</t>
  </si>
  <si>
    <t>R1-(-13)*R2</t>
  </si>
  <si>
    <t>R3-(-6)*R2</t>
  </si>
  <si>
    <t>Because the problem is soved as a minimization problem, we'll choose as entering variable the one with the biggest positive value (x3).If we were maximizing  the choice would fall on the one with the smallest negative value. The criteria for the min racio test remains unchanged!</t>
  </si>
  <si>
    <t>Exercise 7</t>
  </si>
  <si>
    <r>
      <t xml:space="preserve">                        x</t>
    </r>
    <r>
      <rPr>
        <vertAlign val="subscript"/>
        <sz val="11"/>
        <color rgb="FF000000"/>
        <rFont val="Calibri"/>
        <family val="2"/>
        <scheme val="minor"/>
      </rPr>
      <t xml:space="preserve">1                   </t>
    </r>
    <r>
      <rPr>
        <sz val="11"/>
        <color rgb="FF000000"/>
        <rFont val="Calibri"/>
        <family val="2"/>
        <scheme val="minor"/>
      </rPr>
      <t>≤ 15</t>
    </r>
  </si>
  <si>
    <r>
      <t xml:space="preserve">                        x</t>
    </r>
    <r>
      <rPr>
        <vertAlign val="subscript"/>
        <sz val="11"/>
        <color rgb="FF000000"/>
        <rFont val="Calibri"/>
        <family val="2"/>
        <scheme val="minor"/>
      </rPr>
      <t>1</t>
    </r>
    <r>
      <rPr>
        <sz val="11"/>
        <color rgb="FF000000"/>
        <rFont val="Calibri"/>
        <family val="2"/>
        <scheme val="minor"/>
      </rPr>
      <t xml:space="preserve"> -    x</t>
    </r>
    <r>
      <rPr>
        <vertAlign val="subscript"/>
        <sz val="11"/>
        <color rgb="FF000000"/>
        <rFont val="Calibri"/>
        <family val="2"/>
        <scheme val="minor"/>
      </rPr>
      <t xml:space="preserve">2   </t>
    </r>
    <r>
      <rPr>
        <sz val="11"/>
        <color rgb="FF000000"/>
        <rFont val="Calibri"/>
        <family val="2"/>
        <scheme val="minor"/>
      </rPr>
      <t>≤ 20</t>
    </r>
  </si>
  <si>
    <r>
      <t>and</t>
    </r>
    <r>
      <rPr>
        <vertAlign val="subscript"/>
        <sz val="11"/>
        <color rgb="FF000000"/>
        <rFont val="Calibri"/>
        <family val="2"/>
        <scheme val="minor"/>
      </rPr>
      <t xml:space="preserve">                  </t>
    </r>
    <r>
      <rPr>
        <sz val="11"/>
        <color rgb="FF000000"/>
        <rFont val="Calibri"/>
        <family val="2"/>
        <scheme val="minor"/>
      </rPr>
      <t>x</t>
    </r>
    <r>
      <rPr>
        <vertAlign val="subscript"/>
        <sz val="11"/>
        <color rgb="FF000000"/>
        <rFont val="Calibri"/>
        <family val="2"/>
        <scheme val="minor"/>
      </rPr>
      <t xml:space="preserve">1   </t>
    </r>
    <r>
      <rPr>
        <sz val="11"/>
        <color rgb="FF000000"/>
        <rFont val="Calibri"/>
        <family val="2"/>
        <scheme val="minor"/>
      </rPr>
      <t>≥ 0    x2  ≤ 0</t>
    </r>
  </si>
  <si>
    <t xml:space="preserve">solve the negative RHS: </t>
  </si>
  <si>
    <r>
      <t xml:space="preserve">                    -3 x</t>
    </r>
    <r>
      <rPr>
        <vertAlign val="subscript"/>
        <sz val="11"/>
        <color rgb="FF000000"/>
        <rFont val="Calibri"/>
        <family val="2"/>
        <scheme val="minor"/>
      </rPr>
      <t>1</t>
    </r>
    <r>
      <rPr>
        <sz val="11"/>
        <color rgb="FF000000"/>
        <rFont val="Calibri"/>
        <family val="2"/>
        <scheme val="minor"/>
      </rPr>
      <t xml:space="preserve"> + x</t>
    </r>
    <r>
      <rPr>
        <vertAlign val="subscript"/>
        <sz val="11"/>
        <color rgb="FF000000"/>
        <rFont val="Calibri"/>
        <family val="2"/>
        <scheme val="minor"/>
      </rPr>
      <t xml:space="preserve">2    </t>
    </r>
    <r>
      <rPr>
        <sz val="11"/>
        <color rgb="FF000000"/>
        <rFont val="Calibri"/>
        <family val="2"/>
        <scheme val="minor"/>
      </rPr>
      <t>≥  -30</t>
    </r>
  </si>
  <si>
    <r>
      <t xml:space="preserve">                    3 x</t>
    </r>
    <r>
      <rPr>
        <vertAlign val="subscript"/>
        <sz val="11"/>
        <color rgb="FF000000"/>
        <rFont val="Calibri"/>
        <family val="2"/>
        <scheme val="minor"/>
      </rPr>
      <t>1</t>
    </r>
    <r>
      <rPr>
        <sz val="11"/>
        <color rgb="FF000000"/>
        <rFont val="Calibri"/>
        <family val="2"/>
        <scheme val="minor"/>
      </rPr>
      <t xml:space="preserve"> - x</t>
    </r>
    <r>
      <rPr>
        <vertAlign val="subscript"/>
        <sz val="11"/>
        <color rgb="FF000000"/>
        <rFont val="Calibri"/>
        <family val="2"/>
        <scheme val="minor"/>
      </rPr>
      <t xml:space="preserve">2    </t>
    </r>
    <r>
      <rPr>
        <sz val="11"/>
        <color rgb="FF000000"/>
        <rFont val="Calibri"/>
        <family val="2"/>
        <scheme val="minor"/>
      </rPr>
      <t>≤   30</t>
    </r>
  </si>
  <si>
    <t xml:space="preserve">solve the nonpositive x2: </t>
  </si>
  <si>
    <t>x2' = -x2    with     x2'   ≥ 0</t>
  </si>
  <si>
    <t>the new problem will be:</t>
  </si>
  <si>
    <t xml:space="preserve">Max:     Z =  10 x1 +  30 x2 </t>
  </si>
  <si>
    <t xml:space="preserve">Max:     Z =  10 x1 -  30 x2' </t>
  </si>
  <si>
    <r>
      <t xml:space="preserve">                        x</t>
    </r>
    <r>
      <rPr>
        <vertAlign val="subscript"/>
        <sz val="11"/>
        <color rgb="FF000000"/>
        <rFont val="Calibri"/>
        <family val="2"/>
        <scheme val="minor"/>
      </rPr>
      <t>1</t>
    </r>
    <r>
      <rPr>
        <sz val="11"/>
        <color rgb="FF000000"/>
        <rFont val="Calibri"/>
        <family val="2"/>
        <scheme val="minor"/>
      </rPr>
      <t xml:space="preserve"> + x</t>
    </r>
    <r>
      <rPr>
        <vertAlign val="subscript"/>
        <sz val="11"/>
        <color rgb="FF000000"/>
        <rFont val="Calibri"/>
        <family val="2"/>
        <scheme val="minor"/>
      </rPr>
      <t>2</t>
    </r>
    <r>
      <rPr>
        <sz val="11"/>
        <color rgb="FF000000"/>
        <rFont val="Calibri"/>
        <family val="2"/>
        <scheme val="minor"/>
      </rPr>
      <t>'</t>
    </r>
    <r>
      <rPr>
        <vertAlign val="subscript"/>
        <sz val="11"/>
        <color rgb="FF000000"/>
        <rFont val="Calibri"/>
        <family val="2"/>
        <scheme val="minor"/>
      </rPr>
      <t xml:space="preserve">   </t>
    </r>
    <r>
      <rPr>
        <sz val="11"/>
        <color rgb="FF000000"/>
        <rFont val="Calibri"/>
        <family val="2"/>
        <scheme val="minor"/>
      </rPr>
      <t>≤ 20</t>
    </r>
  </si>
  <si>
    <r>
      <t xml:space="preserve">                    3 x</t>
    </r>
    <r>
      <rPr>
        <vertAlign val="subscript"/>
        <sz val="11"/>
        <color rgb="FF000000"/>
        <rFont val="Calibri"/>
        <family val="2"/>
        <scheme val="minor"/>
      </rPr>
      <t>1</t>
    </r>
    <r>
      <rPr>
        <sz val="11"/>
        <color rgb="FF000000"/>
        <rFont val="Calibri"/>
        <family val="2"/>
        <scheme val="minor"/>
      </rPr>
      <t xml:space="preserve"> + x</t>
    </r>
    <r>
      <rPr>
        <vertAlign val="subscript"/>
        <sz val="11"/>
        <color rgb="FF000000"/>
        <rFont val="Calibri"/>
        <family val="2"/>
        <scheme val="minor"/>
      </rPr>
      <t xml:space="preserve">2'    </t>
    </r>
    <r>
      <rPr>
        <sz val="11"/>
        <color rgb="FF000000"/>
        <rFont val="Calibri"/>
        <family val="2"/>
        <scheme val="minor"/>
      </rPr>
      <t>≤   30</t>
    </r>
  </si>
  <si>
    <r>
      <t>and</t>
    </r>
    <r>
      <rPr>
        <vertAlign val="subscript"/>
        <sz val="11"/>
        <color rgb="FF000000"/>
        <rFont val="Calibri"/>
        <family val="2"/>
        <scheme val="minor"/>
      </rPr>
      <t xml:space="preserve">                  </t>
    </r>
    <r>
      <rPr>
        <sz val="11"/>
        <color rgb="FF000000"/>
        <rFont val="Calibri"/>
        <family val="2"/>
        <scheme val="minor"/>
      </rPr>
      <t>x1</t>
    </r>
    <r>
      <rPr>
        <vertAlign val="subscript"/>
        <sz val="11"/>
        <color rgb="FF000000"/>
        <rFont val="Calibri"/>
        <family val="2"/>
        <scheme val="minor"/>
      </rPr>
      <t xml:space="preserve">     </t>
    </r>
    <r>
      <rPr>
        <sz val="11"/>
        <color rgb="FF000000"/>
        <rFont val="Calibri"/>
        <family val="2"/>
        <scheme val="minor"/>
      </rPr>
      <t>x2'</t>
    </r>
    <r>
      <rPr>
        <vertAlign val="subscript"/>
        <sz val="11"/>
        <color rgb="FF000000"/>
        <rFont val="Calibri"/>
        <family val="2"/>
        <scheme val="minor"/>
      </rPr>
      <t xml:space="preserve"> </t>
    </r>
    <r>
      <rPr>
        <sz val="11"/>
        <color rgb="FF000000"/>
        <rFont val="Calibri"/>
        <family val="2"/>
        <scheme val="minor"/>
      </rPr>
      <t xml:space="preserve">≥ 0    </t>
    </r>
  </si>
  <si>
    <r>
      <t xml:space="preserve">               x</t>
    </r>
    <r>
      <rPr>
        <vertAlign val="subscript"/>
        <sz val="11"/>
        <color rgb="FF000000"/>
        <rFont val="Calibri"/>
        <family val="2"/>
        <scheme val="minor"/>
      </rPr>
      <t xml:space="preserve">1    </t>
    </r>
    <r>
      <rPr>
        <sz val="11"/>
        <color rgb="FF000000"/>
        <rFont val="Calibri"/>
        <family val="2"/>
        <scheme val="minor"/>
      </rPr>
      <t xml:space="preserve">        +S1      </t>
    </r>
  </si>
  <si>
    <r>
      <t xml:space="preserve">               x</t>
    </r>
    <r>
      <rPr>
        <vertAlign val="subscript"/>
        <sz val="11"/>
        <color rgb="FF000000"/>
        <rFont val="Calibri"/>
        <family val="2"/>
        <scheme val="minor"/>
      </rPr>
      <t>1</t>
    </r>
    <r>
      <rPr>
        <sz val="11"/>
        <color rgb="FF000000"/>
        <rFont val="Calibri"/>
        <family val="2"/>
        <scheme val="minor"/>
      </rPr>
      <t xml:space="preserve"> + x</t>
    </r>
    <r>
      <rPr>
        <vertAlign val="subscript"/>
        <sz val="11"/>
        <color rgb="FF000000"/>
        <rFont val="Calibri"/>
        <family val="2"/>
        <scheme val="minor"/>
      </rPr>
      <t>2</t>
    </r>
    <r>
      <rPr>
        <sz val="11"/>
        <color rgb="FF000000"/>
        <rFont val="Calibri"/>
        <family val="2"/>
        <scheme val="minor"/>
      </rPr>
      <t>'      +s2</t>
    </r>
  </si>
  <si>
    <t xml:space="preserve">   Z - 10 x1 + 30 x2' </t>
  </si>
  <si>
    <r>
      <t>and</t>
    </r>
    <r>
      <rPr>
        <vertAlign val="subscript"/>
        <sz val="11"/>
        <color rgb="FF000000"/>
        <rFont val="Calibri"/>
        <family val="2"/>
        <scheme val="minor"/>
      </rPr>
      <t xml:space="preserve">                  </t>
    </r>
    <r>
      <rPr>
        <sz val="11"/>
        <color rgb="FF000000"/>
        <rFont val="Calibri"/>
        <family val="2"/>
        <scheme val="minor"/>
      </rPr>
      <t>x1</t>
    </r>
    <r>
      <rPr>
        <vertAlign val="subscript"/>
        <sz val="11"/>
        <color rgb="FF000000"/>
        <rFont val="Calibri"/>
        <family val="2"/>
        <scheme val="minor"/>
      </rPr>
      <t xml:space="preserve">     </t>
    </r>
    <r>
      <rPr>
        <sz val="11"/>
        <color rgb="FF000000"/>
        <rFont val="Calibri"/>
        <family val="2"/>
        <scheme val="minor"/>
      </rPr>
      <t>x2'  S1  S2 S3</t>
    </r>
    <r>
      <rPr>
        <vertAlign val="subscript"/>
        <sz val="11"/>
        <color rgb="FF000000"/>
        <rFont val="Calibri"/>
        <family val="2"/>
        <scheme val="minor"/>
      </rPr>
      <t xml:space="preserve"> </t>
    </r>
    <r>
      <rPr>
        <sz val="11"/>
        <color rgb="FF000000"/>
        <rFont val="Calibri"/>
        <family val="2"/>
        <scheme val="minor"/>
      </rPr>
      <t xml:space="preserve">≥ 0    </t>
    </r>
  </si>
  <si>
    <t>R0-(-10)*R3</t>
  </si>
  <si>
    <t>R1-(1)*R3</t>
  </si>
  <si>
    <t>the standard problem for the new model:</t>
  </si>
  <si>
    <t>Exercise 8</t>
  </si>
  <si>
    <t xml:space="preserve">Max:     Z =  -  x2 </t>
  </si>
  <si>
    <r>
      <t xml:space="preserve">                        x</t>
    </r>
    <r>
      <rPr>
        <vertAlign val="subscript"/>
        <sz val="11"/>
        <color rgb="FF000000"/>
        <rFont val="Calibri"/>
        <family val="2"/>
        <scheme val="minor"/>
      </rPr>
      <t xml:space="preserve">1 </t>
    </r>
    <r>
      <rPr>
        <sz val="11"/>
        <color rgb="FF000000"/>
        <rFont val="Calibri"/>
        <family val="2"/>
        <scheme val="minor"/>
      </rPr>
      <t xml:space="preserve">+  </t>
    </r>
    <r>
      <rPr>
        <vertAlign val="subscript"/>
        <sz val="11"/>
        <color rgb="FF000000"/>
        <rFont val="Calibri"/>
        <family val="2"/>
        <scheme val="minor"/>
      </rPr>
      <t xml:space="preserve">  </t>
    </r>
    <r>
      <rPr>
        <sz val="11"/>
        <color rgb="FF000000"/>
        <rFont val="Calibri"/>
        <family val="2"/>
        <scheme val="minor"/>
      </rPr>
      <t>x</t>
    </r>
    <r>
      <rPr>
        <vertAlign val="subscript"/>
        <sz val="11"/>
        <color rgb="FF000000"/>
        <rFont val="Calibri"/>
        <family val="2"/>
        <scheme val="minor"/>
      </rPr>
      <t xml:space="preserve">2  </t>
    </r>
    <r>
      <rPr>
        <sz val="11"/>
        <color rgb="FF000000"/>
        <rFont val="Calibri"/>
        <family val="2"/>
        <scheme val="minor"/>
      </rPr>
      <t>+</t>
    </r>
    <r>
      <rPr>
        <vertAlign val="subscript"/>
        <sz val="11"/>
        <color rgb="FF000000"/>
        <rFont val="Calibri"/>
        <family val="2"/>
        <scheme val="minor"/>
      </rPr>
      <t xml:space="preserve"> </t>
    </r>
    <r>
      <rPr>
        <sz val="11"/>
        <color rgb="FF000000"/>
        <rFont val="Calibri"/>
        <family val="2"/>
        <scheme val="minor"/>
      </rPr>
      <t>x</t>
    </r>
    <r>
      <rPr>
        <vertAlign val="subscript"/>
        <sz val="11"/>
        <color rgb="FF000000"/>
        <rFont val="Calibri"/>
        <family val="2"/>
        <scheme val="minor"/>
      </rPr>
      <t xml:space="preserve">3   </t>
    </r>
    <r>
      <rPr>
        <sz val="11"/>
        <color rgb="FF000000"/>
        <rFont val="Calibri"/>
        <family val="2"/>
        <scheme val="minor"/>
      </rPr>
      <t>≤ 100</t>
    </r>
  </si>
  <si>
    <r>
      <t xml:space="preserve">                                          </t>
    </r>
    <r>
      <rPr>
        <vertAlign val="subscript"/>
        <sz val="11"/>
        <color rgb="FF000000"/>
        <rFont val="Calibri"/>
        <family val="2"/>
        <scheme val="minor"/>
      </rPr>
      <t xml:space="preserve"> </t>
    </r>
    <r>
      <rPr>
        <sz val="11"/>
        <color rgb="FF000000"/>
        <rFont val="Calibri"/>
        <family val="2"/>
        <scheme val="minor"/>
      </rPr>
      <t>x</t>
    </r>
    <r>
      <rPr>
        <vertAlign val="subscript"/>
        <sz val="11"/>
        <color rgb="FF000000"/>
        <rFont val="Calibri"/>
        <family val="2"/>
        <scheme val="minor"/>
      </rPr>
      <t xml:space="preserve">3  </t>
    </r>
    <r>
      <rPr>
        <sz val="11"/>
        <color rgb="FF000000"/>
        <rFont val="Calibri"/>
        <family val="2"/>
        <scheme val="minor"/>
      </rPr>
      <t xml:space="preserve"> ≥ -10</t>
    </r>
  </si>
  <si>
    <r>
      <t>and</t>
    </r>
    <r>
      <rPr>
        <vertAlign val="subscript"/>
        <sz val="11"/>
        <color rgb="FF000000"/>
        <rFont val="Calibri"/>
        <family val="2"/>
        <scheme val="minor"/>
      </rPr>
      <t xml:space="preserve">                  </t>
    </r>
    <r>
      <rPr>
        <sz val="11"/>
        <color rgb="FF000000"/>
        <rFont val="Calibri"/>
        <family val="2"/>
        <scheme val="minor"/>
      </rPr>
      <t>x</t>
    </r>
    <r>
      <rPr>
        <vertAlign val="subscript"/>
        <sz val="11"/>
        <color rgb="FF000000"/>
        <rFont val="Calibri"/>
        <family val="2"/>
        <scheme val="minor"/>
      </rPr>
      <t xml:space="preserve">1   </t>
    </r>
    <r>
      <rPr>
        <sz val="11"/>
        <color rgb="FF000000"/>
        <rFont val="Calibri"/>
        <family val="2"/>
        <scheme val="minor"/>
      </rPr>
      <t>≥ 0    x2  ≤ 0   x3 unbounded</t>
    </r>
  </si>
  <si>
    <r>
      <t xml:space="preserve">           3 x</t>
    </r>
    <r>
      <rPr>
        <vertAlign val="subscript"/>
        <sz val="11"/>
        <color rgb="FF000000"/>
        <rFont val="Calibri"/>
        <family val="2"/>
        <scheme val="minor"/>
      </rPr>
      <t>1</t>
    </r>
    <r>
      <rPr>
        <sz val="11"/>
        <color rgb="FF000000"/>
        <rFont val="Calibri"/>
        <family val="2"/>
        <scheme val="minor"/>
      </rPr>
      <t xml:space="preserve"> + x</t>
    </r>
    <r>
      <rPr>
        <vertAlign val="subscript"/>
        <sz val="11"/>
        <color rgb="FF000000"/>
        <rFont val="Calibri"/>
        <family val="2"/>
        <scheme val="minor"/>
      </rPr>
      <t>2</t>
    </r>
    <r>
      <rPr>
        <sz val="11"/>
        <color rgb="FF000000"/>
        <rFont val="Calibri"/>
        <family val="2"/>
        <scheme val="minor"/>
      </rPr>
      <t>'</t>
    </r>
    <r>
      <rPr>
        <vertAlign val="subscript"/>
        <sz val="11"/>
        <color rgb="FF000000"/>
        <rFont val="Calibri"/>
        <family val="2"/>
        <scheme val="minor"/>
      </rPr>
      <t xml:space="preserve"> </t>
    </r>
    <r>
      <rPr>
        <sz val="11"/>
        <color rgb="FF000000"/>
        <rFont val="Calibri"/>
        <family val="2"/>
        <scheme val="minor"/>
      </rPr>
      <t xml:space="preserve">           +S3</t>
    </r>
  </si>
  <si>
    <r>
      <t xml:space="preserve">           - x</t>
    </r>
    <r>
      <rPr>
        <vertAlign val="subscript"/>
        <sz val="11"/>
        <color rgb="FF000000"/>
        <rFont val="Calibri"/>
        <family val="2"/>
        <scheme val="minor"/>
      </rPr>
      <t xml:space="preserve">3    </t>
    </r>
    <r>
      <rPr>
        <sz val="11"/>
        <color rgb="FF000000"/>
        <rFont val="Calibri"/>
        <family val="2"/>
        <scheme val="minor"/>
      </rPr>
      <t>≤   10</t>
    </r>
  </si>
  <si>
    <t xml:space="preserve">solve the unbounded x3: </t>
  </si>
  <si>
    <r>
      <t>x3  = X3</t>
    </r>
    <r>
      <rPr>
        <vertAlign val="superscript"/>
        <sz val="11"/>
        <color theme="1"/>
        <rFont val="Calibri"/>
        <family val="2"/>
        <scheme val="minor"/>
      </rPr>
      <t>+</t>
    </r>
    <r>
      <rPr>
        <sz val="11"/>
        <color theme="1"/>
        <rFont val="Calibri"/>
        <family val="2"/>
        <scheme val="minor"/>
      </rPr>
      <t xml:space="preserve"> - X3</t>
    </r>
    <r>
      <rPr>
        <vertAlign val="superscript"/>
        <sz val="11"/>
        <color theme="1"/>
        <rFont val="Calibri"/>
        <family val="2"/>
        <scheme val="minor"/>
      </rPr>
      <t>-</t>
    </r>
  </si>
  <si>
    <t xml:space="preserve">Z + x2      </t>
  </si>
  <si>
    <t>-&gt;</t>
  </si>
  <si>
    <t>Z -x2'    =  0</t>
  </si>
  <si>
    <r>
      <t xml:space="preserve"> x1 -    x2'  + X3</t>
    </r>
    <r>
      <rPr>
        <vertAlign val="superscript"/>
        <sz val="11"/>
        <color theme="1"/>
        <rFont val="Calibri"/>
        <family val="2"/>
        <scheme val="minor"/>
      </rPr>
      <t>+</t>
    </r>
    <r>
      <rPr>
        <sz val="11"/>
        <color theme="1"/>
        <rFont val="Calibri"/>
        <family val="2"/>
        <scheme val="minor"/>
      </rPr>
      <t xml:space="preserve"> - X3</t>
    </r>
    <r>
      <rPr>
        <vertAlign val="superscript"/>
        <sz val="11"/>
        <color theme="1"/>
        <rFont val="Calibri"/>
        <family val="2"/>
        <scheme val="minor"/>
      </rPr>
      <t xml:space="preserve">- </t>
    </r>
    <r>
      <rPr>
        <sz val="11"/>
        <color theme="1"/>
        <rFont val="Calibri"/>
        <family val="2"/>
        <scheme val="minor"/>
      </rPr>
      <t>+ S1</t>
    </r>
  </si>
  <si>
    <t xml:space="preserve"> x1 + 5 x2'                             + S2        </t>
  </si>
  <si>
    <r>
      <t xml:space="preserve">                       - X3</t>
    </r>
    <r>
      <rPr>
        <vertAlign val="superscript"/>
        <sz val="11"/>
        <color theme="1"/>
        <rFont val="Calibri"/>
        <family val="2"/>
        <scheme val="minor"/>
      </rPr>
      <t>+</t>
    </r>
    <r>
      <rPr>
        <sz val="11"/>
        <color theme="1"/>
        <rFont val="Calibri"/>
        <family val="2"/>
        <scheme val="minor"/>
      </rPr>
      <t xml:space="preserve"> + X3</t>
    </r>
    <r>
      <rPr>
        <vertAlign val="superscript"/>
        <sz val="11"/>
        <color theme="1"/>
        <rFont val="Calibri"/>
        <family val="2"/>
        <scheme val="minor"/>
      </rPr>
      <t xml:space="preserve">-                  </t>
    </r>
    <r>
      <rPr>
        <sz val="11"/>
        <color theme="1"/>
        <rFont val="Calibri"/>
        <family val="2"/>
        <scheme val="minor"/>
      </rPr>
      <t>+ S3</t>
    </r>
  </si>
  <si>
    <r>
      <t>and                  x1  x2'  x3</t>
    </r>
    <r>
      <rPr>
        <vertAlign val="superscript"/>
        <sz val="11"/>
        <color theme="1"/>
        <rFont val="Calibri"/>
        <family val="2"/>
        <scheme val="minor"/>
      </rPr>
      <t>+</t>
    </r>
    <r>
      <rPr>
        <sz val="11"/>
        <color theme="1"/>
        <rFont val="Calibri"/>
        <family val="2"/>
        <scheme val="minor"/>
      </rPr>
      <t xml:space="preserve">  X3</t>
    </r>
    <r>
      <rPr>
        <vertAlign val="superscript"/>
        <sz val="11"/>
        <color theme="1"/>
        <rFont val="Calibri"/>
        <family val="2"/>
        <scheme val="minor"/>
      </rPr>
      <t>-</t>
    </r>
    <r>
      <rPr>
        <sz val="11"/>
        <color theme="1"/>
        <rFont val="Calibri"/>
        <family val="2"/>
        <scheme val="minor"/>
      </rPr>
      <t xml:space="preserve">  S1  S2  S3 ≥ 0</t>
    </r>
  </si>
  <si>
    <t>x2'</t>
  </si>
  <si>
    <r>
      <t>x3</t>
    </r>
    <r>
      <rPr>
        <b/>
        <vertAlign val="superscript"/>
        <sz val="11"/>
        <color theme="1"/>
        <rFont val="Calibri"/>
        <family val="2"/>
        <scheme val="minor"/>
      </rPr>
      <t>+</t>
    </r>
  </si>
  <si>
    <r>
      <t>x3</t>
    </r>
    <r>
      <rPr>
        <b/>
        <vertAlign val="superscript"/>
        <sz val="11"/>
        <color theme="1"/>
        <rFont val="Calibri"/>
        <family val="2"/>
        <scheme val="minor"/>
      </rPr>
      <t>-</t>
    </r>
  </si>
  <si>
    <t>-1</t>
  </si>
  <si>
    <t>The entering variable is X2' (negative value) and the leaving  var is S2</t>
  </si>
  <si>
    <t>x3+</t>
  </si>
  <si>
    <t>x3-</t>
  </si>
  <si>
    <t>R2*1/5</t>
  </si>
  <si>
    <t>R0-(-1)*R2</t>
  </si>
  <si>
    <t>R1-(-1)*R2</t>
  </si>
  <si>
    <t>There are no more negative coeff in R0, thus we've reached the optimal solution:</t>
  </si>
  <si>
    <t xml:space="preserve"> (x1, x2', X3+, X3-,S1, S2, S3) = (0, 8, 0, 0, 108, 0, 10)       and     Z =8</t>
  </si>
  <si>
    <t xml:space="preserve">Please note that:  since x2' = -x2  and X3 = x3+ - x3-, then x2 = -8 and X3 = 0; the solution for the original problem is: </t>
  </si>
  <si>
    <t>(x1, x2, X3,S1, S2, S3) = (0, -8, 0, 108, 0, 10)    and       Z = -X2, Z = -(-8)   =&gt;  Z = 8</t>
  </si>
  <si>
    <t xml:space="preserve">Not all resources were used for constraints 1 and 3 (108 and 10 units of each resource were respectively left unused: S1 =108 and S3 = 10) </t>
  </si>
  <si>
    <t>There are no more negative coeff in R0, thus we've reached the optimal solution is (x1, x2', S1, S2, S3) = (10, 0, 5, 10, 0) and Z =100. Please note that since x2' = -x2  thus x2 =0. All resources were used for constraint 3, but 5 and 10 resource units were left unused for the resources represented by constraints 1 and 2  (S1 = 5, S2 = 10)</t>
  </si>
  <si>
    <t>Exercise 9</t>
  </si>
  <si>
    <t xml:space="preserve">Min:     Z = 4 x1 + 2 x2 </t>
  </si>
  <si>
    <t xml:space="preserve">                         2 x1    -  x2  ≥ 4</t>
  </si>
  <si>
    <t xml:space="preserve">                          x1   +  x2   ≥ 5</t>
  </si>
  <si>
    <r>
      <t>and</t>
    </r>
    <r>
      <rPr>
        <vertAlign val="subscript"/>
        <sz val="11"/>
        <color rgb="FF000000"/>
        <rFont val="Calibri"/>
        <family val="2"/>
        <scheme val="minor"/>
      </rPr>
      <t xml:space="preserve">                  </t>
    </r>
    <r>
      <rPr>
        <sz val="11"/>
        <color rgb="FF000000"/>
        <rFont val="Calibri"/>
        <family val="2"/>
        <scheme val="minor"/>
      </rPr>
      <t>x</t>
    </r>
    <r>
      <rPr>
        <vertAlign val="subscript"/>
        <sz val="11"/>
        <color rgb="FF000000"/>
        <rFont val="Calibri"/>
        <family val="2"/>
        <scheme val="minor"/>
      </rPr>
      <t>1</t>
    </r>
    <r>
      <rPr>
        <sz val="11"/>
        <color rgb="FF000000"/>
        <rFont val="Calibri"/>
        <family val="2"/>
        <scheme val="minor"/>
      </rPr>
      <t xml:space="preserve">    x2</t>
    </r>
    <r>
      <rPr>
        <vertAlign val="subscript"/>
        <sz val="11"/>
        <color rgb="FF000000"/>
        <rFont val="Calibri"/>
        <family val="2"/>
        <scheme val="minor"/>
      </rPr>
      <t xml:space="preserve">    </t>
    </r>
    <r>
      <rPr>
        <sz val="11"/>
        <color rgb="FF000000"/>
        <rFont val="Calibri"/>
        <family val="2"/>
        <scheme val="minor"/>
      </rPr>
      <t xml:space="preserve">≥ 0   </t>
    </r>
  </si>
  <si>
    <r>
      <t>Z =  4 x</t>
    </r>
    <r>
      <rPr>
        <vertAlign val="subscript"/>
        <sz val="11"/>
        <color theme="1"/>
        <rFont val="Calibri"/>
        <family val="2"/>
        <scheme val="minor"/>
      </rPr>
      <t>1</t>
    </r>
    <r>
      <rPr>
        <sz val="11"/>
        <color theme="1"/>
        <rFont val="Calibri"/>
        <family val="2"/>
        <scheme val="minor"/>
      </rPr>
      <t xml:space="preserve"> + 2 x</t>
    </r>
    <r>
      <rPr>
        <vertAlign val="subscript"/>
        <sz val="11"/>
        <color theme="1"/>
        <rFont val="Calibri"/>
        <family val="2"/>
        <scheme val="minor"/>
      </rPr>
      <t>2</t>
    </r>
    <r>
      <rPr>
        <sz val="11"/>
        <color theme="1"/>
        <rFont val="Calibri"/>
        <family val="2"/>
        <scheme val="minor"/>
      </rPr>
      <t xml:space="preserve">  </t>
    </r>
    <r>
      <rPr>
        <sz val="11"/>
        <color rgb="FF0070C0"/>
        <rFont val="Calibri"/>
        <family val="2"/>
        <scheme val="minor"/>
      </rPr>
      <t>+ M a</t>
    </r>
    <r>
      <rPr>
        <vertAlign val="subscript"/>
        <sz val="11"/>
        <color rgb="FF0070C0"/>
        <rFont val="Calibri"/>
        <family val="2"/>
        <scheme val="minor"/>
      </rPr>
      <t xml:space="preserve">1 </t>
    </r>
    <r>
      <rPr>
        <sz val="11"/>
        <color rgb="FF0070C0"/>
        <rFont val="Calibri"/>
        <family val="2"/>
        <scheme val="minor"/>
      </rPr>
      <t>+ M a</t>
    </r>
    <r>
      <rPr>
        <vertAlign val="subscript"/>
        <sz val="11"/>
        <color rgb="FF0070C0"/>
        <rFont val="Calibri"/>
        <family val="2"/>
        <scheme val="minor"/>
      </rPr>
      <t>2</t>
    </r>
  </si>
  <si>
    <r>
      <t xml:space="preserve">       2 x</t>
    </r>
    <r>
      <rPr>
        <vertAlign val="subscript"/>
        <sz val="11"/>
        <color theme="1"/>
        <rFont val="Calibri"/>
        <family val="2"/>
        <scheme val="minor"/>
      </rPr>
      <t xml:space="preserve">1  </t>
    </r>
    <r>
      <rPr>
        <sz val="11"/>
        <color theme="1"/>
        <rFont val="Calibri"/>
        <family val="2"/>
        <scheme val="minor"/>
      </rPr>
      <t>-  x</t>
    </r>
    <r>
      <rPr>
        <vertAlign val="subscript"/>
        <sz val="11"/>
        <color theme="1"/>
        <rFont val="Calibri"/>
        <family val="2"/>
        <scheme val="minor"/>
      </rPr>
      <t>2</t>
    </r>
    <r>
      <rPr>
        <sz val="11"/>
        <color theme="1"/>
        <rFont val="Calibri"/>
        <family val="2"/>
        <scheme val="minor"/>
      </rPr>
      <t xml:space="preserve"> </t>
    </r>
    <r>
      <rPr>
        <sz val="11"/>
        <color rgb="FF0070C0"/>
        <rFont val="Calibri"/>
        <family val="2"/>
        <scheme val="minor"/>
      </rPr>
      <t>- S</t>
    </r>
    <r>
      <rPr>
        <vertAlign val="subscript"/>
        <sz val="11"/>
        <color rgb="FF0070C0"/>
        <rFont val="Calibri"/>
        <family val="2"/>
        <scheme val="minor"/>
      </rPr>
      <t>1</t>
    </r>
    <r>
      <rPr>
        <sz val="11"/>
        <color rgb="FF0070C0"/>
        <rFont val="Calibri"/>
        <family val="2"/>
        <scheme val="minor"/>
      </rPr>
      <t xml:space="preserve"> + a</t>
    </r>
    <r>
      <rPr>
        <vertAlign val="subscript"/>
        <sz val="11"/>
        <color rgb="FF0070C0"/>
        <rFont val="Calibri"/>
        <family val="2"/>
        <scheme val="minor"/>
      </rPr>
      <t>1</t>
    </r>
    <r>
      <rPr>
        <sz val="11"/>
        <color rgb="FF0070C0"/>
        <rFont val="Calibri"/>
        <family val="2"/>
        <scheme val="minor"/>
      </rPr>
      <t xml:space="preserve">   </t>
    </r>
  </si>
  <si>
    <r>
      <t xml:space="preserve">           x</t>
    </r>
    <r>
      <rPr>
        <vertAlign val="subscript"/>
        <sz val="11"/>
        <color theme="1"/>
        <rFont val="Calibri"/>
        <family val="2"/>
        <scheme val="minor"/>
      </rPr>
      <t xml:space="preserve">1  </t>
    </r>
    <r>
      <rPr>
        <sz val="11"/>
        <color theme="1"/>
        <rFont val="Calibri"/>
        <family val="2"/>
        <scheme val="minor"/>
      </rPr>
      <t>+ x</t>
    </r>
    <r>
      <rPr>
        <vertAlign val="subscript"/>
        <sz val="11"/>
        <color theme="1"/>
        <rFont val="Calibri"/>
        <family val="2"/>
        <scheme val="minor"/>
      </rPr>
      <t xml:space="preserve">2  </t>
    </r>
    <r>
      <rPr>
        <sz val="11"/>
        <color rgb="FF0070C0"/>
        <rFont val="Calibri"/>
        <family val="2"/>
        <scheme val="minor"/>
      </rPr>
      <t>- S</t>
    </r>
    <r>
      <rPr>
        <vertAlign val="subscript"/>
        <sz val="11"/>
        <color rgb="FF0070C0"/>
        <rFont val="Calibri"/>
        <family val="2"/>
        <scheme val="minor"/>
      </rPr>
      <t>2</t>
    </r>
    <r>
      <rPr>
        <sz val="11"/>
        <color rgb="FF0070C0"/>
        <rFont val="Calibri"/>
        <family val="2"/>
        <scheme val="minor"/>
      </rPr>
      <t xml:space="preserve"> + a</t>
    </r>
    <r>
      <rPr>
        <vertAlign val="subscript"/>
        <sz val="11"/>
        <color rgb="FF0070C0"/>
        <rFont val="Calibri"/>
        <family val="2"/>
        <scheme val="minor"/>
      </rPr>
      <t>2</t>
    </r>
    <r>
      <rPr>
        <sz val="11"/>
        <color rgb="FF0070C0"/>
        <rFont val="Calibri"/>
        <family val="2"/>
        <scheme val="minor"/>
      </rPr>
      <t xml:space="preserve">   </t>
    </r>
  </si>
  <si>
    <r>
      <t xml:space="preserve"> and         x</t>
    </r>
    <r>
      <rPr>
        <vertAlign val="subscript"/>
        <sz val="11"/>
        <color theme="1"/>
        <rFont val="Calibri"/>
        <family val="2"/>
        <scheme val="minor"/>
      </rPr>
      <t>1</t>
    </r>
    <r>
      <rPr>
        <sz val="11"/>
        <color theme="1"/>
        <rFont val="Calibri"/>
        <family val="2"/>
        <scheme val="minor"/>
      </rPr>
      <t>,  x</t>
    </r>
    <r>
      <rPr>
        <vertAlign val="subscript"/>
        <sz val="11"/>
        <color theme="1"/>
        <rFont val="Calibri"/>
        <family val="2"/>
        <scheme val="minor"/>
      </rPr>
      <t>2</t>
    </r>
    <r>
      <rPr>
        <sz val="11"/>
        <color theme="1"/>
        <rFont val="Calibri"/>
        <family val="2"/>
        <scheme val="minor"/>
      </rPr>
      <t xml:space="preserve">, </t>
    </r>
    <r>
      <rPr>
        <sz val="11"/>
        <color rgb="FF0070C0"/>
        <rFont val="Calibri"/>
        <family val="2"/>
        <scheme val="minor"/>
      </rPr>
      <t>S</t>
    </r>
    <r>
      <rPr>
        <vertAlign val="subscript"/>
        <sz val="11"/>
        <color rgb="FF0070C0"/>
        <rFont val="Calibri"/>
        <family val="2"/>
        <scheme val="minor"/>
      </rPr>
      <t>1</t>
    </r>
    <r>
      <rPr>
        <sz val="11"/>
        <color rgb="FF0070C0"/>
        <rFont val="Calibri"/>
        <family val="2"/>
        <scheme val="minor"/>
      </rPr>
      <t>, S</t>
    </r>
    <r>
      <rPr>
        <vertAlign val="subscript"/>
        <sz val="11"/>
        <color rgb="FF0070C0"/>
        <rFont val="Calibri"/>
        <family val="2"/>
        <scheme val="minor"/>
      </rPr>
      <t>2</t>
    </r>
    <r>
      <rPr>
        <sz val="11"/>
        <color rgb="FF0070C0"/>
        <rFont val="Calibri"/>
        <family val="2"/>
        <scheme val="minor"/>
      </rPr>
      <t>, a</t>
    </r>
    <r>
      <rPr>
        <vertAlign val="subscript"/>
        <sz val="11"/>
        <color rgb="FF0070C0"/>
        <rFont val="Calibri"/>
        <family val="2"/>
        <scheme val="minor"/>
      </rPr>
      <t>1</t>
    </r>
    <r>
      <rPr>
        <sz val="11"/>
        <color rgb="FF0070C0"/>
        <rFont val="Calibri"/>
        <family val="2"/>
        <scheme val="minor"/>
      </rPr>
      <t>, a</t>
    </r>
    <r>
      <rPr>
        <vertAlign val="subscript"/>
        <sz val="11"/>
        <color rgb="FF0070C0"/>
        <rFont val="Calibri"/>
        <family val="2"/>
        <scheme val="minor"/>
      </rPr>
      <t xml:space="preserve">2 </t>
    </r>
    <r>
      <rPr>
        <vertAlign val="subscript"/>
        <sz val="11"/>
        <color theme="1"/>
        <rFont val="Calibri"/>
        <family val="2"/>
        <scheme val="minor"/>
      </rPr>
      <t xml:space="preserve"> </t>
    </r>
    <r>
      <rPr>
        <sz val="11"/>
        <color theme="1"/>
        <rFont val="Calibri"/>
        <family val="2"/>
        <scheme val="minor"/>
      </rPr>
      <t xml:space="preserve">≥ 0 </t>
    </r>
  </si>
  <si>
    <t xml:space="preserve">a1 =  4 - 2 x1  +  x2 + S1   </t>
  </si>
  <si>
    <t>a2 = 5 - x1  - x2  + S2</t>
  </si>
  <si>
    <r>
      <t>Where</t>
    </r>
    <r>
      <rPr>
        <i/>
        <sz val="10"/>
        <color rgb="FF0070C0"/>
        <rFont val="Calibri"/>
        <family val="2"/>
        <scheme val="minor"/>
      </rPr>
      <t xml:space="preserve">      </t>
    </r>
  </si>
  <si>
    <t xml:space="preserve">Replacing in the OF:   
</t>
  </si>
  <si>
    <r>
      <t>Min  Z =  4 x</t>
    </r>
    <r>
      <rPr>
        <vertAlign val="subscript"/>
        <sz val="10"/>
        <color theme="1"/>
        <rFont val="Calibri"/>
        <family val="2"/>
        <scheme val="minor"/>
      </rPr>
      <t>1</t>
    </r>
    <r>
      <rPr>
        <sz val="10"/>
        <color theme="1"/>
        <rFont val="Calibri"/>
        <family val="2"/>
        <scheme val="minor"/>
      </rPr>
      <t xml:space="preserve"> + 2 x</t>
    </r>
    <r>
      <rPr>
        <vertAlign val="subscript"/>
        <sz val="10"/>
        <color theme="1"/>
        <rFont val="Calibri"/>
        <family val="2"/>
        <scheme val="minor"/>
      </rPr>
      <t>2</t>
    </r>
    <r>
      <rPr>
        <sz val="10"/>
        <color theme="1"/>
        <rFont val="Calibri"/>
        <family val="2"/>
        <scheme val="minor"/>
      </rPr>
      <t xml:space="preserve">  +</t>
    </r>
    <r>
      <rPr>
        <sz val="10"/>
        <color rgb="FF0070C0"/>
        <rFont val="Calibri"/>
        <family val="2"/>
        <scheme val="minor"/>
      </rPr>
      <t xml:space="preserve"> </t>
    </r>
    <r>
      <rPr>
        <sz val="10"/>
        <color theme="1"/>
        <rFont val="Calibri"/>
        <family val="2"/>
        <scheme val="minor"/>
      </rPr>
      <t>4</t>
    </r>
    <r>
      <rPr>
        <sz val="10"/>
        <color rgb="FF0070C0"/>
        <rFont val="Calibri"/>
        <family val="2"/>
        <scheme val="minor"/>
      </rPr>
      <t>M</t>
    </r>
    <r>
      <rPr>
        <sz val="10"/>
        <color theme="1"/>
        <rFont val="Calibri"/>
        <family val="2"/>
        <scheme val="minor"/>
      </rPr>
      <t xml:space="preserve"> - 2</t>
    </r>
    <r>
      <rPr>
        <sz val="10"/>
        <color rgb="FF0070C0"/>
        <rFont val="Calibri"/>
        <family val="2"/>
        <scheme val="minor"/>
      </rPr>
      <t>M</t>
    </r>
    <r>
      <rPr>
        <sz val="10"/>
        <color theme="1"/>
        <rFont val="Calibri"/>
        <family val="2"/>
        <scheme val="minor"/>
      </rPr>
      <t>x</t>
    </r>
    <r>
      <rPr>
        <vertAlign val="subscript"/>
        <sz val="10"/>
        <color theme="1"/>
        <rFont val="Calibri"/>
        <family val="2"/>
        <scheme val="minor"/>
      </rPr>
      <t xml:space="preserve">1  </t>
    </r>
    <r>
      <rPr>
        <sz val="10"/>
        <color theme="1"/>
        <rFont val="Calibri"/>
        <family val="2"/>
        <scheme val="minor"/>
      </rPr>
      <t xml:space="preserve">+ </t>
    </r>
    <r>
      <rPr>
        <sz val="10"/>
        <color rgb="FF0070C0"/>
        <rFont val="Calibri"/>
        <family val="2"/>
        <scheme val="minor"/>
      </rPr>
      <t>M</t>
    </r>
    <r>
      <rPr>
        <sz val="10"/>
        <color theme="1"/>
        <rFont val="Calibri"/>
        <family val="2"/>
        <scheme val="minor"/>
      </rPr>
      <t>x</t>
    </r>
    <r>
      <rPr>
        <vertAlign val="subscript"/>
        <sz val="10"/>
        <color theme="1"/>
        <rFont val="Calibri"/>
        <family val="2"/>
        <scheme val="minor"/>
      </rPr>
      <t>2</t>
    </r>
    <r>
      <rPr>
        <sz val="10"/>
        <color theme="1"/>
        <rFont val="Calibri"/>
        <family val="2"/>
        <scheme val="minor"/>
      </rPr>
      <t xml:space="preserve"> + </t>
    </r>
    <r>
      <rPr>
        <sz val="10"/>
        <color rgb="FF0070C0"/>
        <rFont val="Calibri"/>
        <family val="2"/>
        <scheme val="minor"/>
      </rPr>
      <t>M</t>
    </r>
    <r>
      <rPr>
        <sz val="10"/>
        <color theme="1"/>
        <rFont val="Calibri"/>
        <family val="2"/>
        <scheme val="minor"/>
      </rPr>
      <t>S</t>
    </r>
    <r>
      <rPr>
        <vertAlign val="subscript"/>
        <sz val="10"/>
        <color theme="1"/>
        <rFont val="Calibri"/>
        <family val="2"/>
        <scheme val="minor"/>
      </rPr>
      <t xml:space="preserve">1 </t>
    </r>
    <r>
      <rPr>
        <sz val="10"/>
        <color theme="1"/>
        <rFont val="Calibri"/>
        <family val="2"/>
        <scheme val="minor"/>
      </rPr>
      <t>+ 5</t>
    </r>
    <r>
      <rPr>
        <sz val="10"/>
        <color rgb="FF0070C0"/>
        <rFont val="Calibri"/>
        <family val="2"/>
        <scheme val="minor"/>
      </rPr>
      <t>M</t>
    </r>
    <r>
      <rPr>
        <sz val="10"/>
        <color theme="1"/>
        <rFont val="Calibri"/>
        <family val="2"/>
        <scheme val="minor"/>
      </rPr>
      <t xml:space="preserve"> - </t>
    </r>
    <r>
      <rPr>
        <sz val="10"/>
        <color rgb="FF0070C0"/>
        <rFont val="Calibri"/>
        <family val="2"/>
        <scheme val="minor"/>
      </rPr>
      <t>M</t>
    </r>
    <r>
      <rPr>
        <sz val="10"/>
        <color theme="1"/>
        <rFont val="Calibri"/>
        <family val="2"/>
        <scheme val="minor"/>
      </rPr>
      <t>x</t>
    </r>
    <r>
      <rPr>
        <vertAlign val="subscript"/>
        <sz val="10"/>
        <color theme="1"/>
        <rFont val="Calibri"/>
        <family val="2"/>
        <scheme val="minor"/>
      </rPr>
      <t xml:space="preserve">1  </t>
    </r>
    <r>
      <rPr>
        <sz val="10"/>
        <color theme="1"/>
        <rFont val="Calibri"/>
        <family val="2"/>
        <scheme val="minor"/>
      </rPr>
      <t xml:space="preserve">- </t>
    </r>
    <r>
      <rPr>
        <sz val="10"/>
        <color rgb="FF0070C0"/>
        <rFont val="Calibri"/>
        <family val="2"/>
        <scheme val="minor"/>
      </rPr>
      <t>M</t>
    </r>
    <r>
      <rPr>
        <sz val="10"/>
        <color theme="1"/>
        <rFont val="Calibri"/>
        <family val="2"/>
        <scheme val="minor"/>
      </rPr>
      <t>x</t>
    </r>
    <r>
      <rPr>
        <vertAlign val="subscript"/>
        <sz val="10"/>
        <color theme="1"/>
        <rFont val="Calibri"/>
        <family val="2"/>
        <scheme val="minor"/>
      </rPr>
      <t xml:space="preserve">2  </t>
    </r>
    <r>
      <rPr>
        <sz val="10"/>
        <color theme="1"/>
        <rFont val="Calibri"/>
        <family val="2"/>
        <scheme val="minor"/>
      </rPr>
      <t xml:space="preserve">+ </t>
    </r>
    <r>
      <rPr>
        <sz val="10"/>
        <color rgb="FF0070C0"/>
        <rFont val="Calibri"/>
        <family val="2"/>
        <scheme val="minor"/>
      </rPr>
      <t>M</t>
    </r>
    <r>
      <rPr>
        <sz val="10"/>
        <color theme="1"/>
        <rFont val="Calibri"/>
        <family val="2"/>
        <scheme val="minor"/>
      </rPr>
      <t>S</t>
    </r>
    <r>
      <rPr>
        <vertAlign val="subscript"/>
        <sz val="10"/>
        <color theme="1"/>
        <rFont val="Calibri"/>
        <family val="2"/>
        <scheme val="minor"/>
      </rPr>
      <t>2</t>
    </r>
  </si>
  <si>
    <r>
      <t>Min  Z =  4 x</t>
    </r>
    <r>
      <rPr>
        <vertAlign val="subscript"/>
        <sz val="10"/>
        <color theme="1"/>
        <rFont val="Calibri"/>
        <family val="2"/>
        <scheme val="minor"/>
      </rPr>
      <t>1</t>
    </r>
    <r>
      <rPr>
        <sz val="10"/>
        <color theme="1"/>
        <rFont val="Calibri"/>
        <family val="2"/>
        <scheme val="minor"/>
      </rPr>
      <t xml:space="preserve"> - </t>
    </r>
    <r>
      <rPr>
        <sz val="10"/>
        <color rgb="FF0070C0"/>
        <rFont val="Calibri"/>
        <family val="2"/>
        <scheme val="minor"/>
      </rPr>
      <t>2M</t>
    </r>
    <r>
      <rPr>
        <sz val="10"/>
        <color theme="1"/>
        <rFont val="Calibri"/>
        <family val="2"/>
        <scheme val="minor"/>
      </rPr>
      <t>x</t>
    </r>
    <r>
      <rPr>
        <vertAlign val="subscript"/>
        <sz val="10"/>
        <color theme="1"/>
        <rFont val="Calibri"/>
        <family val="2"/>
        <scheme val="minor"/>
      </rPr>
      <t xml:space="preserve">1 </t>
    </r>
    <r>
      <rPr>
        <sz val="10"/>
        <color theme="1"/>
        <rFont val="Calibri"/>
        <family val="2"/>
        <scheme val="minor"/>
      </rPr>
      <t xml:space="preserve">- </t>
    </r>
    <r>
      <rPr>
        <sz val="10"/>
        <color rgb="FF0070C0"/>
        <rFont val="Calibri"/>
        <family val="2"/>
        <scheme val="minor"/>
      </rPr>
      <t>M</t>
    </r>
    <r>
      <rPr>
        <sz val="10"/>
        <color theme="1"/>
        <rFont val="Calibri"/>
        <family val="2"/>
        <scheme val="minor"/>
      </rPr>
      <t>x</t>
    </r>
    <r>
      <rPr>
        <vertAlign val="subscript"/>
        <sz val="10"/>
        <color theme="1"/>
        <rFont val="Calibri"/>
        <family val="2"/>
        <scheme val="minor"/>
      </rPr>
      <t xml:space="preserve">1 </t>
    </r>
    <r>
      <rPr>
        <sz val="10"/>
        <color theme="1"/>
        <rFont val="Calibri"/>
        <family val="2"/>
        <scheme val="minor"/>
      </rPr>
      <t>+ 2 x</t>
    </r>
    <r>
      <rPr>
        <vertAlign val="subscript"/>
        <sz val="10"/>
        <color theme="1"/>
        <rFont val="Calibri"/>
        <family val="2"/>
        <scheme val="minor"/>
      </rPr>
      <t>2</t>
    </r>
    <r>
      <rPr>
        <sz val="10"/>
        <color theme="1"/>
        <rFont val="Calibri"/>
        <family val="2"/>
        <scheme val="minor"/>
      </rPr>
      <t xml:space="preserve"> + </t>
    </r>
    <r>
      <rPr>
        <sz val="10"/>
        <color rgb="FF0070C0"/>
        <rFont val="Calibri"/>
        <family val="2"/>
        <scheme val="minor"/>
      </rPr>
      <t>M</t>
    </r>
    <r>
      <rPr>
        <sz val="10"/>
        <color theme="1"/>
        <rFont val="Calibri"/>
        <family val="2"/>
        <scheme val="minor"/>
      </rPr>
      <t>x</t>
    </r>
    <r>
      <rPr>
        <vertAlign val="subscript"/>
        <sz val="10"/>
        <color theme="1"/>
        <rFont val="Calibri"/>
        <family val="2"/>
        <scheme val="minor"/>
      </rPr>
      <t>2</t>
    </r>
    <r>
      <rPr>
        <sz val="10"/>
        <color theme="1"/>
        <rFont val="Calibri"/>
        <family val="2"/>
        <scheme val="minor"/>
      </rPr>
      <t xml:space="preserve"> - </t>
    </r>
    <r>
      <rPr>
        <sz val="10"/>
        <color rgb="FF0070C0"/>
        <rFont val="Calibri"/>
        <family val="2"/>
        <scheme val="minor"/>
      </rPr>
      <t>M</t>
    </r>
    <r>
      <rPr>
        <sz val="10"/>
        <color theme="1"/>
        <rFont val="Calibri"/>
        <family val="2"/>
        <scheme val="minor"/>
      </rPr>
      <t>x</t>
    </r>
    <r>
      <rPr>
        <vertAlign val="subscript"/>
        <sz val="10"/>
        <color theme="1"/>
        <rFont val="Calibri"/>
        <family val="2"/>
        <scheme val="minor"/>
      </rPr>
      <t xml:space="preserve">2 </t>
    </r>
    <r>
      <rPr>
        <sz val="10"/>
        <color theme="1"/>
        <rFont val="Calibri"/>
        <family val="2"/>
        <scheme val="minor"/>
      </rPr>
      <t xml:space="preserve">+ </t>
    </r>
    <r>
      <rPr>
        <sz val="10"/>
        <color rgb="FF0070C0"/>
        <rFont val="Calibri"/>
        <family val="2"/>
        <scheme val="minor"/>
      </rPr>
      <t>M</t>
    </r>
    <r>
      <rPr>
        <sz val="10"/>
        <color theme="1"/>
        <rFont val="Calibri"/>
        <family val="2"/>
        <scheme val="minor"/>
      </rPr>
      <t>S</t>
    </r>
    <r>
      <rPr>
        <vertAlign val="subscript"/>
        <sz val="10"/>
        <color theme="1"/>
        <rFont val="Calibri"/>
        <family val="2"/>
        <scheme val="minor"/>
      </rPr>
      <t>1</t>
    </r>
    <r>
      <rPr>
        <sz val="10"/>
        <color theme="1"/>
        <rFont val="Calibri"/>
        <family val="2"/>
        <scheme val="minor"/>
      </rPr>
      <t xml:space="preserve">+ </t>
    </r>
    <r>
      <rPr>
        <sz val="10"/>
        <color rgb="FF0070C0"/>
        <rFont val="Calibri"/>
        <family val="2"/>
        <scheme val="minor"/>
      </rPr>
      <t>M</t>
    </r>
    <r>
      <rPr>
        <sz val="10"/>
        <color theme="1"/>
        <rFont val="Calibri"/>
        <family val="2"/>
        <scheme val="minor"/>
      </rPr>
      <t>S</t>
    </r>
    <r>
      <rPr>
        <vertAlign val="subscript"/>
        <sz val="10"/>
        <color theme="1"/>
        <rFont val="Calibri"/>
        <family val="2"/>
        <scheme val="minor"/>
      </rPr>
      <t xml:space="preserve">2 </t>
    </r>
    <r>
      <rPr>
        <sz val="10"/>
        <color theme="1"/>
        <rFont val="Calibri"/>
        <family val="2"/>
        <scheme val="minor"/>
      </rPr>
      <t>+</t>
    </r>
    <r>
      <rPr>
        <sz val="10"/>
        <color rgb="FF0070C0"/>
        <rFont val="Calibri"/>
        <family val="2"/>
        <scheme val="minor"/>
      </rPr>
      <t xml:space="preserve"> 4M</t>
    </r>
    <r>
      <rPr>
        <sz val="10"/>
        <color theme="1"/>
        <rFont val="Calibri"/>
        <family val="2"/>
        <scheme val="minor"/>
      </rPr>
      <t xml:space="preserve"> + </t>
    </r>
    <r>
      <rPr>
        <sz val="10"/>
        <color rgb="FF0070C0"/>
        <rFont val="Calibri"/>
        <family val="2"/>
        <scheme val="minor"/>
      </rPr>
      <t>5M</t>
    </r>
  </si>
  <si>
    <r>
      <t>Min  Z =  4 x</t>
    </r>
    <r>
      <rPr>
        <vertAlign val="subscript"/>
        <sz val="10"/>
        <color theme="1"/>
        <rFont val="Calibri"/>
        <family val="2"/>
        <scheme val="minor"/>
      </rPr>
      <t>1</t>
    </r>
    <r>
      <rPr>
        <sz val="10"/>
        <color theme="1"/>
        <rFont val="Calibri"/>
        <family val="2"/>
        <scheme val="minor"/>
      </rPr>
      <t xml:space="preserve"> - </t>
    </r>
    <r>
      <rPr>
        <sz val="10"/>
        <color rgb="FF0070C0"/>
        <rFont val="Calibri"/>
        <family val="2"/>
        <scheme val="minor"/>
      </rPr>
      <t>3M</t>
    </r>
    <r>
      <rPr>
        <sz val="10"/>
        <color theme="1"/>
        <rFont val="Calibri"/>
        <family val="2"/>
        <scheme val="minor"/>
      </rPr>
      <t>x</t>
    </r>
    <r>
      <rPr>
        <vertAlign val="subscript"/>
        <sz val="10"/>
        <color theme="1"/>
        <rFont val="Calibri"/>
        <family val="2"/>
        <scheme val="minor"/>
      </rPr>
      <t xml:space="preserve">1 </t>
    </r>
    <r>
      <rPr>
        <sz val="10"/>
        <color theme="1"/>
        <rFont val="Calibri"/>
        <family val="2"/>
        <scheme val="minor"/>
      </rPr>
      <t>+ 2 x</t>
    </r>
    <r>
      <rPr>
        <vertAlign val="subscript"/>
        <sz val="10"/>
        <color theme="1"/>
        <rFont val="Calibri"/>
        <family val="2"/>
        <scheme val="minor"/>
      </rPr>
      <t>2</t>
    </r>
    <r>
      <rPr>
        <sz val="10"/>
        <color theme="1"/>
        <rFont val="Calibri"/>
        <family val="2"/>
        <scheme val="minor"/>
      </rPr>
      <t xml:space="preserve"> + </t>
    </r>
    <r>
      <rPr>
        <sz val="10"/>
        <color rgb="FF0070C0"/>
        <rFont val="Calibri"/>
        <family val="2"/>
        <scheme val="minor"/>
      </rPr>
      <t>M</t>
    </r>
    <r>
      <rPr>
        <sz val="10"/>
        <color theme="1"/>
        <rFont val="Calibri"/>
        <family val="2"/>
        <scheme val="minor"/>
      </rPr>
      <t>S</t>
    </r>
    <r>
      <rPr>
        <vertAlign val="subscript"/>
        <sz val="10"/>
        <color theme="1"/>
        <rFont val="Calibri"/>
        <family val="2"/>
        <scheme val="minor"/>
      </rPr>
      <t>1</t>
    </r>
    <r>
      <rPr>
        <sz val="10"/>
        <color theme="1"/>
        <rFont val="Calibri"/>
        <family val="2"/>
        <scheme val="minor"/>
      </rPr>
      <t xml:space="preserve">+ </t>
    </r>
    <r>
      <rPr>
        <sz val="10"/>
        <color rgb="FF0070C0"/>
        <rFont val="Calibri"/>
        <family val="2"/>
        <scheme val="minor"/>
      </rPr>
      <t>M</t>
    </r>
    <r>
      <rPr>
        <sz val="10"/>
        <color theme="1"/>
        <rFont val="Calibri"/>
        <family val="2"/>
        <scheme val="minor"/>
      </rPr>
      <t>S</t>
    </r>
    <r>
      <rPr>
        <vertAlign val="subscript"/>
        <sz val="10"/>
        <color theme="1"/>
        <rFont val="Calibri"/>
        <family val="2"/>
        <scheme val="minor"/>
      </rPr>
      <t xml:space="preserve">2 </t>
    </r>
    <r>
      <rPr>
        <sz val="10"/>
        <color theme="1"/>
        <rFont val="Calibri"/>
        <family val="2"/>
        <scheme val="minor"/>
      </rPr>
      <t>+</t>
    </r>
    <r>
      <rPr>
        <sz val="10"/>
        <color rgb="FF0070C0"/>
        <rFont val="Calibri"/>
        <family val="2"/>
        <scheme val="minor"/>
      </rPr>
      <t xml:space="preserve"> 9M</t>
    </r>
  </si>
  <si>
    <r>
      <t xml:space="preserve">Min  Z =  (4 - </t>
    </r>
    <r>
      <rPr>
        <sz val="10"/>
        <color rgb="FF0070C0"/>
        <rFont val="Calibri"/>
        <family val="2"/>
        <scheme val="minor"/>
      </rPr>
      <t>3M</t>
    </r>
    <r>
      <rPr>
        <sz val="10"/>
        <color theme="1"/>
        <rFont val="Calibri"/>
        <family val="2"/>
        <scheme val="minor"/>
      </rPr>
      <t>)</t>
    </r>
    <r>
      <rPr>
        <sz val="10"/>
        <color rgb="FF0070C0"/>
        <rFont val="Calibri"/>
        <family val="2"/>
        <scheme val="minor"/>
      </rPr>
      <t xml:space="preserve"> </t>
    </r>
    <r>
      <rPr>
        <sz val="10"/>
        <color theme="1"/>
        <rFont val="Calibri"/>
        <family val="2"/>
        <scheme val="minor"/>
      </rPr>
      <t>x</t>
    </r>
    <r>
      <rPr>
        <vertAlign val="subscript"/>
        <sz val="10"/>
        <color theme="1"/>
        <rFont val="Calibri"/>
        <family val="2"/>
        <scheme val="minor"/>
      </rPr>
      <t xml:space="preserve">1 </t>
    </r>
    <r>
      <rPr>
        <sz val="10"/>
        <color theme="1"/>
        <rFont val="Calibri"/>
        <family val="2"/>
        <scheme val="minor"/>
      </rPr>
      <t>+ 2 x</t>
    </r>
    <r>
      <rPr>
        <vertAlign val="subscript"/>
        <sz val="10"/>
        <color theme="1"/>
        <rFont val="Calibri"/>
        <family val="2"/>
        <scheme val="minor"/>
      </rPr>
      <t>2</t>
    </r>
    <r>
      <rPr>
        <sz val="10"/>
        <color theme="1"/>
        <rFont val="Calibri"/>
        <family val="2"/>
        <scheme val="minor"/>
      </rPr>
      <t xml:space="preserve"> + </t>
    </r>
    <r>
      <rPr>
        <sz val="10"/>
        <color rgb="FF0070C0"/>
        <rFont val="Calibri"/>
        <family val="2"/>
        <scheme val="minor"/>
      </rPr>
      <t>M</t>
    </r>
    <r>
      <rPr>
        <sz val="10"/>
        <color theme="1"/>
        <rFont val="Calibri"/>
        <family val="2"/>
        <scheme val="minor"/>
      </rPr>
      <t>S</t>
    </r>
    <r>
      <rPr>
        <vertAlign val="subscript"/>
        <sz val="10"/>
        <color theme="1"/>
        <rFont val="Calibri"/>
        <family val="2"/>
        <scheme val="minor"/>
      </rPr>
      <t>1</t>
    </r>
    <r>
      <rPr>
        <sz val="10"/>
        <color theme="1"/>
        <rFont val="Calibri"/>
        <family val="2"/>
        <scheme val="minor"/>
      </rPr>
      <t xml:space="preserve">+ </t>
    </r>
    <r>
      <rPr>
        <sz val="10"/>
        <color rgb="FF0070C0"/>
        <rFont val="Calibri"/>
        <family val="2"/>
        <scheme val="minor"/>
      </rPr>
      <t>M</t>
    </r>
    <r>
      <rPr>
        <sz val="10"/>
        <color theme="1"/>
        <rFont val="Calibri"/>
        <family val="2"/>
        <scheme val="minor"/>
      </rPr>
      <t>S</t>
    </r>
    <r>
      <rPr>
        <vertAlign val="subscript"/>
        <sz val="10"/>
        <color theme="1"/>
        <rFont val="Calibri"/>
        <family val="2"/>
        <scheme val="minor"/>
      </rPr>
      <t xml:space="preserve">2 </t>
    </r>
    <r>
      <rPr>
        <sz val="10"/>
        <color theme="1"/>
        <rFont val="Calibri"/>
        <family val="2"/>
        <scheme val="minor"/>
      </rPr>
      <t>+</t>
    </r>
    <r>
      <rPr>
        <sz val="10"/>
        <color rgb="FF0070C0"/>
        <rFont val="Calibri"/>
        <family val="2"/>
        <scheme val="minor"/>
      </rPr>
      <t xml:space="preserve"> 9M</t>
    </r>
  </si>
  <si>
    <t>a1</t>
  </si>
  <si>
    <t>a2</t>
  </si>
  <si>
    <t xml:space="preserve"> Min z</t>
  </si>
  <si>
    <t xml:space="preserve">3M - 4 </t>
  </si>
  <si>
    <t>-2</t>
  </si>
  <si>
    <t>-M</t>
  </si>
  <si>
    <t>9M</t>
  </si>
  <si>
    <t>Z - (4 - 3M) x1 - 2 x2 - MS1- MS2 = 9M</t>
  </si>
  <si>
    <t>R1*1/2</t>
  </si>
  <si>
    <t>R0-(3M - 4)*R1</t>
  </si>
  <si>
    <t>R0-(3M - 4)*R1:</t>
  </si>
  <si>
    <t>(3M - 4 ) - (3M - 4)*1 = 0</t>
  </si>
  <si>
    <t>-2-(3M - 4)*(-0.5) = -2 -(- 3/2M + 2 ) = -4 +3/2M</t>
  </si>
  <si>
    <t>-4 +3/2M</t>
  </si>
  <si>
    <t>-M - (3M -4)* (-0.5) = -M -(-3/2M + 2) = -M +3/2M -2 = 1/2M - 2</t>
  </si>
  <si>
    <t>1/2M - 2</t>
  </si>
  <si>
    <t>-M - (3M -4)* (0) = - M</t>
  </si>
  <si>
    <t>0 - ( 3M - 4) *(0.5) = -3/2M + 2</t>
  </si>
  <si>
    <t>-3/2M + 2</t>
  </si>
  <si>
    <t>0 -(3M - 4) *(0) = 0</t>
  </si>
  <si>
    <t>9M - (3M - 4)*(2) = 9M - 6M + 8 = 3M +8</t>
  </si>
  <si>
    <t>3M +8</t>
  </si>
  <si>
    <t>We haven't reached the optimal solution because there are still 2 positive coeff (x2 and S1), so we choose the biggest positive one</t>
  </si>
  <si>
    <t>Exercise 9 (cont.)</t>
  </si>
  <si>
    <t>R2*2/3</t>
  </si>
  <si>
    <t>R0-(-4+3/2M)*R2</t>
  </si>
  <si>
    <t xml:space="preserve"> (1/2M - 2) - (-4+3/2M)*1/3  =  1/2M-2 -(-4/3+ 2/3M*1/3) = (-6 + 4)/2 = -2/3</t>
  </si>
  <si>
    <t xml:space="preserve"> - M - (-4+3/2M)*(-2/3) = -M - ( (4*2)/3 - 3/2*2/3M) = -M - 8/3 +M = -8/3</t>
  </si>
  <si>
    <t>-8/3</t>
  </si>
  <si>
    <t xml:space="preserve">-3/2M + 2 - (3/2M - 4)*(-1/3) = -3/2M + 2 - (-3/2*1/3M + 4/3) = -3/2M + 2 + 1/2M - 4/3 = -M + 2/3 </t>
  </si>
  <si>
    <t xml:space="preserve">-M+2/3 </t>
  </si>
  <si>
    <t>0 - (3/2M - 4)*(2/3) = -( 3/2*2/3M-4*2/3) = -(M-8/3) = 8/3-M</t>
  </si>
  <si>
    <t>8/3-M</t>
  </si>
  <si>
    <t>3M +8 - (3/2M-4)*(2) = 3M +8 - (3M -8) = 3M - 3M + 8 + 8 =16</t>
  </si>
  <si>
    <t>R1-(-0.5)*R2</t>
  </si>
  <si>
    <t>There are no more positive coeff in R0, thus we've reached the optimal solution:</t>
  </si>
  <si>
    <t xml:space="preserve"> (x1, x2, S1, S2) = (3, 2, 0, 0)       and     Z = 16</t>
  </si>
  <si>
    <t>3M-4-3M+4 = 3M-3M-4+4=0</t>
  </si>
  <si>
    <r>
      <t>Min  Z =  4 x</t>
    </r>
    <r>
      <rPr>
        <vertAlign val="subscript"/>
        <sz val="10"/>
        <color theme="1"/>
        <rFont val="Calibri"/>
        <family val="2"/>
        <scheme val="minor"/>
      </rPr>
      <t>1</t>
    </r>
    <r>
      <rPr>
        <sz val="10"/>
        <color theme="1"/>
        <rFont val="Calibri"/>
        <family val="2"/>
        <scheme val="minor"/>
      </rPr>
      <t xml:space="preserve"> + 2 x</t>
    </r>
    <r>
      <rPr>
        <vertAlign val="subscript"/>
        <sz val="10"/>
        <color theme="1"/>
        <rFont val="Calibri"/>
        <family val="2"/>
        <scheme val="minor"/>
      </rPr>
      <t>2</t>
    </r>
    <r>
      <rPr>
        <sz val="10"/>
        <color theme="1"/>
        <rFont val="Calibri"/>
        <family val="2"/>
        <scheme val="minor"/>
      </rPr>
      <t xml:space="preserve">  +</t>
    </r>
    <r>
      <rPr>
        <sz val="10"/>
        <color rgb="FF0070C0"/>
        <rFont val="Calibri"/>
        <family val="2"/>
        <scheme val="minor"/>
      </rPr>
      <t xml:space="preserve"> M</t>
    </r>
    <r>
      <rPr>
        <sz val="10"/>
        <color theme="1"/>
        <rFont val="Calibri"/>
        <family val="2"/>
        <scheme val="minor"/>
      </rPr>
      <t xml:space="preserve"> (4 - 2 x</t>
    </r>
    <r>
      <rPr>
        <vertAlign val="subscript"/>
        <sz val="10"/>
        <color theme="1"/>
        <rFont val="Calibri"/>
        <family val="2"/>
        <scheme val="minor"/>
      </rPr>
      <t xml:space="preserve">1  </t>
    </r>
    <r>
      <rPr>
        <sz val="10"/>
        <color theme="1"/>
        <rFont val="Calibri"/>
        <family val="2"/>
        <scheme val="minor"/>
      </rPr>
      <t>+  x</t>
    </r>
    <r>
      <rPr>
        <vertAlign val="subscript"/>
        <sz val="10"/>
        <color theme="1"/>
        <rFont val="Calibri"/>
        <family val="2"/>
        <scheme val="minor"/>
      </rPr>
      <t>2</t>
    </r>
    <r>
      <rPr>
        <sz val="10"/>
        <color theme="1"/>
        <rFont val="Calibri"/>
        <family val="2"/>
        <scheme val="minor"/>
      </rPr>
      <t xml:space="preserve"> + S</t>
    </r>
    <r>
      <rPr>
        <vertAlign val="subscript"/>
        <sz val="10"/>
        <color theme="1"/>
        <rFont val="Calibri"/>
        <family val="2"/>
        <scheme val="minor"/>
      </rPr>
      <t>1</t>
    </r>
    <r>
      <rPr>
        <sz val="10"/>
        <color theme="1"/>
        <rFont val="Calibri"/>
        <family val="2"/>
        <scheme val="minor"/>
      </rPr>
      <t xml:space="preserve"> ) + </t>
    </r>
    <r>
      <rPr>
        <sz val="10"/>
        <color rgb="FF0070C0"/>
        <rFont val="Calibri"/>
        <family val="2"/>
        <scheme val="minor"/>
      </rPr>
      <t xml:space="preserve">M </t>
    </r>
    <r>
      <rPr>
        <sz val="10"/>
        <color theme="1"/>
        <rFont val="Calibri"/>
        <family val="2"/>
        <scheme val="minor"/>
      </rPr>
      <t>(</t>
    </r>
    <r>
      <rPr>
        <sz val="10"/>
        <color theme="1"/>
        <rFont val="Calibri"/>
        <family val="2"/>
        <scheme val="minor"/>
      </rPr>
      <t xml:space="preserve"> 5 - x</t>
    </r>
    <r>
      <rPr>
        <vertAlign val="subscript"/>
        <sz val="10"/>
        <color theme="1"/>
        <rFont val="Calibri"/>
        <family val="2"/>
        <scheme val="minor"/>
      </rPr>
      <t xml:space="preserve">1  </t>
    </r>
    <r>
      <rPr>
        <sz val="10"/>
        <color theme="1"/>
        <rFont val="Calibri"/>
        <family val="2"/>
        <scheme val="minor"/>
      </rPr>
      <t>- x</t>
    </r>
    <r>
      <rPr>
        <vertAlign val="subscript"/>
        <sz val="10"/>
        <color theme="1"/>
        <rFont val="Calibri"/>
        <family val="2"/>
        <scheme val="minor"/>
      </rPr>
      <t xml:space="preserve">2  </t>
    </r>
    <r>
      <rPr>
        <sz val="10"/>
        <color theme="1"/>
        <rFont val="Calibri"/>
        <family val="2"/>
        <scheme val="minor"/>
      </rPr>
      <t>+ S</t>
    </r>
    <r>
      <rPr>
        <vertAlign val="subscript"/>
        <sz val="10"/>
        <color theme="1"/>
        <rFont val="Calibri"/>
        <family val="2"/>
        <scheme val="minor"/>
      </rPr>
      <t>2</t>
    </r>
    <r>
      <rPr>
        <sz val="10"/>
        <color theme="1"/>
        <rFont val="Calibri"/>
        <family val="2"/>
        <scheme val="minor"/>
      </rPr>
      <t>)</t>
    </r>
  </si>
  <si>
    <t>The 2nd entering variable is x2 (please note all coeff. in this column are either negative or zero, a sign we might have problems with the min racio test. Then we confirm we do not meet the min racio test criteria: choosing the smallest positive value (all values are either zero or negative). Thus we are in the presence of an ilimited solution and we say we have an unbound problem</t>
  </si>
  <si>
    <t xml:space="preserve">Having a non-basic variable with a coeff of zero in R0 is indicative of multiple solutions. Solution A: (x1, x2) = (0, 5) and Z= 10.                                                                                                    If we now force x1 to enter the basis we'll see that the solution will lead to the same Z value </t>
  </si>
  <si>
    <t>Please note we will solve this as minimization problem, thus we'll have to reverse the optimality and entering var. criteria</t>
  </si>
  <si>
    <t>There are no more positive coeff in R0, thus we've reached the optimal solution is (x1, x2, x3, S1, S2, S3) = (0, 1, 10, 40, 0, 0) and Z = -43. All resources were used for s2 and s3 but 40 resource units were left unused for the resource represented by constraint 1  (S1 = 40)</t>
  </si>
  <si>
    <t>Because this is a minimization problem the selection criteria for the entering variable is finding the biggest positive value in R0, thus X1 is the entering variable. The criteria for the leaving variable remains unaltered</t>
  </si>
  <si>
    <r>
      <t xml:space="preserve">                               x1 - 5 X2 </t>
    </r>
    <r>
      <rPr>
        <vertAlign val="subscript"/>
        <sz val="11"/>
        <color rgb="FF000000"/>
        <rFont val="Calibri"/>
        <family val="2"/>
        <scheme val="minor"/>
      </rPr>
      <t xml:space="preserve"> </t>
    </r>
    <r>
      <rPr>
        <sz val="11"/>
        <color rgb="FF000000"/>
        <rFont val="Calibri"/>
        <family val="2"/>
        <scheme val="minor"/>
      </rPr>
      <t>≤ 40</t>
    </r>
  </si>
  <si>
    <t xml:space="preserve">0.5 x1 + 0.5 x2 +   x3 + S1                    </t>
  </si>
  <si>
    <t xml:space="preserve">0.5 x1 + 0.5 x2 + 2 x3      + S2                 </t>
  </si>
  <si>
    <t xml:space="preserve">x1                                       + S3           </t>
  </si>
  <si>
    <t xml:space="preserve">x2                            + S4        </t>
  </si>
  <si>
    <t>x3                       + S5</t>
  </si>
  <si>
    <t>R0-(-2500)*R5</t>
  </si>
  <si>
    <t>R1-(1)*R5</t>
  </si>
  <si>
    <t>R2-(2)*R5</t>
  </si>
  <si>
    <t>R0-(-1500)*R3</t>
  </si>
  <si>
    <t>R2-(0.5)*R3</t>
  </si>
  <si>
    <t>R0-(-1300)*R2</t>
  </si>
  <si>
    <t>R4-(1)*R2</t>
  </si>
  <si>
    <t>The optimal solution predicts the production of 500 units of the luxury model, 750 of the regular and 287.5 units of the exportation model. The exportation model was the only one unable to meet the demand (400 expected, 287. 5 produced, 112.5 left (S5)). 487.5 hours left unused in the carpentry section (S1), but none left in the finishings (S5=0). Total profit =2443750 €</t>
  </si>
  <si>
    <t>In forestry problems it is not common to get a negative value for the objective function, but it is not impossible. After the class I got thinking and the problem could be, for example, related to the minimizing the temperature so that a certain bacteria wouldn't be able to replicate.</t>
  </si>
  <si>
    <t>Solution B: (x1, x2, s1, s2) = (2, 6, 0, 0) and Z= 10</t>
  </si>
  <si>
    <t>Solution A: (x1, x2, s1, s2) = (0, 5, 0,3) and Z= 10.</t>
  </si>
  <si>
    <t>Solution to the real problem  (x1, x2, S1, S2, S3) = (10, 0, 5, 10, 0), Z = 100</t>
  </si>
  <si>
    <t>Exercise 11</t>
  </si>
  <si>
    <r>
      <t xml:space="preserve">             x</t>
    </r>
    <r>
      <rPr>
        <vertAlign val="subscript"/>
        <sz val="11"/>
        <color rgb="FF000000"/>
        <rFont val="Calibri"/>
        <family val="2"/>
        <scheme val="minor"/>
      </rPr>
      <t>1</t>
    </r>
    <r>
      <rPr>
        <sz val="11"/>
        <color rgb="FF000000"/>
        <rFont val="Calibri"/>
        <family val="2"/>
        <scheme val="minor"/>
      </rPr>
      <t xml:space="preserve"> + x</t>
    </r>
    <r>
      <rPr>
        <vertAlign val="subscript"/>
        <sz val="11"/>
        <color rgb="FF000000"/>
        <rFont val="Calibri"/>
        <family val="2"/>
        <scheme val="minor"/>
      </rPr>
      <t xml:space="preserve">2                </t>
    </r>
    <r>
      <rPr>
        <sz val="11"/>
        <color rgb="FF000000"/>
        <rFont val="Calibri"/>
        <family val="2"/>
        <scheme val="minor"/>
      </rPr>
      <t>≤ 1</t>
    </r>
  </si>
  <si>
    <r>
      <t xml:space="preserve">          2 x</t>
    </r>
    <r>
      <rPr>
        <vertAlign val="subscript"/>
        <sz val="11"/>
        <color rgb="FF000000"/>
        <rFont val="Calibri"/>
        <family val="2"/>
        <scheme val="minor"/>
      </rPr>
      <t xml:space="preserve">1           </t>
    </r>
    <r>
      <rPr>
        <sz val="11"/>
        <color rgb="FF000000"/>
        <rFont val="Calibri"/>
        <family val="2"/>
        <scheme val="minor"/>
      </rPr>
      <t xml:space="preserve"> + x3 </t>
    </r>
    <r>
      <rPr>
        <vertAlign val="subscript"/>
        <sz val="11"/>
        <color rgb="FF000000"/>
        <rFont val="Calibri"/>
        <family val="2"/>
        <scheme val="minor"/>
      </rPr>
      <t xml:space="preserve"> </t>
    </r>
    <r>
      <rPr>
        <sz val="11"/>
        <color rgb="FF000000"/>
        <rFont val="Calibri"/>
        <family val="2"/>
        <scheme val="minor"/>
      </rPr>
      <t>≤ 4</t>
    </r>
  </si>
  <si>
    <r>
      <t xml:space="preserve">             x</t>
    </r>
    <r>
      <rPr>
        <vertAlign val="subscript"/>
        <sz val="11"/>
        <color rgb="FF000000"/>
        <rFont val="Calibri"/>
        <family val="2"/>
        <scheme val="minor"/>
      </rPr>
      <t>1</t>
    </r>
    <r>
      <rPr>
        <sz val="11"/>
        <color rgb="FF000000"/>
        <rFont val="Calibri"/>
        <family val="2"/>
        <scheme val="minor"/>
      </rPr>
      <t xml:space="preserve">      + x3   ≤ 1</t>
    </r>
  </si>
  <si>
    <r>
      <t>and</t>
    </r>
    <r>
      <rPr>
        <vertAlign val="subscript"/>
        <sz val="11"/>
        <color rgb="FF000000"/>
        <rFont val="Calibri"/>
        <family val="2"/>
        <scheme val="minor"/>
      </rPr>
      <t xml:space="preserve">                  </t>
    </r>
    <r>
      <rPr>
        <sz val="11"/>
        <color rgb="FF000000"/>
        <rFont val="Calibri"/>
        <family val="2"/>
        <scheme val="minor"/>
      </rPr>
      <t>x</t>
    </r>
    <r>
      <rPr>
        <vertAlign val="subscript"/>
        <sz val="11"/>
        <color rgb="FF000000"/>
        <rFont val="Calibri"/>
        <family val="2"/>
        <scheme val="minor"/>
      </rPr>
      <t xml:space="preserve">1, </t>
    </r>
    <r>
      <rPr>
        <sz val="11"/>
        <color rgb="FF000000"/>
        <rFont val="Calibri"/>
        <family val="2"/>
        <scheme val="minor"/>
      </rPr>
      <t xml:space="preserve">x2, x3 </t>
    </r>
    <r>
      <rPr>
        <vertAlign val="subscript"/>
        <sz val="11"/>
        <color rgb="FF000000"/>
        <rFont val="Calibri"/>
        <family val="2"/>
        <scheme val="minor"/>
      </rPr>
      <t xml:space="preserve">  </t>
    </r>
    <r>
      <rPr>
        <sz val="11"/>
        <color rgb="FF000000"/>
        <rFont val="Calibri"/>
        <family val="2"/>
        <scheme val="minor"/>
      </rPr>
      <t xml:space="preserve">≥ 0  </t>
    </r>
  </si>
  <si>
    <t>S1</t>
  </si>
  <si>
    <t>S2</t>
  </si>
  <si>
    <t>S3</t>
  </si>
  <si>
    <t>Max:     Z = 2 x1 +  2x2 + x3</t>
  </si>
  <si>
    <t>entering</t>
  </si>
  <si>
    <t>leaving</t>
  </si>
  <si>
    <t>(0,1,1,3,0,0)</t>
  </si>
  <si>
    <t>z=3</t>
  </si>
  <si>
    <t>(0,1,0,4,0,1)</t>
  </si>
  <si>
    <t>z=2</t>
  </si>
  <si>
    <t>(0,0,0,4,1,1)</t>
  </si>
  <si>
    <t>z=0</t>
  </si>
  <si>
    <t>optimal</t>
  </si>
  <si>
    <t>OR</t>
  </si>
  <si>
    <t>Unbounded</t>
  </si>
  <si>
    <t>c</t>
  </si>
  <si>
    <t>+</t>
  </si>
  <si>
    <t>2x1 + 4x2 ≤ 20</t>
  </si>
  <si>
    <t>x1 + x2 ≤ 8</t>
  </si>
  <si>
    <t>Z</t>
  </si>
  <si>
    <t>(x1, x2) =</t>
  </si>
  <si>
    <t>(0,5)</t>
  </si>
  <si>
    <t>(B)</t>
  </si>
  <si>
    <t>(6,2)</t>
  </si>
  <si>
    <t>(C)</t>
  </si>
  <si>
    <t xml:space="preserve"> x1 + x2 ≤ 4</t>
  </si>
  <si>
    <t>2 x1 + x2  ≤ 6</t>
  </si>
  <si>
    <t>x1 + 2 x2 ≤ 6</t>
  </si>
  <si>
    <t>(x1,x2)=</t>
  </si>
  <si>
    <t>(3,0)</t>
  </si>
  <si>
    <t>(2,2)</t>
  </si>
  <si>
    <t>(C )</t>
  </si>
  <si>
    <t xml:space="preserve"> x1  ≤ 10</t>
  </si>
  <si>
    <t xml:space="preserve"> x1 -3 x2  ≤ 15</t>
  </si>
  <si>
    <t>x1 -1 x2 ≤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</si>
</sst>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9" x14ac:knownFonts="1">
    <font>
      <sz val="11"/>
      <color theme="1"/>
      <name val="Calibri"/>
      <family val="2"/>
      <scheme val="minor"/>
    </font>
    <font>
      <b/>
      <sz val="11"/>
      <color theme="1"/>
      <name val="Calibri"/>
      <family val="2"/>
      <scheme val="minor"/>
    </font>
    <font>
      <sz val="11"/>
      <color rgb="FF000000"/>
      <name val="Calibri"/>
      <family val="2"/>
      <scheme val="minor"/>
    </font>
    <font>
      <vertAlign val="subscript"/>
      <sz val="11"/>
      <color rgb="FF000000"/>
      <name val="Calibri"/>
      <family val="2"/>
      <scheme val="minor"/>
    </font>
    <font>
      <sz val="11"/>
      <name val="Calibri"/>
      <family val="2"/>
      <scheme val="minor"/>
    </font>
    <font>
      <sz val="11"/>
      <color rgb="FF0070C0"/>
      <name val="Calibri"/>
      <family val="2"/>
      <scheme val="minor"/>
    </font>
    <font>
      <b/>
      <sz val="11"/>
      <name val="Calibri"/>
      <family val="2"/>
      <scheme val="minor"/>
    </font>
    <font>
      <b/>
      <sz val="11"/>
      <color theme="9"/>
      <name val="Calibri"/>
      <family val="2"/>
      <scheme val="minor"/>
    </font>
    <font>
      <sz val="11"/>
      <color rgb="FFC00000"/>
      <name val="Calibri"/>
      <family val="2"/>
      <scheme val="minor"/>
    </font>
    <font>
      <sz val="10"/>
      <color theme="1"/>
      <name val="Calibri"/>
      <family val="2"/>
      <scheme val="minor"/>
    </font>
    <font>
      <sz val="8"/>
      <color theme="1"/>
      <name val="Calibri"/>
      <family val="2"/>
      <scheme val="minor"/>
    </font>
    <font>
      <sz val="11"/>
      <color theme="9"/>
      <name val="Calibri"/>
      <family val="2"/>
      <scheme val="minor"/>
    </font>
    <font>
      <sz val="10"/>
      <name val="Calibri"/>
      <family val="2"/>
      <scheme val="minor"/>
    </font>
    <font>
      <sz val="11"/>
      <color rgb="FFFF0000"/>
      <name val="Calibri"/>
      <family val="2"/>
      <scheme val="minor"/>
    </font>
    <font>
      <b/>
      <sz val="11"/>
      <color rgb="FF000000"/>
      <name val="Calibri"/>
      <family val="2"/>
    </font>
    <font>
      <sz val="11"/>
      <color rgb="FF000000"/>
      <name val="Calibri"/>
      <family val="2"/>
    </font>
    <font>
      <sz val="11"/>
      <color rgb="FFFF0000"/>
      <name val="Calibri"/>
      <family val="2"/>
    </font>
    <font>
      <sz val="11"/>
      <name val="Calibri"/>
      <family val="2"/>
    </font>
    <font>
      <sz val="11"/>
      <color theme="9" tint="-0.249977111117893"/>
      <name val="Calibri"/>
      <family val="2"/>
      <scheme val="minor"/>
    </font>
    <font>
      <b/>
      <sz val="11"/>
      <color theme="9" tint="-0.249977111117893"/>
      <name val="Calibri"/>
      <family val="2"/>
    </font>
    <font>
      <b/>
      <sz val="11"/>
      <color theme="9" tint="-0.249977111117893"/>
      <name val="Calibri"/>
      <family val="2"/>
      <scheme val="minor"/>
    </font>
    <font>
      <sz val="11"/>
      <color theme="9" tint="-0.249977111117893"/>
      <name val="Calibri"/>
      <family val="2"/>
    </font>
    <font>
      <sz val="11"/>
      <color theme="1"/>
      <name val="Calibri"/>
      <family val="2"/>
    </font>
    <font>
      <sz val="9"/>
      <color theme="1"/>
      <name val="Calibri"/>
      <family val="2"/>
      <scheme val="minor"/>
    </font>
    <font>
      <sz val="10"/>
      <color rgb="FF0070C0"/>
      <name val="Calibri"/>
      <family val="2"/>
      <scheme val="minor"/>
    </font>
    <font>
      <sz val="9"/>
      <color rgb="FF0070C0"/>
      <name val="Calibri"/>
      <family val="2"/>
      <scheme val="minor"/>
    </font>
    <font>
      <i/>
      <sz val="11"/>
      <color theme="6" tint="-0.499984740745262"/>
      <name val="Calibri"/>
      <family val="2"/>
      <scheme val="minor"/>
    </font>
    <font>
      <i/>
      <sz val="9"/>
      <color theme="6" tint="-0.499984740745262"/>
      <name val="Calibri"/>
      <family val="2"/>
      <scheme val="minor"/>
    </font>
    <font>
      <b/>
      <sz val="9"/>
      <color rgb="FF000000"/>
      <name val="Calibri"/>
      <family val="2"/>
    </font>
    <font>
      <b/>
      <sz val="10"/>
      <color rgb="FF000000"/>
      <name val="Calibri"/>
      <family val="2"/>
    </font>
    <font>
      <sz val="10"/>
      <color rgb="FF000000"/>
      <name val="Calibri"/>
      <family val="2"/>
    </font>
    <font>
      <sz val="10"/>
      <color rgb="FF000000"/>
      <name val="Calibri"/>
      <family val="2"/>
      <scheme val="minor"/>
    </font>
    <font>
      <sz val="11"/>
      <color theme="6" tint="-0.499984740745262"/>
      <name val="Calibri"/>
      <family val="2"/>
    </font>
    <font>
      <sz val="11"/>
      <color theme="6" tint="-0.499984740745262"/>
      <name val="Calibri"/>
      <family val="2"/>
      <scheme val="minor"/>
    </font>
    <font>
      <sz val="11"/>
      <color rgb="FFFFFFFF"/>
      <name val="Calibri"/>
      <family val="2"/>
      <scheme val="minor"/>
    </font>
    <font>
      <vertAlign val="subscript"/>
      <sz val="11"/>
      <color rgb="FFFFFFFF"/>
      <name val="Calibri"/>
      <family val="2"/>
      <scheme val="minor"/>
    </font>
    <font>
      <i/>
      <sz val="11"/>
      <color rgb="FF0070C0"/>
      <name val="Calibri"/>
      <family val="2"/>
      <scheme val="minor"/>
    </font>
    <font>
      <sz val="11"/>
      <color rgb="FFC00000"/>
      <name val="Calibri"/>
      <family val="2"/>
    </font>
    <font>
      <i/>
      <sz val="9"/>
      <color rgb="FF0070C0"/>
      <name val="Calibri"/>
      <family val="2"/>
      <scheme val="minor"/>
    </font>
    <font>
      <b/>
      <sz val="11"/>
      <color theme="9"/>
      <name val="Calibri"/>
      <family val="2"/>
    </font>
    <font>
      <i/>
      <sz val="9"/>
      <color theme="0" tint="-0.499984740745262"/>
      <name val="Calibri"/>
      <family val="2"/>
      <scheme val="minor"/>
    </font>
    <font>
      <vertAlign val="superscript"/>
      <sz val="11"/>
      <color theme="1"/>
      <name val="Calibri"/>
      <family val="2"/>
      <scheme val="minor"/>
    </font>
    <font>
      <b/>
      <vertAlign val="superscript"/>
      <sz val="11"/>
      <color theme="1"/>
      <name val="Calibri"/>
      <family val="2"/>
      <scheme val="minor"/>
    </font>
    <font>
      <vertAlign val="subscript"/>
      <sz val="11"/>
      <color theme="1"/>
      <name val="Calibri"/>
      <family val="2"/>
      <scheme val="minor"/>
    </font>
    <font>
      <vertAlign val="subscript"/>
      <sz val="11"/>
      <color rgb="FF0070C0"/>
      <name val="Calibri"/>
      <family val="2"/>
      <scheme val="minor"/>
    </font>
    <font>
      <i/>
      <sz val="10"/>
      <color rgb="FF0070C0"/>
      <name val="Calibri"/>
      <family val="2"/>
      <scheme val="minor"/>
    </font>
    <font>
      <b/>
      <i/>
      <sz val="10"/>
      <color rgb="FF0070C0"/>
      <name val="Calibri"/>
      <family val="2"/>
      <scheme val="minor"/>
    </font>
    <font>
      <vertAlign val="subscript"/>
      <sz val="10"/>
      <color theme="1"/>
      <name val="Calibri"/>
      <family val="2"/>
      <scheme val="minor"/>
    </font>
    <font>
      <sz val="8"/>
      <name val="Calibri"/>
      <family val="2"/>
      <scheme val="minor"/>
    </font>
    <font>
      <i/>
      <sz val="8"/>
      <color rgb="FF0070C0"/>
      <name val="Calibri"/>
      <family val="2"/>
      <scheme val="minor"/>
    </font>
    <font>
      <sz val="8"/>
      <color rgb="FFC00000"/>
      <name val="Calibri"/>
      <family val="2"/>
      <scheme val="minor"/>
    </font>
    <font>
      <sz val="11"/>
      <color theme="0"/>
      <name val="Calibri"/>
      <family val="2"/>
      <scheme val="minor"/>
    </font>
    <font>
      <b/>
      <sz val="11"/>
      <color rgb="FFFF0000"/>
      <name val="Calibri"/>
      <family val="2"/>
    </font>
    <font>
      <b/>
      <sz val="9"/>
      <color theme="9" tint="-0.249977111117893"/>
      <name val="Calibri"/>
      <family val="2"/>
      <scheme val="minor"/>
    </font>
    <font>
      <b/>
      <i/>
      <sz val="9"/>
      <color theme="9"/>
      <name val="Calibri"/>
      <family val="2"/>
      <scheme val="minor"/>
    </font>
    <font>
      <b/>
      <sz val="11"/>
      <color theme="0"/>
      <name val="Calibri"/>
      <family val="2"/>
      <scheme val="minor"/>
    </font>
    <font>
      <b/>
      <sz val="11"/>
      <color theme="5"/>
      <name val="Calibri"/>
      <family val="2"/>
      <scheme val="minor"/>
    </font>
    <font>
      <b/>
      <sz val="11"/>
      <color theme="4"/>
      <name val="Calibri"/>
      <family val="2"/>
      <scheme val="minor"/>
    </font>
    <font>
      <b/>
      <sz val="11"/>
      <color theme="7"/>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C00000"/>
        <bgColor indexed="64"/>
      </patternFill>
    </fill>
    <fill>
      <patternFill patternType="solid">
        <fgColor theme="5" tint="0.59999389629810485"/>
        <bgColor indexed="64"/>
      </patternFill>
    </fill>
    <fill>
      <patternFill patternType="solid">
        <fgColor theme="2"/>
        <bgColor indexed="64"/>
      </patternFill>
    </fill>
    <fill>
      <patternFill patternType="solid">
        <fgColor rgb="FFA5A5A5"/>
      </patternFill>
    </fill>
    <fill>
      <patternFill patternType="solid">
        <fgColor theme="7" tint="0.59999389629810485"/>
        <bgColor indexed="64"/>
      </patternFill>
    </fill>
    <fill>
      <patternFill patternType="solid">
        <fgColor theme="5"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s>
  <cellStyleXfs count="2">
    <xf numFmtId="0" fontId="0" fillId="0" borderId="0"/>
    <xf numFmtId="0" fontId="55" fillId="10" borderId="32" applyNumberFormat="0" applyAlignment="0" applyProtection="0"/>
  </cellStyleXfs>
  <cellXfs count="296">
    <xf numFmtId="0" fontId="0" fillId="0" borderId="0" xfId="0"/>
    <xf numFmtId="0" fontId="0" fillId="0" borderId="0" xfId="0" applyAlignment="1">
      <alignment horizontal="center"/>
    </xf>
    <xf numFmtId="0" fontId="0" fillId="0" borderId="0" xfId="0" applyAlignment="1">
      <alignment horizontal="right"/>
    </xf>
    <xf numFmtId="0" fontId="0" fillId="0" borderId="0" xfId="0" quotePrefix="1" applyAlignment="1">
      <alignment horizontal="right"/>
    </xf>
    <xf numFmtId="0" fontId="0" fillId="0" borderId="0" xfId="0" quotePrefix="1"/>
    <xf numFmtId="0" fontId="0" fillId="0" borderId="0" xfId="0" quotePrefix="1" applyAlignment="1">
      <alignment horizontal="center"/>
    </xf>
    <xf numFmtId="0" fontId="0" fillId="0" borderId="0" xfId="0" applyFill="1"/>
    <xf numFmtId="0" fontId="0" fillId="0" borderId="0" xfId="0" applyFill="1" applyBorder="1"/>
    <xf numFmtId="0" fontId="1" fillId="0" borderId="0" xfId="0" applyFont="1" applyFill="1" applyBorder="1" applyAlignment="1">
      <alignment horizontal="center"/>
    </xf>
    <xf numFmtId="0" fontId="1" fillId="0" borderId="0" xfId="0" applyFont="1"/>
    <xf numFmtId="0" fontId="0" fillId="0" borderId="0" xfId="0" applyAlignment="1">
      <alignment horizontal="left"/>
    </xf>
    <xf numFmtId="0" fontId="1" fillId="0" borderId="1" xfId="0" applyFont="1" applyBorder="1" applyAlignment="1">
      <alignment horizontal="center"/>
    </xf>
    <xf numFmtId="0" fontId="5" fillId="0" borderId="0" xfId="0" applyFont="1"/>
    <xf numFmtId="0" fontId="0" fillId="0" borderId="0" xfId="0" applyBorder="1"/>
    <xf numFmtId="0" fontId="0" fillId="0" borderId="0" xfId="0" applyFont="1" applyFill="1" applyBorder="1" applyAlignment="1">
      <alignment horizontal="center"/>
    </xf>
    <xf numFmtId="0" fontId="0" fillId="0" borderId="0" xfId="0" applyFill="1" applyBorder="1" applyAlignment="1">
      <alignment horizontal="center" vertical="center"/>
    </xf>
    <xf numFmtId="0" fontId="10" fillId="0" borderId="0" xfId="0" applyFont="1"/>
    <xf numFmtId="0" fontId="15" fillId="0" borderId="11" xfId="0" applyFont="1" applyBorder="1" applyAlignment="1">
      <alignment horizontal="center" vertical="center" wrapText="1" readingOrder="1"/>
    </xf>
    <xf numFmtId="0" fontId="15" fillId="0" borderId="0" xfId="0" applyFont="1" applyFill="1" applyBorder="1" applyAlignment="1">
      <alignment horizontal="center" vertical="center" wrapText="1" readingOrder="1"/>
    </xf>
    <xf numFmtId="0" fontId="0" fillId="0" borderId="1" xfId="0" applyBorder="1" applyAlignment="1">
      <alignment horizontal="center"/>
    </xf>
    <xf numFmtId="0" fontId="15"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1" xfId="0" applyBorder="1" applyAlignment="1">
      <alignment horizontal="center" vertical="center"/>
    </xf>
    <xf numFmtId="0" fontId="1" fillId="0" borderId="1" xfId="0" applyFont="1" applyFill="1" applyBorder="1" applyAlignment="1">
      <alignment horizontal="center"/>
    </xf>
    <xf numFmtId="0" fontId="13" fillId="0" borderId="1" xfId="0" applyFont="1" applyBorder="1" applyAlignment="1">
      <alignment horizont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Fill="1" applyBorder="1" applyAlignment="1">
      <alignment horizontal="center" vertical="center" wrapText="1"/>
    </xf>
    <xf numFmtId="0" fontId="20" fillId="0" borderId="0" xfId="0" applyFont="1" applyAlignment="1">
      <alignment horizontal="center"/>
    </xf>
    <xf numFmtId="0" fontId="19" fillId="3" borderId="1" xfId="0" applyFont="1" applyFill="1" applyBorder="1" applyAlignment="1">
      <alignment horizontal="center" vertical="center" wrapText="1"/>
    </xf>
    <xf numFmtId="0" fontId="20" fillId="0" borderId="1" xfId="0" applyFont="1" applyBorder="1" applyAlignment="1">
      <alignment horizontal="center"/>
    </xf>
    <xf numFmtId="164" fontId="17" fillId="0" borderId="1" xfId="0" applyNumberFormat="1" applyFont="1" applyBorder="1" applyAlignment="1">
      <alignment horizontal="center" vertical="center" wrapText="1"/>
    </xf>
    <xf numFmtId="164" fontId="19" fillId="0" borderId="1" xfId="0" applyNumberFormat="1" applyFont="1" applyBorder="1" applyAlignment="1">
      <alignment horizontal="center" vertical="center" wrapText="1"/>
    </xf>
    <xf numFmtId="164" fontId="0" fillId="0" borderId="1" xfId="0" applyNumberFormat="1" applyBorder="1" applyAlignment="1">
      <alignment horizontal="center"/>
    </xf>
    <xf numFmtId="0" fontId="20" fillId="3" borderId="1" xfId="0" applyFont="1" applyFill="1" applyBorder="1" applyAlignment="1">
      <alignment horizontal="center"/>
    </xf>
    <xf numFmtId="1" fontId="0" fillId="0" borderId="17" xfId="0" applyNumberFormat="1" applyFill="1" applyBorder="1" applyAlignment="1">
      <alignment horizontal="center"/>
    </xf>
    <xf numFmtId="0" fontId="1" fillId="0" borderId="0" xfId="0" applyFont="1" applyBorder="1" applyAlignment="1">
      <alignment horizontal="right"/>
    </xf>
    <xf numFmtId="0" fontId="1" fillId="0" borderId="17" xfId="0" applyFont="1" applyFill="1" applyBorder="1" applyAlignment="1">
      <alignment horizontal="center"/>
    </xf>
    <xf numFmtId="0" fontId="1" fillId="0" borderId="0" xfId="0" applyFont="1" applyAlignment="1">
      <alignment vertical="center"/>
    </xf>
    <xf numFmtId="0" fontId="0" fillId="0" borderId="0" xfId="0" applyFont="1" applyAlignment="1">
      <alignment horizontal="left"/>
    </xf>
    <xf numFmtId="0" fontId="15" fillId="0" borderId="0" xfId="0" applyFont="1" applyFill="1" applyBorder="1" applyAlignment="1">
      <alignment horizontal="right" vertical="center" readingOrder="1"/>
    </xf>
    <xf numFmtId="1" fontId="0" fillId="0" borderId="0" xfId="0" applyNumberFormat="1" applyAlignment="1">
      <alignment horizontal="left"/>
    </xf>
    <xf numFmtId="0" fontId="4" fillId="0" borderId="1" xfId="0" applyFont="1" applyBorder="1" applyAlignment="1">
      <alignment horizontal="center"/>
    </xf>
    <xf numFmtId="0" fontId="16"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18" fillId="0" borderId="1" xfId="0" applyFont="1" applyBorder="1" applyAlignment="1">
      <alignment horizontal="center" vertical="center"/>
    </xf>
    <xf numFmtId="0" fontId="0" fillId="0" borderId="0" xfId="0" applyFont="1" applyFill="1" applyBorder="1"/>
    <xf numFmtId="0" fontId="0" fillId="0" borderId="0" xfId="0" applyFont="1" applyFill="1" applyBorder="1" applyAlignment="1">
      <alignment horizontal="center" vertical="center"/>
    </xf>
    <xf numFmtId="0" fontId="18" fillId="0" borderId="0" xfId="0" applyFont="1" applyFill="1" applyBorder="1" applyAlignment="1">
      <alignment horizontal="center"/>
    </xf>
    <xf numFmtId="0" fontId="20" fillId="0" borderId="1" xfId="0" applyFont="1" applyBorder="1" applyAlignment="1">
      <alignment horizontal="center" vertical="center"/>
    </xf>
    <xf numFmtId="0" fontId="1" fillId="0" borderId="0" xfId="0" quotePrefix="1" applyFont="1" applyAlignment="1">
      <alignment horizontal="center"/>
    </xf>
    <xf numFmtId="0" fontId="4" fillId="0" borderId="1" xfId="0" applyFont="1" applyFill="1" applyBorder="1" applyAlignment="1">
      <alignment horizontal="center"/>
    </xf>
    <xf numFmtId="0" fontId="13" fillId="0" borderId="1" xfId="0" applyFont="1" applyFill="1" applyBorder="1" applyAlignment="1">
      <alignment horizontal="center"/>
    </xf>
    <xf numFmtId="0" fontId="1" fillId="0" borderId="0" xfId="0" applyFont="1" applyBorder="1" applyAlignment="1">
      <alignment horizontal="center"/>
    </xf>
    <xf numFmtId="0" fontId="0" fillId="0" borderId="0" xfId="0" applyBorder="1" applyAlignment="1">
      <alignment horizontal="center" vertical="center"/>
    </xf>
    <xf numFmtId="0" fontId="15" fillId="0" borderId="0" xfId="0" applyFont="1" applyBorder="1" applyAlignment="1">
      <alignment horizontal="center" vertical="center" wrapText="1"/>
    </xf>
    <xf numFmtId="0" fontId="15" fillId="0" borderId="0" xfId="0" applyFont="1" applyFill="1" applyBorder="1" applyAlignment="1">
      <alignment horizontal="center" vertical="center" wrapText="1"/>
    </xf>
    <xf numFmtId="0" fontId="21" fillId="0" borderId="1" xfId="0" applyFont="1" applyBorder="1" applyAlignment="1">
      <alignment horizontal="center" vertical="center" wrapText="1"/>
    </xf>
    <xf numFmtId="0" fontId="0" fillId="0" borderId="0" xfId="0" applyFont="1"/>
    <xf numFmtId="0" fontId="1" fillId="2" borderId="1" xfId="0" applyFont="1" applyFill="1" applyBorder="1" applyAlignment="1">
      <alignment horizontal="center"/>
    </xf>
    <xf numFmtId="0" fontId="0" fillId="0" borderId="0" xfId="0" applyAlignment="1">
      <alignment wrapText="1"/>
    </xf>
    <xf numFmtId="0" fontId="1" fillId="0" borderId="0" xfId="0" applyFont="1" applyAlignment="1">
      <alignment horizontal="right"/>
    </xf>
    <xf numFmtId="0" fontId="9" fillId="0" borderId="0" xfId="0" applyFont="1"/>
    <xf numFmtId="0" fontId="23" fillId="0" borderId="0" xfId="0" applyFont="1"/>
    <xf numFmtId="1" fontId="5" fillId="0" borderId="0" xfId="0" applyNumberFormat="1" applyFont="1" applyAlignment="1">
      <alignment horizontal="left"/>
    </xf>
    <xf numFmtId="0" fontId="24" fillId="0" borderId="0" xfId="0" applyFont="1"/>
    <xf numFmtId="0" fontId="25" fillId="0" borderId="0" xfId="0" applyFont="1"/>
    <xf numFmtId="0" fontId="25" fillId="0" borderId="0" xfId="0" applyFont="1" applyAlignment="1">
      <alignment horizontal="right"/>
    </xf>
    <xf numFmtId="0" fontId="4" fillId="0" borderId="0" xfId="0" applyFont="1" applyAlignment="1">
      <alignment horizontal="center"/>
    </xf>
    <xf numFmtId="0" fontId="26" fillId="0" borderId="0" xfId="0" applyFont="1" applyAlignment="1">
      <alignment horizontal="right"/>
    </xf>
    <xf numFmtId="0" fontId="1" fillId="5" borderId="1" xfId="0" applyFont="1" applyFill="1" applyBorder="1" applyAlignment="1">
      <alignment horizontal="center"/>
    </xf>
    <xf numFmtId="0" fontId="0" fillId="0" borderId="0" xfId="0" applyFont="1" applyAlignment="1">
      <alignment horizontal="center"/>
    </xf>
    <xf numFmtId="0" fontId="22" fillId="0" borderId="1" xfId="0" applyFont="1" applyFill="1" applyBorder="1" applyAlignment="1">
      <alignment horizontal="center" vertical="center" wrapText="1"/>
    </xf>
    <xf numFmtId="0" fontId="4" fillId="2" borderId="1" xfId="0" applyFont="1" applyFill="1" applyBorder="1" applyAlignment="1">
      <alignment horizontal="center"/>
    </xf>
    <xf numFmtId="0" fontId="19"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27" fillId="0" borderId="0" xfId="0" applyFont="1" applyAlignment="1">
      <alignment horizontal="right"/>
    </xf>
    <xf numFmtId="0" fontId="27" fillId="0" borderId="0" xfId="0" applyFont="1" applyFill="1" applyBorder="1" applyAlignment="1">
      <alignment horizontal="right"/>
    </xf>
    <xf numFmtId="0" fontId="1" fillId="3" borderId="1" xfId="0" applyFont="1" applyFill="1" applyBorder="1" applyAlignment="1">
      <alignment horizontal="center" vertical="center"/>
    </xf>
    <xf numFmtId="0" fontId="1" fillId="3" borderId="1" xfId="0" applyFont="1" applyFill="1" applyBorder="1" applyAlignment="1">
      <alignment horizontal="center"/>
    </xf>
    <xf numFmtId="0" fontId="6" fillId="3" borderId="1" xfId="0" applyFont="1" applyFill="1" applyBorder="1" applyAlignment="1">
      <alignment horizontal="center"/>
    </xf>
    <xf numFmtId="0" fontId="14" fillId="0" borderId="0" xfId="0" applyFont="1" applyFill="1" applyBorder="1" applyAlignment="1">
      <alignment horizontal="right" vertical="center" readingOrder="1"/>
    </xf>
    <xf numFmtId="0" fontId="29" fillId="0" borderId="2" xfId="0" applyFont="1" applyBorder="1" applyAlignment="1">
      <alignment horizontal="center" vertical="center" wrapText="1" readingOrder="1"/>
    </xf>
    <xf numFmtId="0" fontId="29" fillId="0" borderId="10" xfId="0" applyFont="1" applyBorder="1" applyAlignment="1">
      <alignment horizontal="center" vertical="center" wrapText="1" readingOrder="1"/>
    </xf>
    <xf numFmtId="0" fontId="30" fillId="0" borderId="18" xfId="0" applyFont="1" applyBorder="1" applyAlignment="1">
      <alignment horizontal="left" vertical="center" wrapText="1" readingOrder="1"/>
    </xf>
    <xf numFmtId="0" fontId="30" fillId="0" borderId="13" xfId="0" applyFont="1" applyBorder="1" applyAlignment="1">
      <alignment horizontal="center" vertical="center" wrapText="1" readingOrder="1"/>
    </xf>
    <xf numFmtId="0" fontId="30" fillId="0" borderId="19" xfId="0" applyFont="1" applyBorder="1" applyAlignment="1">
      <alignment horizontal="center" vertical="center" wrapText="1" readingOrder="1"/>
    </xf>
    <xf numFmtId="0" fontId="30" fillId="0" borderId="20" xfId="0" applyFont="1" applyBorder="1" applyAlignment="1">
      <alignment horizontal="left" vertical="center" wrapText="1" readingOrder="1"/>
    </xf>
    <xf numFmtId="0" fontId="30" fillId="0" borderId="21" xfId="0" applyFont="1" applyBorder="1" applyAlignment="1">
      <alignment horizontal="center" vertical="center" wrapText="1" readingOrder="1"/>
    </xf>
    <xf numFmtId="0" fontId="30" fillId="0" borderId="22" xfId="0" applyFont="1" applyBorder="1" applyAlignment="1">
      <alignment horizontal="center" vertical="center" wrapText="1" readingOrder="1"/>
    </xf>
    <xf numFmtId="0" fontId="0" fillId="0" borderId="1" xfId="0" applyFill="1" applyBorder="1" applyAlignment="1">
      <alignment horizontal="center" vertical="center"/>
    </xf>
    <xf numFmtId="0" fontId="4" fillId="0" borderId="1" xfId="0" applyFont="1" applyFill="1" applyBorder="1" applyAlignment="1">
      <alignment horizontal="center" vertical="center"/>
    </xf>
    <xf numFmtId="0" fontId="0" fillId="0" borderId="1" xfId="0" applyFont="1" applyBorder="1" applyAlignment="1">
      <alignment horizontal="center"/>
    </xf>
    <xf numFmtId="0" fontId="0" fillId="2" borderId="1" xfId="0" applyFont="1" applyFill="1" applyBorder="1" applyAlignment="1">
      <alignment horizontal="center"/>
    </xf>
    <xf numFmtId="0" fontId="20"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23" fillId="0" borderId="0" xfId="0" applyFont="1" applyFill="1" applyBorder="1"/>
    <xf numFmtId="0" fontId="17" fillId="0" borderId="0" xfId="0" applyFont="1" applyFill="1" applyBorder="1" applyAlignment="1">
      <alignment horizontal="center" vertical="center" wrapText="1"/>
    </xf>
    <xf numFmtId="0" fontId="31" fillId="0" borderId="0" xfId="0" applyFont="1" applyAlignment="1">
      <alignment horizontal="left" vertical="center" readingOrder="1"/>
    </xf>
    <xf numFmtId="0" fontId="14" fillId="0" borderId="0" xfId="0" applyFont="1" applyFill="1" applyBorder="1" applyAlignment="1">
      <alignment horizontal="left" vertical="center" readingOrder="1"/>
    </xf>
    <xf numFmtId="0" fontId="2" fillId="0" borderId="0" xfId="0" applyFont="1" applyAlignment="1">
      <alignment horizontal="left" vertical="center" readingOrder="1"/>
    </xf>
    <xf numFmtId="0" fontId="2" fillId="0" borderId="0" xfId="0" applyFont="1" applyAlignment="1">
      <alignment vertical="center" readingOrder="1"/>
    </xf>
    <xf numFmtId="0" fontId="0" fillId="0" borderId="0" xfId="0" applyBorder="1" applyAlignment="1">
      <alignment horizontal="center"/>
    </xf>
    <xf numFmtId="0" fontId="32" fillId="0" borderId="1" xfId="0" applyFont="1" applyBorder="1" applyAlignment="1">
      <alignment horizontal="center" vertical="center" wrapText="1"/>
    </xf>
    <xf numFmtId="0" fontId="32" fillId="0" borderId="1" xfId="0" applyFont="1" applyFill="1" applyBorder="1" applyAlignment="1">
      <alignment horizontal="center" vertical="center" wrapText="1"/>
    </xf>
    <xf numFmtId="0" fontId="33" fillId="0" borderId="0" xfId="0" applyFont="1" applyAlignment="1">
      <alignment horizontal="center"/>
    </xf>
    <xf numFmtId="0" fontId="0" fillId="2" borderId="1" xfId="0" applyFill="1" applyBorder="1" applyAlignment="1">
      <alignment horizontal="center"/>
    </xf>
    <xf numFmtId="0" fontId="1" fillId="0" borderId="0" xfId="0" applyFont="1" applyFill="1" applyBorder="1" applyAlignment="1">
      <alignment horizontal="right"/>
    </xf>
    <xf numFmtId="0" fontId="0" fillId="0" borderId="1" xfId="0" applyFill="1" applyBorder="1" applyAlignment="1">
      <alignment horizontal="center"/>
    </xf>
    <xf numFmtId="0" fontId="12" fillId="0" borderId="0" xfId="0" applyFont="1" applyAlignment="1">
      <alignment vertical="center" wrapText="1"/>
    </xf>
    <xf numFmtId="0" fontId="21" fillId="2" borderId="1" xfId="0" applyFont="1" applyFill="1" applyBorder="1" applyAlignment="1">
      <alignment horizontal="center" vertical="center" wrapText="1"/>
    </xf>
    <xf numFmtId="0" fontId="13" fillId="4" borderId="1" xfId="0" applyFont="1" applyFill="1" applyBorder="1" applyAlignment="1">
      <alignment horizontal="center"/>
    </xf>
    <xf numFmtId="0" fontId="25" fillId="0" borderId="0" xfId="0" applyFont="1" applyAlignment="1">
      <alignment vertical="top" wrapText="1"/>
    </xf>
    <xf numFmtId="0" fontId="4" fillId="4" borderId="1" xfId="0" applyFont="1" applyFill="1" applyBorder="1" applyAlignment="1">
      <alignment horizontal="center"/>
    </xf>
    <xf numFmtId="0" fontId="36" fillId="0" borderId="0" xfId="0" applyFont="1"/>
    <xf numFmtId="0" fontId="8" fillId="4" borderId="1" xfId="0" applyFont="1" applyFill="1" applyBorder="1" applyAlignment="1">
      <alignment horizontal="center"/>
    </xf>
    <xf numFmtId="0" fontId="37" fillId="0" borderId="1" xfId="0" applyFont="1" applyFill="1" applyBorder="1" applyAlignment="1">
      <alignment horizontal="center" vertical="center" wrapText="1"/>
    </xf>
    <xf numFmtId="0" fontId="8" fillId="0" borderId="1" xfId="0" applyFont="1" applyFill="1" applyBorder="1" applyAlignment="1">
      <alignment horizontal="center"/>
    </xf>
    <xf numFmtId="0" fontId="4" fillId="4" borderId="0" xfId="0" applyFont="1" applyFill="1" applyAlignment="1">
      <alignment horizontal="center"/>
    </xf>
    <xf numFmtId="0" fontId="8" fillId="0" borderId="1" xfId="0" applyFont="1" applyFill="1" applyBorder="1" applyAlignment="1">
      <alignment horizontal="center" vertical="center"/>
    </xf>
    <xf numFmtId="0" fontId="17" fillId="4"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xf>
    <xf numFmtId="0" fontId="0" fillId="4" borderId="1" xfId="0" applyFont="1" applyFill="1" applyBorder="1" applyAlignment="1">
      <alignment horizontal="center"/>
    </xf>
    <xf numFmtId="0" fontId="19" fillId="4" borderId="1" xfId="0" applyFont="1" applyFill="1" applyBorder="1" applyAlignment="1">
      <alignment horizontal="center" vertical="center" wrapText="1"/>
    </xf>
    <xf numFmtId="164" fontId="20" fillId="0" borderId="0" xfId="0" applyNumberFormat="1" applyFont="1" applyAlignment="1">
      <alignment horizontal="center"/>
    </xf>
    <xf numFmtId="0" fontId="0" fillId="0" borderId="0" xfId="0" quotePrefix="1" applyAlignment="1">
      <alignment horizontal="left"/>
    </xf>
    <xf numFmtId="0" fontId="0" fillId="0" borderId="1" xfId="0" quotePrefix="1" applyFont="1" applyFill="1" applyBorder="1" applyAlignment="1">
      <alignment horizontal="center" vertical="center"/>
    </xf>
    <xf numFmtId="0" fontId="4" fillId="0" borderId="0" xfId="0" quotePrefix="1" applyFont="1" applyAlignment="1">
      <alignment horizontal="center"/>
    </xf>
    <xf numFmtId="1" fontId="4" fillId="0" borderId="0" xfId="0" applyNumberFormat="1" applyFont="1" applyAlignment="1">
      <alignment horizontal="center"/>
    </xf>
    <xf numFmtId="0" fontId="39" fillId="0" borderId="1" xfId="0" applyFont="1" applyFill="1" applyBorder="1" applyAlignment="1">
      <alignment horizontal="center" vertical="center" wrapText="1"/>
    </xf>
    <xf numFmtId="1" fontId="7" fillId="0" borderId="0" xfId="0" applyNumberFormat="1" applyFont="1" applyAlignment="1">
      <alignment horizontal="center"/>
    </xf>
    <xf numFmtId="0" fontId="38" fillId="0" borderId="0" xfId="0" applyFont="1" applyFill="1" applyBorder="1" applyAlignment="1">
      <alignment horizontal="left"/>
    </xf>
    <xf numFmtId="0" fontId="40" fillId="0" borderId="0" xfId="0" applyFont="1" applyAlignment="1">
      <alignment horizontal="right"/>
    </xf>
    <xf numFmtId="164" fontId="4" fillId="0" borderId="1" xfId="0" applyNumberFormat="1" applyFont="1" applyFill="1" applyBorder="1" applyAlignment="1">
      <alignment horizontal="center"/>
    </xf>
    <xf numFmtId="164" fontId="17" fillId="0" borderId="1" xfId="0" applyNumberFormat="1" applyFont="1" applyFill="1" applyBorder="1" applyAlignment="1">
      <alignment horizontal="center" vertical="center" wrapText="1"/>
    </xf>
    <xf numFmtId="164" fontId="39" fillId="0" borderId="1" xfId="0" applyNumberFormat="1" applyFont="1" applyFill="1" applyBorder="1" applyAlignment="1">
      <alignment horizontal="center" vertical="center" wrapText="1"/>
    </xf>
    <xf numFmtId="0" fontId="5" fillId="0" borderId="0" xfId="0" applyFont="1" applyAlignment="1">
      <alignment horizontal="left" vertical="center" readingOrder="1"/>
    </xf>
    <xf numFmtId="0" fontId="8" fillId="2" borderId="1" xfId="0" applyFont="1" applyFill="1" applyBorder="1" applyAlignment="1">
      <alignment horizontal="center"/>
    </xf>
    <xf numFmtId="0" fontId="37" fillId="2" borderId="1" xfId="0" applyFont="1" applyFill="1" applyBorder="1" applyAlignment="1">
      <alignment horizontal="center" vertical="center" wrapText="1"/>
    </xf>
    <xf numFmtId="0" fontId="39" fillId="2" borderId="1" xfId="0" applyFont="1" applyFill="1" applyBorder="1" applyAlignment="1">
      <alignment horizontal="center" vertical="center" wrapText="1"/>
    </xf>
    <xf numFmtId="0" fontId="38" fillId="0" borderId="0" xfId="0" applyFont="1"/>
    <xf numFmtId="0" fontId="0" fillId="0" borderId="1" xfId="0" quotePrefix="1" applyBorder="1" applyAlignment="1">
      <alignment horizontal="center" vertical="center"/>
    </xf>
    <xf numFmtId="1" fontId="4" fillId="0" borderId="1" xfId="0" applyNumberFormat="1" applyFont="1" applyFill="1" applyBorder="1" applyAlignment="1">
      <alignment horizontal="center"/>
    </xf>
    <xf numFmtId="1" fontId="17"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xf>
    <xf numFmtId="0" fontId="17" fillId="0" borderId="1" xfId="0" quotePrefix="1" applyFont="1" applyFill="1" applyBorder="1" applyAlignment="1">
      <alignment horizontal="center" vertical="center" wrapText="1"/>
    </xf>
    <xf numFmtId="1" fontId="39" fillId="0" borderId="1" xfId="0" applyNumberFormat="1" applyFont="1" applyFill="1" applyBorder="1" applyAlignment="1">
      <alignment horizontal="center" vertical="center" wrapText="1"/>
    </xf>
    <xf numFmtId="0" fontId="7" fillId="0" borderId="1" xfId="0" applyFont="1" applyFill="1" applyBorder="1" applyAlignment="1">
      <alignment horizontal="center"/>
    </xf>
    <xf numFmtId="0" fontId="7" fillId="0" borderId="1" xfId="0" applyFont="1" applyBorder="1" applyAlignment="1">
      <alignment horizontal="center" vertical="center"/>
    </xf>
    <xf numFmtId="0" fontId="40" fillId="0" borderId="0" xfId="0" applyFont="1"/>
    <xf numFmtId="0" fontId="38" fillId="0" borderId="0" xfId="0" applyFont="1" applyFill="1" applyBorder="1" applyAlignment="1">
      <alignment vertical="center" wrapText="1"/>
    </xf>
    <xf numFmtId="0" fontId="45" fillId="0" borderId="0" xfId="0" applyFont="1"/>
    <xf numFmtId="0" fontId="46" fillId="0" borderId="0" xfId="0" applyFont="1" applyAlignment="1">
      <alignment horizontal="right"/>
    </xf>
    <xf numFmtId="0" fontId="9" fillId="0" borderId="0" xfId="0" applyFont="1" applyAlignment="1"/>
    <xf numFmtId="0" fontId="45" fillId="0" borderId="0" xfId="0" applyFont="1" applyAlignment="1"/>
    <xf numFmtId="0" fontId="0" fillId="6" borderId="0" xfId="0" applyFont="1" applyFill="1"/>
    <xf numFmtId="0" fontId="1" fillId="0" borderId="4" xfId="0" applyFont="1" applyBorder="1" applyAlignment="1">
      <alignment horizontal="center"/>
    </xf>
    <xf numFmtId="0" fontId="1" fillId="0" borderId="5" xfId="0" applyFont="1" applyBorder="1" applyAlignment="1">
      <alignment horizontal="center"/>
    </xf>
    <xf numFmtId="0" fontId="0" fillId="0" borderId="5" xfId="0" applyFont="1" applyBorder="1" applyAlignment="1">
      <alignment horizontal="center" vertical="center"/>
    </xf>
    <xf numFmtId="0" fontId="0" fillId="0" borderId="26" xfId="0" quotePrefix="1" applyFont="1" applyBorder="1" applyAlignment="1">
      <alignment horizontal="center"/>
    </xf>
    <xf numFmtId="0" fontId="0" fillId="0" borderId="26" xfId="0" quotePrefix="1" applyFont="1" applyFill="1" applyBorder="1" applyAlignment="1">
      <alignment horizontal="center"/>
    </xf>
    <xf numFmtId="0" fontId="0" fillId="0" borderId="27" xfId="0" quotePrefix="1" applyFont="1" applyBorder="1" applyAlignment="1">
      <alignment horizontal="center"/>
    </xf>
    <xf numFmtId="0" fontId="1" fillId="0" borderId="7" xfId="0" applyFont="1" applyBorder="1" applyAlignment="1">
      <alignment horizontal="center"/>
    </xf>
    <xf numFmtId="0" fontId="0" fillId="0" borderId="1" xfId="0" applyFont="1" applyBorder="1" applyAlignment="1">
      <alignment horizontal="center" vertical="center"/>
    </xf>
    <xf numFmtId="0" fontId="4" fillId="0" borderId="1" xfId="0" applyFont="1" applyBorder="1" applyAlignment="1">
      <alignment horizontal="center" vertical="center" wrapText="1"/>
    </xf>
    <xf numFmtId="0" fontId="1" fillId="0" borderId="9" xfId="0" applyFont="1" applyBorder="1" applyAlignment="1">
      <alignment horizontal="center"/>
    </xf>
    <xf numFmtId="0" fontId="0" fillId="0" borderId="2" xfId="0" applyFont="1" applyBorder="1" applyAlignment="1">
      <alignment horizontal="center" vertical="center"/>
    </xf>
    <xf numFmtId="0" fontId="2" fillId="0" borderId="2" xfId="0" quotePrefix="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0" fontId="2" fillId="0" borderId="10" xfId="0" applyFont="1" applyFill="1" applyBorder="1" applyAlignment="1">
      <alignment horizontal="center" vertical="center" wrapText="1"/>
    </xf>
    <xf numFmtId="0" fontId="4" fillId="0" borderId="26" xfId="0" applyFont="1" applyBorder="1" applyAlignment="1">
      <alignment horizontal="center" vertical="center"/>
    </xf>
    <xf numFmtId="0" fontId="4" fillId="0" borderId="2" xfId="0" applyFont="1" applyBorder="1" applyAlignment="1">
      <alignment horizontal="center" vertical="center" wrapText="1"/>
    </xf>
    <xf numFmtId="0" fontId="8" fillId="0" borderId="26"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quotePrefix="1" applyFont="1" applyBorder="1" applyAlignment="1">
      <alignment horizontal="center" vertical="center" wrapText="1"/>
    </xf>
    <xf numFmtId="0" fontId="20" fillId="0" borderId="1" xfId="0" quotePrefix="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8" xfId="0" applyFont="1" applyFill="1" applyBorder="1" applyAlignment="1">
      <alignment horizontal="center" vertical="center" wrapText="1"/>
    </xf>
    <xf numFmtId="1" fontId="20" fillId="0" borderId="0" xfId="0" applyNumberFormat="1" applyFont="1" applyAlignment="1">
      <alignment horizontal="center"/>
    </xf>
    <xf numFmtId="0" fontId="1" fillId="0" borderId="24" xfId="0" applyFont="1" applyFill="1" applyBorder="1" applyAlignment="1">
      <alignment horizontal="center"/>
    </xf>
    <xf numFmtId="0" fontId="0" fillId="0" borderId="26" xfId="0" applyFont="1" applyFill="1" applyBorder="1" applyAlignment="1">
      <alignment horizontal="center"/>
    </xf>
    <xf numFmtId="0" fontId="1" fillId="0" borderId="23" xfId="0" applyFont="1" applyFill="1" applyBorder="1" applyAlignment="1">
      <alignment horizontal="center" vertical="center"/>
    </xf>
    <xf numFmtId="0" fontId="1" fillId="0" borderId="25" xfId="0" applyFont="1" applyFill="1" applyBorder="1" applyAlignment="1">
      <alignment horizontal="center"/>
    </xf>
    <xf numFmtId="0" fontId="10" fillId="0" borderId="26" xfId="0" quotePrefix="1" applyFont="1" applyBorder="1" applyAlignment="1">
      <alignment horizontal="center"/>
    </xf>
    <xf numFmtId="0" fontId="10" fillId="0" borderId="26" xfId="0" quotePrefix="1" applyFont="1" applyFill="1" applyBorder="1" applyAlignment="1">
      <alignment horizontal="center"/>
    </xf>
    <xf numFmtId="0" fontId="9" fillId="0" borderId="0" xfId="0" quotePrefix="1" applyFont="1"/>
    <xf numFmtId="0" fontId="10" fillId="0" borderId="27" xfId="0" quotePrefix="1" applyFont="1" applyBorder="1" applyAlignment="1">
      <alignment horizontal="center"/>
    </xf>
    <xf numFmtId="0" fontId="48" fillId="0" borderId="26" xfId="0" quotePrefix="1" applyFont="1" applyBorder="1" applyAlignment="1">
      <alignment horizontal="center"/>
    </xf>
    <xf numFmtId="0" fontId="48" fillId="0" borderId="26" xfId="0" quotePrefix="1" applyFont="1" applyFill="1" applyBorder="1" applyAlignment="1">
      <alignment horizontal="center"/>
    </xf>
    <xf numFmtId="0" fontId="4" fillId="0" borderId="26" xfId="0" applyFont="1" applyFill="1" applyBorder="1" applyAlignment="1">
      <alignment horizontal="center"/>
    </xf>
    <xf numFmtId="0" fontId="48" fillId="0" borderId="27" xfId="0" quotePrefix="1" applyFont="1" applyBorder="1" applyAlignment="1">
      <alignment horizontal="center"/>
    </xf>
    <xf numFmtId="0" fontId="49" fillId="0" borderId="0" xfId="0" applyFont="1" applyAlignment="1">
      <alignment horizontal="center"/>
    </xf>
    <xf numFmtId="0" fontId="50" fillId="0" borderId="26" xfId="0" quotePrefix="1" applyFont="1" applyBorder="1" applyAlignment="1">
      <alignment horizontal="center"/>
    </xf>
    <xf numFmtId="0" fontId="20" fillId="0" borderId="2" xfId="0" applyFont="1" applyBorder="1" applyAlignment="1">
      <alignment horizontal="center" vertical="center" wrapText="1"/>
    </xf>
    <xf numFmtId="0" fontId="1" fillId="0" borderId="2" xfId="0" applyFont="1" applyFill="1" applyBorder="1" applyAlignment="1">
      <alignment horizontal="center"/>
    </xf>
    <xf numFmtId="0" fontId="1" fillId="0" borderId="5" xfId="0" applyFont="1" applyFill="1" applyBorder="1" applyAlignment="1">
      <alignment horizontal="center"/>
    </xf>
    <xf numFmtId="0" fontId="0" fillId="0" borderId="0" xfId="0" applyFont="1" applyFill="1"/>
    <xf numFmtId="164" fontId="20" fillId="0" borderId="2" xfId="0" applyNumberFormat="1" applyFont="1" applyBorder="1" applyAlignment="1">
      <alignment horizontal="center" vertical="center" wrapText="1"/>
    </xf>
    <xf numFmtId="0" fontId="23" fillId="0" borderId="0" xfId="0" quotePrefix="1" applyFont="1"/>
    <xf numFmtId="0" fontId="48" fillId="0" borderId="26" xfId="0" applyFont="1" applyFill="1" applyBorder="1" applyAlignment="1">
      <alignment horizontal="center"/>
    </xf>
    <xf numFmtId="164" fontId="4" fillId="0" borderId="1" xfId="0" applyNumberFormat="1" applyFont="1" applyBorder="1" applyAlignment="1">
      <alignment horizontal="center" vertical="center" wrapText="1"/>
    </xf>
    <xf numFmtId="0" fontId="4" fillId="0" borderId="26"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25" fillId="0" borderId="0" xfId="0" applyFont="1" applyAlignment="1">
      <alignment horizontal="left" vertical="center" wrapText="1"/>
    </xf>
    <xf numFmtId="0" fontId="10" fillId="0" borderId="27" xfId="0" quotePrefix="1" applyFont="1" applyFill="1" applyBorder="1" applyAlignment="1">
      <alignment horizontal="center"/>
    </xf>
    <xf numFmtId="0" fontId="0" fillId="4" borderId="1" xfId="0" applyFill="1" applyBorder="1" applyAlignment="1">
      <alignment horizontal="center"/>
    </xf>
    <xf numFmtId="0" fontId="51" fillId="7" borderId="1" xfId="0" applyFont="1" applyFill="1" applyBorder="1" applyAlignment="1">
      <alignment horizontal="center"/>
    </xf>
    <xf numFmtId="0" fontId="17" fillId="8"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22" fillId="8"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52" fillId="0" borderId="1" xfId="0" applyFont="1" applyBorder="1" applyAlignment="1">
      <alignment horizontal="center" vertical="center" wrapText="1"/>
    </xf>
    <xf numFmtId="0" fontId="20" fillId="2" borderId="1" xfId="0" applyFont="1" applyFill="1" applyBorder="1" applyAlignment="1">
      <alignment horizontal="center"/>
    </xf>
    <xf numFmtId="0" fontId="13" fillId="0" borderId="1" xfId="0" applyFont="1" applyBorder="1" applyAlignment="1">
      <alignment horizontal="center" vertical="center"/>
    </xf>
    <xf numFmtId="0" fontId="11" fillId="0" borderId="1" xfId="0" applyFont="1" applyFill="1" applyBorder="1" applyAlignment="1">
      <alignment horizontal="center" vertical="center"/>
    </xf>
    <xf numFmtId="0" fontId="53" fillId="0" borderId="0" xfId="0" applyFont="1" applyAlignment="1">
      <alignment horizontal="center"/>
    </xf>
    <xf numFmtId="0" fontId="7" fillId="0" borderId="1" xfId="0" applyFont="1" applyBorder="1" applyAlignment="1">
      <alignment horizontal="center"/>
    </xf>
    <xf numFmtId="0" fontId="0" fillId="0" borderId="1" xfId="0" applyBorder="1"/>
    <xf numFmtId="0" fontId="0" fillId="9" borderId="1" xfId="0" applyFill="1" applyBorder="1" applyAlignment="1">
      <alignment horizontal="center"/>
    </xf>
    <xf numFmtId="0" fontId="0" fillId="0" borderId="28" xfId="0" applyFill="1" applyBorder="1" applyAlignment="1">
      <alignment horizontal="center"/>
    </xf>
    <xf numFmtId="0" fontId="0" fillId="0" borderId="29" xfId="0" applyBorder="1" applyAlignment="1">
      <alignment horizontal="center"/>
    </xf>
    <xf numFmtId="0" fontId="0" fillId="4" borderId="29" xfId="0" applyFill="1" applyBorder="1" applyAlignment="1">
      <alignment horizontal="center"/>
    </xf>
    <xf numFmtId="0" fontId="0" fillId="0" borderId="30" xfId="0" applyBorder="1" applyAlignment="1">
      <alignment horizontal="center"/>
    </xf>
    <xf numFmtId="0" fontId="0" fillId="4" borderId="30" xfId="0" applyFill="1" applyBorder="1" applyAlignment="1">
      <alignment horizontal="center"/>
    </xf>
    <xf numFmtId="0" fontId="0" fillId="9" borderId="31" xfId="0" applyFill="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4" borderId="9" xfId="0" applyFill="1" applyBorder="1" applyAlignment="1">
      <alignment horizontal="center"/>
    </xf>
    <xf numFmtId="0" fontId="0" fillId="4" borderId="2" xfId="0" applyFill="1" applyBorder="1" applyAlignment="1">
      <alignment horizontal="center"/>
    </xf>
    <xf numFmtId="0" fontId="0" fillId="4" borderId="10" xfId="0" applyFill="1" applyBorder="1" applyAlignment="1">
      <alignment horizontal="center"/>
    </xf>
    <xf numFmtId="0" fontId="0" fillId="4" borderId="0" xfId="0" applyFill="1"/>
    <xf numFmtId="0" fontId="0" fillId="4" borderId="1" xfId="0" applyFill="1" applyBorder="1" applyAlignment="1">
      <alignment horizontal="center" vertical="center"/>
    </xf>
    <xf numFmtId="164" fontId="0" fillId="2" borderId="1" xfId="0" applyNumberFormat="1" applyFill="1" applyBorder="1" applyAlignment="1">
      <alignment horizontal="center"/>
    </xf>
    <xf numFmtId="164" fontId="0" fillId="4" borderId="1" xfId="0" applyNumberFormat="1" applyFill="1" applyBorder="1" applyAlignment="1">
      <alignment horizontal="center"/>
    </xf>
    <xf numFmtId="0" fontId="55" fillId="10" borderId="32" xfId="1"/>
    <xf numFmtId="0" fontId="55" fillId="10" borderId="32" xfId="1" applyAlignment="1">
      <alignment wrapText="1"/>
    </xf>
    <xf numFmtId="0" fontId="24" fillId="0" borderId="0" xfId="0" applyFont="1" applyAlignment="1">
      <alignment horizontal="center" wrapText="1"/>
    </xf>
    <xf numFmtId="0" fontId="14" fillId="0" borderId="12" xfId="0" applyFont="1" applyBorder="1" applyAlignment="1">
      <alignment horizontal="center" vertical="center" wrapText="1" readingOrder="1"/>
    </xf>
    <xf numFmtId="0" fontId="14" fillId="0" borderId="13" xfId="0" applyFont="1" applyBorder="1" applyAlignment="1">
      <alignment horizontal="center" vertical="center" wrapText="1" readingOrder="1"/>
    </xf>
    <xf numFmtId="0" fontId="14" fillId="0" borderId="14" xfId="0" applyFont="1" applyBorder="1" applyAlignment="1">
      <alignment horizontal="center" vertical="center" wrapText="1" readingOrder="1"/>
    </xf>
    <xf numFmtId="0" fontId="14" fillId="0" borderId="15" xfId="0" applyFont="1" applyBorder="1" applyAlignment="1">
      <alignment horizontal="center" vertical="center" wrapText="1" readingOrder="1"/>
    </xf>
    <xf numFmtId="0" fontId="14" fillId="0" borderId="16" xfId="0" applyFont="1" applyBorder="1" applyAlignment="1">
      <alignment horizontal="center" vertical="center" wrapText="1" readingOrder="1"/>
    </xf>
    <xf numFmtId="0" fontId="9" fillId="0" borderId="0" xfId="0" applyFont="1" applyAlignment="1">
      <alignment horizontal="left" wrapText="1"/>
    </xf>
    <xf numFmtId="0" fontId="9" fillId="0" borderId="0" xfId="0" applyFont="1" applyAlignment="1">
      <alignment horizontal="left"/>
    </xf>
    <xf numFmtId="0" fontId="9" fillId="0" borderId="0" xfId="0" applyFont="1" applyAlignment="1">
      <alignment horizontal="left" vertical="center" wrapText="1"/>
    </xf>
    <xf numFmtId="0" fontId="25" fillId="0" borderId="0" xfId="0" applyFont="1" applyAlignment="1">
      <alignment horizontal="center" vertical="center" wrapText="1"/>
    </xf>
    <xf numFmtId="0" fontId="25" fillId="0" borderId="0" xfId="0" applyFont="1" applyAlignment="1">
      <alignment horizontal="left" wrapText="1"/>
    </xf>
    <xf numFmtId="0" fontId="29" fillId="0" borderId="4" xfId="0" applyFont="1" applyBorder="1" applyAlignment="1">
      <alignment horizontal="center" vertical="center" wrapText="1" readingOrder="1"/>
    </xf>
    <xf numFmtId="0" fontId="29" fillId="0" borderId="7" xfId="0" applyFont="1" applyBorder="1" applyAlignment="1">
      <alignment horizontal="center" vertical="center" wrapText="1" readingOrder="1"/>
    </xf>
    <xf numFmtId="0" fontId="29" fillId="0" borderId="9" xfId="0" applyFont="1" applyBorder="1" applyAlignment="1">
      <alignment horizontal="center" vertical="center" wrapText="1" readingOrder="1"/>
    </xf>
    <xf numFmtId="0" fontId="28" fillId="0" borderId="5" xfId="0" applyFont="1" applyBorder="1" applyAlignment="1">
      <alignment horizontal="center" vertical="center" wrapText="1" readingOrder="1"/>
    </xf>
    <xf numFmtId="0" fontId="28" fillId="0" borderId="1" xfId="0" applyFont="1" applyBorder="1" applyAlignment="1">
      <alignment horizontal="center" vertical="center" wrapText="1" readingOrder="1"/>
    </xf>
    <xf numFmtId="0" fontId="28" fillId="0" borderId="2" xfId="0" applyFont="1" applyBorder="1" applyAlignment="1">
      <alignment horizontal="center" vertical="center" wrapText="1" readingOrder="1"/>
    </xf>
    <xf numFmtId="0" fontId="29" fillId="0" borderId="5" xfId="0" applyFont="1" applyBorder="1" applyAlignment="1">
      <alignment horizontal="center" vertical="center" wrapText="1" readingOrder="1"/>
    </xf>
    <xf numFmtId="0" fontId="29" fillId="0" borderId="6" xfId="0" applyFont="1" applyBorder="1" applyAlignment="1">
      <alignment horizontal="center" vertical="center" wrapText="1" readingOrder="1"/>
    </xf>
    <xf numFmtId="0" fontId="29" fillId="0" borderId="1" xfId="0" applyFont="1" applyBorder="1" applyAlignment="1">
      <alignment horizontal="center" vertical="center" wrapText="1" readingOrder="1"/>
    </xf>
    <xf numFmtId="0" fontId="29" fillId="0" borderId="8" xfId="0" applyFont="1" applyBorder="1" applyAlignment="1">
      <alignment horizontal="center" vertical="center" wrapText="1" readingOrder="1"/>
    </xf>
    <xf numFmtId="0" fontId="9" fillId="0" borderId="3" xfId="0" applyFont="1" applyBorder="1" applyAlignment="1">
      <alignment horizontal="left" vertical="center" wrapText="1"/>
    </xf>
    <xf numFmtId="0" fontId="38" fillId="0" borderId="0" xfId="0" applyFont="1" applyAlignment="1">
      <alignment horizontal="left" vertical="center" wrapText="1" readingOrder="1"/>
    </xf>
    <xf numFmtId="0" fontId="38" fillId="0" borderId="0" xfId="0" applyFont="1" applyFill="1" applyBorder="1" applyAlignment="1">
      <alignment horizontal="left" vertical="center" wrapText="1"/>
    </xf>
    <xf numFmtId="0" fontId="38" fillId="0" borderId="0" xfId="0" applyFont="1" applyAlignment="1">
      <alignment horizontal="left" vertical="top" wrapText="1"/>
    </xf>
    <xf numFmtId="0" fontId="25" fillId="0" borderId="0" xfId="0" applyFont="1" applyAlignment="1">
      <alignment horizontal="left" vertical="top" wrapText="1"/>
    </xf>
    <xf numFmtId="0" fontId="25" fillId="0" borderId="0" xfId="0" applyFont="1" applyAlignment="1">
      <alignment horizontal="left" vertical="center" wrapText="1"/>
    </xf>
    <xf numFmtId="0" fontId="54" fillId="0" borderId="0" xfId="0" applyFont="1" applyAlignment="1">
      <alignment horizontal="center" vertical="center" wrapText="1"/>
    </xf>
    <xf numFmtId="0" fontId="25" fillId="0" borderId="0" xfId="0" applyFont="1" applyAlignment="1">
      <alignment horizontal="center" vertical="top" wrapText="1"/>
    </xf>
    <xf numFmtId="0" fontId="38" fillId="0" borderId="0" xfId="0" applyFont="1" applyAlignment="1">
      <alignment horizontal="left" wrapText="1"/>
    </xf>
    <xf numFmtId="0" fontId="38" fillId="0" borderId="0" xfId="0" applyFont="1" applyAlignment="1">
      <alignment horizontal="left" vertical="center" wrapText="1"/>
    </xf>
    <xf numFmtId="0" fontId="0" fillId="11" borderId="0" xfId="0" applyFill="1"/>
    <xf numFmtId="0" fontId="23" fillId="12" borderId="0" xfId="0" applyFont="1" applyFill="1"/>
    <xf numFmtId="0" fontId="23" fillId="2" borderId="0" xfId="0" applyFont="1" applyFill="1"/>
    <xf numFmtId="0" fontId="8" fillId="0" borderId="0" xfId="0" applyFont="1" applyAlignment="1">
      <alignment horizontal="right"/>
    </xf>
    <xf numFmtId="0" fontId="8" fillId="0" borderId="0" xfId="0" applyFont="1"/>
    <xf numFmtId="0" fontId="8" fillId="0" borderId="17" xfId="0" applyFont="1" applyFill="1" applyBorder="1" applyAlignment="1">
      <alignment horizontal="left"/>
    </xf>
    <xf numFmtId="0" fontId="8" fillId="0" borderId="17" xfId="0" quotePrefix="1" applyFont="1" applyFill="1" applyBorder="1" applyAlignment="1">
      <alignment horizontal="left"/>
    </xf>
    <xf numFmtId="0" fontId="1" fillId="0" borderId="0" xfId="0" applyFont="1" applyFill="1" applyAlignment="1">
      <alignment horizontal="right"/>
    </xf>
    <xf numFmtId="0" fontId="9" fillId="0" borderId="0" xfId="0" applyFont="1" applyFill="1"/>
    <xf numFmtId="0" fontId="31" fillId="0" borderId="0" xfId="0" applyFont="1" applyFill="1" applyAlignment="1">
      <alignment horizontal="left" vertical="center" readingOrder="1"/>
    </xf>
    <xf numFmtId="0" fontId="23" fillId="0" borderId="0" xfId="0" applyFont="1" applyFill="1"/>
    <xf numFmtId="0" fontId="0" fillId="0" borderId="0" xfId="0" quotePrefix="1" applyFill="1"/>
    <xf numFmtId="0" fontId="56" fillId="0" borderId="1" xfId="0" applyFont="1" applyBorder="1" applyAlignment="1">
      <alignment horizontal="center"/>
    </xf>
    <xf numFmtId="0" fontId="57" fillId="0" borderId="1" xfId="0" applyFont="1" applyBorder="1" applyAlignment="1">
      <alignment horizontal="center"/>
    </xf>
    <xf numFmtId="0" fontId="58" fillId="0" borderId="1" xfId="0" applyFont="1" applyBorder="1" applyAlignment="1">
      <alignment horizontal="center"/>
    </xf>
    <xf numFmtId="0" fontId="7" fillId="0" borderId="1" xfId="0" applyFont="1" applyFill="1" applyBorder="1" applyAlignment="1">
      <alignment horizontal="center" vertical="center"/>
    </xf>
  </cellXfs>
  <cellStyles count="2">
    <cellStyle name="Check Cell" xfId="1" builtinId="23"/>
    <cellStyle name="Normal" xfId="0" builtinId="0"/>
  </cellStyles>
  <dxfs count="0"/>
  <tableStyles count="0" defaultTableStyle="TableStyleMedium2" defaultPivotStyle="PivotStyleLight16"/>
  <colors>
    <mruColors>
      <color rgb="FF5B9BD5"/>
      <color rgb="FFFFC000"/>
      <color rgb="FFED7D31"/>
      <color rgb="FFE2F0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22258614444361"/>
          <c:y val="5.0736625342526702E-2"/>
          <c:w val="0.84070857022301593"/>
          <c:h val="0.74503265920568307"/>
        </c:manualLayout>
      </c:layout>
      <c:scatterChart>
        <c:scatterStyle val="smoothMarker"/>
        <c:varyColors val="0"/>
        <c:ser>
          <c:idx val="0"/>
          <c:order val="0"/>
          <c:tx>
            <c:strRef>
              <c:f>'Exercise3-9'!$S$7</c:f>
              <c:strCache>
                <c:ptCount val="1"/>
                <c:pt idx="0">
                  <c:v>2x1 + 4x2 ≤ 20</c:v>
                </c:pt>
              </c:strCache>
            </c:strRef>
          </c:tx>
          <c:spPr>
            <a:ln w="19050" cap="rnd">
              <a:solidFill>
                <a:schemeClr val="accent1"/>
              </a:solidFill>
              <a:round/>
            </a:ln>
            <a:effectLst/>
          </c:spPr>
          <c:marker>
            <c:symbol val="none"/>
          </c:marker>
          <c:xVal>
            <c:numRef>
              <c:f>'Exercise3-9'!$U$8:$U$9</c:f>
              <c:numCache>
                <c:formatCode>General</c:formatCode>
                <c:ptCount val="2"/>
                <c:pt idx="0">
                  <c:v>0</c:v>
                </c:pt>
                <c:pt idx="1">
                  <c:v>10</c:v>
                </c:pt>
              </c:numCache>
            </c:numRef>
          </c:xVal>
          <c:yVal>
            <c:numRef>
              <c:f>'Exercise3-9'!$X$8:$X$9</c:f>
              <c:numCache>
                <c:formatCode>General</c:formatCode>
                <c:ptCount val="2"/>
                <c:pt idx="0">
                  <c:v>5</c:v>
                </c:pt>
                <c:pt idx="1">
                  <c:v>0</c:v>
                </c:pt>
              </c:numCache>
            </c:numRef>
          </c:yVal>
          <c:smooth val="1"/>
          <c:extLst>
            <c:ext xmlns:c16="http://schemas.microsoft.com/office/drawing/2014/chart" uri="{C3380CC4-5D6E-409C-BE32-E72D297353CC}">
              <c16:uniqueId val="{00000000-9AC1-4F0B-BCA9-5A7F4CA50932}"/>
            </c:ext>
          </c:extLst>
        </c:ser>
        <c:ser>
          <c:idx val="1"/>
          <c:order val="1"/>
          <c:tx>
            <c:strRef>
              <c:f>'Exercise3-9'!$S$11</c:f>
              <c:strCache>
                <c:ptCount val="1"/>
                <c:pt idx="0">
                  <c:v>x1 + x2 ≤ 8</c:v>
                </c:pt>
              </c:strCache>
            </c:strRef>
          </c:tx>
          <c:spPr>
            <a:ln w="19050" cap="rnd">
              <a:solidFill>
                <a:schemeClr val="accent2"/>
              </a:solidFill>
              <a:round/>
            </a:ln>
            <a:effectLst/>
          </c:spPr>
          <c:marker>
            <c:symbol val="none"/>
          </c:marker>
          <c:xVal>
            <c:numRef>
              <c:f>'Exercise3-9'!$U$12:$U$13</c:f>
              <c:numCache>
                <c:formatCode>General</c:formatCode>
                <c:ptCount val="2"/>
                <c:pt idx="0">
                  <c:v>0</c:v>
                </c:pt>
                <c:pt idx="1">
                  <c:v>8</c:v>
                </c:pt>
              </c:numCache>
            </c:numRef>
          </c:xVal>
          <c:yVal>
            <c:numRef>
              <c:f>'Exercise3-9'!$X$12:$X$13</c:f>
              <c:numCache>
                <c:formatCode>General</c:formatCode>
                <c:ptCount val="2"/>
                <c:pt idx="0">
                  <c:v>8</c:v>
                </c:pt>
                <c:pt idx="1">
                  <c:v>0</c:v>
                </c:pt>
              </c:numCache>
            </c:numRef>
          </c:yVal>
          <c:smooth val="1"/>
          <c:extLst>
            <c:ext xmlns:c16="http://schemas.microsoft.com/office/drawing/2014/chart" uri="{C3380CC4-5D6E-409C-BE32-E72D297353CC}">
              <c16:uniqueId val="{00000001-9AC1-4F0B-BCA9-5A7F4CA50932}"/>
            </c:ext>
          </c:extLst>
        </c:ser>
        <c:ser>
          <c:idx val="2"/>
          <c:order val="2"/>
          <c:tx>
            <c:strRef>
              <c:f>'Exercise3-9'!$S$15</c:f>
              <c:strCache>
                <c:ptCount val="1"/>
                <c:pt idx="0">
                  <c:v>Z</c:v>
                </c:pt>
              </c:strCache>
            </c:strRef>
          </c:tx>
          <c:spPr>
            <a:ln w="28575" cap="rnd">
              <a:solidFill>
                <a:schemeClr val="tx1"/>
              </a:solidFill>
              <a:prstDash val="dash"/>
              <a:round/>
            </a:ln>
            <a:effectLst/>
          </c:spPr>
          <c:marker>
            <c:symbol val="none"/>
          </c:marker>
          <c:xVal>
            <c:numRef>
              <c:f>'Exercise3-9'!$U$16:$U$17</c:f>
              <c:numCache>
                <c:formatCode>General</c:formatCode>
                <c:ptCount val="2"/>
                <c:pt idx="0">
                  <c:v>0</c:v>
                </c:pt>
                <c:pt idx="1">
                  <c:v>10</c:v>
                </c:pt>
              </c:numCache>
            </c:numRef>
          </c:xVal>
          <c:yVal>
            <c:numRef>
              <c:f>'Exercise3-9'!$W$16:$W$17</c:f>
              <c:numCache>
                <c:formatCode>General</c:formatCode>
                <c:ptCount val="2"/>
                <c:pt idx="0">
                  <c:v>5</c:v>
                </c:pt>
                <c:pt idx="1">
                  <c:v>0</c:v>
                </c:pt>
              </c:numCache>
            </c:numRef>
          </c:yVal>
          <c:smooth val="1"/>
          <c:extLst>
            <c:ext xmlns:c16="http://schemas.microsoft.com/office/drawing/2014/chart" uri="{C3380CC4-5D6E-409C-BE32-E72D297353CC}">
              <c16:uniqueId val="{00000002-9AC1-4F0B-BCA9-5A7F4CA50932}"/>
            </c:ext>
          </c:extLst>
        </c:ser>
        <c:dLbls>
          <c:showLegendKey val="0"/>
          <c:showVal val="0"/>
          <c:showCatName val="0"/>
          <c:showSerName val="0"/>
          <c:showPercent val="0"/>
          <c:showBubbleSize val="0"/>
        </c:dLbls>
        <c:axId val="74623503"/>
        <c:axId val="74624335"/>
      </c:scatterChart>
      <c:valAx>
        <c:axId val="74623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X1</a:t>
                </a:r>
              </a:p>
            </c:rich>
          </c:tx>
          <c:layout>
            <c:manualLayout>
              <c:xMode val="edge"/>
              <c:yMode val="edge"/>
              <c:x val="0.9120960192475942"/>
              <c:y val="0.87405074365704283"/>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624335"/>
        <c:crosses val="autoZero"/>
        <c:crossBetween val="midCat"/>
      </c:valAx>
      <c:valAx>
        <c:axId val="7462433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X2</a:t>
                </a:r>
              </a:p>
            </c:rich>
          </c:tx>
          <c:layout>
            <c:manualLayout>
              <c:xMode val="edge"/>
              <c:yMode val="edge"/>
              <c:x val="1.6666666666666666E-2"/>
              <c:y val="3.7561606882473016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623503"/>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22258614444361"/>
          <c:y val="5.0736625342526702E-2"/>
          <c:w val="0.84070857022301593"/>
          <c:h val="0.74503265920568307"/>
        </c:manualLayout>
      </c:layout>
      <c:scatterChart>
        <c:scatterStyle val="smoothMarker"/>
        <c:varyColors val="0"/>
        <c:ser>
          <c:idx val="0"/>
          <c:order val="0"/>
          <c:tx>
            <c:strRef>
              <c:f>'Exercise3-9'!$S$40</c:f>
              <c:strCache>
                <c:ptCount val="1"/>
                <c:pt idx="0">
                  <c:v>2 x1 + x2  ≤ 6</c:v>
                </c:pt>
              </c:strCache>
            </c:strRef>
          </c:tx>
          <c:spPr>
            <a:ln w="19050" cap="rnd">
              <a:solidFill>
                <a:schemeClr val="accent1"/>
              </a:solidFill>
              <a:round/>
            </a:ln>
            <a:effectLst/>
          </c:spPr>
          <c:marker>
            <c:symbol val="none"/>
          </c:marker>
          <c:xVal>
            <c:numRef>
              <c:f>'Exercise3-9'!$U$41:$U$42</c:f>
              <c:numCache>
                <c:formatCode>General</c:formatCode>
                <c:ptCount val="2"/>
                <c:pt idx="0">
                  <c:v>0</c:v>
                </c:pt>
                <c:pt idx="1">
                  <c:v>3</c:v>
                </c:pt>
              </c:numCache>
            </c:numRef>
          </c:xVal>
          <c:yVal>
            <c:numRef>
              <c:f>'Exercise3-9'!$X$41:$X$42</c:f>
              <c:numCache>
                <c:formatCode>General</c:formatCode>
                <c:ptCount val="2"/>
                <c:pt idx="0">
                  <c:v>6</c:v>
                </c:pt>
                <c:pt idx="1">
                  <c:v>0</c:v>
                </c:pt>
              </c:numCache>
            </c:numRef>
          </c:yVal>
          <c:smooth val="1"/>
          <c:extLst>
            <c:ext xmlns:c16="http://schemas.microsoft.com/office/drawing/2014/chart" uri="{C3380CC4-5D6E-409C-BE32-E72D297353CC}">
              <c16:uniqueId val="{00000000-439C-45C0-9D59-499782B1776A}"/>
            </c:ext>
          </c:extLst>
        </c:ser>
        <c:ser>
          <c:idx val="1"/>
          <c:order val="1"/>
          <c:tx>
            <c:strRef>
              <c:f>'Exercise3-9'!$S$36</c:f>
              <c:strCache>
                <c:ptCount val="1"/>
                <c:pt idx="0">
                  <c:v> x1 + x2 ≤ 4</c:v>
                </c:pt>
              </c:strCache>
            </c:strRef>
          </c:tx>
          <c:spPr>
            <a:ln w="19050" cap="rnd">
              <a:solidFill>
                <a:schemeClr val="accent2"/>
              </a:solidFill>
              <a:round/>
            </a:ln>
            <a:effectLst/>
          </c:spPr>
          <c:marker>
            <c:symbol val="none"/>
          </c:marker>
          <c:xVal>
            <c:numRef>
              <c:f>'Exercise3-9'!$U$37:$U$38</c:f>
              <c:numCache>
                <c:formatCode>General</c:formatCode>
                <c:ptCount val="2"/>
                <c:pt idx="0">
                  <c:v>0</c:v>
                </c:pt>
                <c:pt idx="1">
                  <c:v>4</c:v>
                </c:pt>
              </c:numCache>
            </c:numRef>
          </c:xVal>
          <c:yVal>
            <c:numRef>
              <c:f>'Exercise3-9'!$X$37:$X$38</c:f>
              <c:numCache>
                <c:formatCode>General</c:formatCode>
                <c:ptCount val="2"/>
                <c:pt idx="0">
                  <c:v>4</c:v>
                </c:pt>
                <c:pt idx="1">
                  <c:v>0</c:v>
                </c:pt>
              </c:numCache>
            </c:numRef>
          </c:yVal>
          <c:smooth val="1"/>
          <c:extLst>
            <c:ext xmlns:c16="http://schemas.microsoft.com/office/drawing/2014/chart" uri="{C3380CC4-5D6E-409C-BE32-E72D297353CC}">
              <c16:uniqueId val="{00000001-439C-45C0-9D59-499782B1776A}"/>
            </c:ext>
          </c:extLst>
        </c:ser>
        <c:ser>
          <c:idx val="3"/>
          <c:order val="2"/>
          <c:tx>
            <c:strRef>
              <c:f>'Exercise3-9'!$S$44</c:f>
              <c:strCache>
                <c:ptCount val="1"/>
                <c:pt idx="0">
                  <c:v>x1 + 2 x2 ≤ 6</c:v>
                </c:pt>
              </c:strCache>
            </c:strRef>
          </c:tx>
          <c:spPr>
            <a:ln w="19050" cap="rnd">
              <a:solidFill>
                <a:schemeClr val="accent4"/>
              </a:solidFill>
              <a:round/>
            </a:ln>
            <a:effectLst/>
          </c:spPr>
          <c:marker>
            <c:symbol val="none"/>
          </c:marker>
          <c:xVal>
            <c:numRef>
              <c:f>'Exercise3-9'!$U$45:$U$46</c:f>
              <c:numCache>
                <c:formatCode>General</c:formatCode>
                <c:ptCount val="2"/>
                <c:pt idx="0">
                  <c:v>0</c:v>
                </c:pt>
                <c:pt idx="1">
                  <c:v>6</c:v>
                </c:pt>
              </c:numCache>
            </c:numRef>
          </c:xVal>
          <c:yVal>
            <c:numRef>
              <c:f>'Exercise3-9'!$W$45:$W$46</c:f>
              <c:numCache>
                <c:formatCode>General</c:formatCode>
                <c:ptCount val="2"/>
                <c:pt idx="0">
                  <c:v>3</c:v>
                </c:pt>
                <c:pt idx="1">
                  <c:v>0</c:v>
                </c:pt>
              </c:numCache>
            </c:numRef>
          </c:yVal>
          <c:smooth val="1"/>
          <c:extLst>
            <c:ext xmlns:c16="http://schemas.microsoft.com/office/drawing/2014/chart" uri="{C3380CC4-5D6E-409C-BE32-E72D297353CC}">
              <c16:uniqueId val="{00000003-439C-45C0-9D59-499782B1776A}"/>
            </c:ext>
          </c:extLst>
        </c:ser>
        <c:ser>
          <c:idx val="2"/>
          <c:order val="3"/>
          <c:tx>
            <c:strRef>
              <c:f>'Exercise3-9'!$S$48</c:f>
              <c:strCache>
                <c:ptCount val="1"/>
                <c:pt idx="0">
                  <c:v>Z</c:v>
                </c:pt>
              </c:strCache>
            </c:strRef>
          </c:tx>
          <c:spPr>
            <a:ln w="19050" cap="rnd">
              <a:solidFill>
                <a:schemeClr val="accent3"/>
              </a:solidFill>
              <a:round/>
            </a:ln>
            <a:effectLst/>
          </c:spPr>
          <c:marker>
            <c:symbol val="none"/>
          </c:marker>
          <c:dPt>
            <c:idx val="1"/>
            <c:marker>
              <c:symbol val="none"/>
            </c:marker>
            <c:bubble3D val="0"/>
            <c:spPr>
              <a:ln w="19050" cap="rnd">
                <a:solidFill>
                  <a:schemeClr val="tx1"/>
                </a:solidFill>
                <a:prstDash val="dash"/>
                <a:round/>
              </a:ln>
              <a:effectLst/>
            </c:spPr>
            <c:extLst>
              <c:ext xmlns:c16="http://schemas.microsoft.com/office/drawing/2014/chart" uri="{C3380CC4-5D6E-409C-BE32-E72D297353CC}">
                <c16:uniqueId val="{00000004-439C-45C0-9D59-499782B1776A}"/>
              </c:ext>
            </c:extLst>
          </c:dPt>
          <c:xVal>
            <c:numRef>
              <c:f>'Exercise3-9'!$U$49:$U$50</c:f>
              <c:numCache>
                <c:formatCode>General</c:formatCode>
                <c:ptCount val="2"/>
                <c:pt idx="0">
                  <c:v>0</c:v>
                </c:pt>
                <c:pt idx="1">
                  <c:v>4</c:v>
                </c:pt>
              </c:numCache>
            </c:numRef>
          </c:xVal>
          <c:yVal>
            <c:numRef>
              <c:f>'Exercise3-9'!$W$49:$W$50</c:f>
              <c:numCache>
                <c:formatCode>General</c:formatCode>
                <c:ptCount val="2"/>
                <c:pt idx="0">
                  <c:v>4</c:v>
                </c:pt>
                <c:pt idx="1">
                  <c:v>0</c:v>
                </c:pt>
              </c:numCache>
            </c:numRef>
          </c:yVal>
          <c:smooth val="1"/>
          <c:extLst>
            <c:ext xmlns:c16="http://schemas.microsoft.com/office/drawing/2014/chart" uri="{C3380CC4-5D6E-409C-BE32-E72D297353CC}">
              <c16:uniqueId val="{00000002-439C-45C0-9D59-499782B1776A}"/>
            </c:ext>
          </c:extLst>
        </c:ser>
        <c:dLbls>
          <c:showLegendKey val="0"/>
          <c:showVal val="0"/>
          <c:showCatName val="0"/>
          <c:showSerName val="0"/>
          <c:showPercent val="0"/>
          <c:showBubbleSize val="0"/>
        </c:dLbls>
        <c:axId val="74623503"/>
        <c:axId val="74624335"/>
      </c:scatterChart>
      <c:valAx>
        <c:axId val="74623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X1</a:t>
                </a:r>
              </a:p>
            </c:rich>
          </c:tx>
          <c:layout>
            <c:manualLayout>
              <c:xMode val="edge"/>
              <c:yMode val="edge"/>
              <c:x val="0.9120960192475942"/>
              <c:y val="0.87405074365704283"/>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624335"/>
        <c:crosses val="autoZero"/>
        <c:crossBetween val="midCat"/>
      </c:valAx>
      <c:valAx>
        <c:axId val="7462433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X2</a:t>
                </a:r>
              </a:p>
            </c:rich>
          </c:tx>
          <c:layout>
            <c:manualLayout>
              <c:xMode val="edge"/>
              <c:yMode val="edge"/>
              <c:x val="1.6666666666666666E-2"/>
              <c:y val="3.7561606882473016E-2"/>
            </c:manualLayout>
          </c:layout>
          <c:overlay val="0"/>
          <c:spPr>
            <a:noFill/>
            <a:ln>
              <a:noFill/>
            </a:ln>
            <a:effectLst/>
          </c:spPr>
          <c:txPr>
            <a:bodyPr rot="0" spcFirstLastPara="1" vertOverflow="ellipsis"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623503"/>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22258614444361"/>
          <c:y val="5.0736625342526702E-2"/>
          <c:w val="0.84070857022301593"/>
          <c:h val="0.74503265920568307"/>
        </c:manualLayout>
      </c:layout>
      <c:scatterChart>
        <c:scatterStyle val="smoothMarker"/>
        <c:varyColors val="0"/>
        <c:ser>
          <c:idx val="0"/>
          <c:order val="0"/>
          <c:tx>
            <c:strRef>
              <c:f>'Exercise3-9'!$S$74</c:f>
              <c:strCache>
                <c:ptCount val="1"/>
                <c:pt idx="0">
                  <c:v> x1 -3 x2  ≤ 15</c:v>
                </c:pt>
              </c:strCache>
            </c:strRef>
          </c:tx>
          <c:spPr>
            <a:ln w="19050" cap="rnd">
              <a:solidFill>
                <a:schemeClr val="accent1"/>
              </a:solidFill>
              <a:round/>
            </a:ln>
            <a:effectLst/>
          </c:spPr>
          <c:marker>
            <c:symbol val="none"/>
          </c:marker>
          <c:xVal>
            <c:numRef>
              <c:f>'Exercise3-9'!$U$75:$U$77</c:f>
              <c:numCache>
                <c:formatCode>General</c:formatCode>
                <c:ptCount val="3"/>
                <c:pt idx="0">
                  <c:v>0</c:v>
                </c:pt>
                <c:pt idx="1">
                  <c:v>15</c:v>
                </c:pt>
                <c:pt idx="2">
                  <c:v>40</c:v>
                </c:pt>
              </c:numCache>
            </c:numRef>
          </c:xVal>
          <c:yVal>
            <c:numRef>
              <c:f>'Exercise3-9'!$X$75:$X$77</c:f>
              <c:numCache>
                <c:formatCode>General</c:formatCode>
                <c:ptCount val="3"/>
                <c:pt idx="0">
                  <c:v>-5</c:v>
                </c:pt>
                <c:pt idx="1">
                  <c:v>0</c:v>
                </c:pt>
                <c:pt idx="2">
                  <c:v>8.3333333333333339</c:v>
                </c:pt>
              </c:numCache>
            </c:numRef>
          </c:yVal>
          <c:smooth val="1"/>
          <c:extLst>
            <c:ext xmlns:c16="http://schemas.microsoft.com/office/drawing/2014/chart" uri="{C3380CC4-5D6E-409C-BE32-E72D297353CC}">
              <c16:uniqueId val="{00000000-369F-4AB8-8436-2E7CDB306025}"/>
            </c:ext>
          </c:extLst>
        </c:ser>
        <c:ser>
          <c:idx val="1"/>
          <c:order val="1"/>
          <c:tx>
            <c:strRef>
              <c:f>'Exercise3-9'!$S$70</c:f>
              <c:strCache>
                <c:ptCount val="1"/>
                <c:pt idx="0">
                  <c:v> x1  ≤ 10</c:v>
                </c:pt>
              </c:strCache>
            </c:strRef>
          </c:tx>
          <c:spPr>
            <a:ln w="19050" cap="rnd">
              <a:solidFill>
                <a:schemeClr val="accent2"/>
              </a:solidFill>
              <a:round/>
            </a:ln>
            <a:effectLst/>
          </c:spPr>
          <c:marker>
            <c:symbol val="none"/>
          </c:marker>
          <c:xVal>
            <c:numRef>
              <c:f>'Exercise3-9'!$U$71:$U$72</c:f>
              <c:numCache>
                <c:formatCode>General</c:formatCode>
                <c:ptCount val="2"/>
                <c:pt idx="0">
                  <c:v>10</c:v>
                </c:pt>
                <c:pt idx="1">
                  <c:v>10</c:v>
                </c:pt>
              </c:numCache>
            </c:numRef>
          </c:xVal>
          <c:yVal>
            <c:numRef>
              <c:f>'Exercise3-9'!$X$71:$X$72</c:f>
              <c:numCache>
                <c:formatCode>General</c:formatCode>
                <c:ptCount val="2"/>
                <c:pt idx="0">
                  <c:v>20</c:v>
                </c:pt>
                <c:pt idx="1">
                  <c:v>0</c:v>
                </c:pt>
              </c:numCache>
            </c:numRef>
          </c:yVal>
          <c:smooth val="1"/>
          <c:extLst>
            <c:ext xmlns:c16="http://schemas.microsoft.com/office/drawing/2014/chart" uri="{C3380CC4-5D6E-409C-BE32-E72D297353CC}">
              <c16:uniqueId val="{00000001-369F-4AB8-8436-2E7CDB306025}"/>
            </c:ext>
          </c:extLst>
        </c:ser>
        <c:ser>
          <c:idx val="3"/>
          <c:order val="2"/>
          <c:tx>
            <c:strRef>
              <c:f>'Exercise3-9'!$S$79</c:f>
              <c:strCache>
                <c:ptCount val="1"/>
                <c:pt idx="0">
                  <c:v>x1 -1 x2 ≤ 20</c:v>
                </c:pt>
              </c:strCache>
            </c:strRef>
          </c:tx>
          <c:spPr>
            <a:ln w="19050" cap="rnd">
              <a:solidFill>
                <a:schemeClr val="accent4"/>
              </a:solidFill>
              <a:round/>
            </a:ln>
            <a:effectLst/>
          </c:spPr>
          <c:marker>
            <c:symbol val="none"/>
          </c:marker>
          <c:xVal>
            <c:numRef>
              <c:f>'Exercise3-9'!$U$80:$U$82</c:f>
              <c:numCache>
                <c:formatCode>General</c:formatCode>
                <c:ptCount val="3"/>
                <c:pt idx="0">
                  <c:v>0</c:v>
                </c:pt>
                <c:pt idx="1">
                  <c:v>20</c:v>
                </c:pt>
                <c:pt idx="2">
                  <c:v>40</c:v>
                </c:pt>
              </c:numCache>
            </c:numRef>
          </c:xVal>
          <c:yVal>
            <c:numRef>
              <c:f>'Exercise3-9'!$W$80:$W$82</c:f>
              <c:numCache>
                <c:formatCode>General</c:formatCode>
                <c:ptCount val="3"/>
                <c:pt idx="0">
                  <c:v>-20</c:v>
                </c:pt>
                <c:pt idx="1">
                  <c:v>0</c:v>
                </c:pt>
                <c:pt idx="2">
                  <c:v>20</c:v>
                </c:pt>
              </c:numCache>
            </c:numRef>
          </c:yVal>
          <c:smooth val="1"/>
          <c:extLst>
            <c:ext xmlns:c16="http://schemas.microsoft.com/office/drawing/2014/chart" uri="{C3380CC4-5D6E-409C-BE32-E72D297353CC}">
              <c16:uniqueId val="{00000002-369F-4AB8-8436-2E7CDB306025}"/>
            </c:ext>
          </c:extLst>
        </c:ser>
        <c:ser>
          <c:idx val="2"/>
          <c:order val="3"/>
          <c:tx>
            <c:strRef>
              <c:f>'Exercise3-9'!$S$85</c:f>
              <c:strCache>
                <c:ptCount val="1"/>
                <c:pt idx="0">
                  <c:v>Z</c:v>
                </c:pt>
              </c:strCache>
            </c:strRef>
          </c:tx>
          <c:spPr>
            <a:ln w="19050" cap="rnd">
              <a:solidFill>
                <a:schemeClr val="accent3"/>
              </a:solidFill>
              <a:round/>
            </a:ln>
            <a:effectLst/>
          </c:spPr>
          <c:marker>
            <c:symbol val="none"/>
          </c:marker>
          <c:dPt>
            <c:idx val="1"/>
            <c:marker>
              <c:symbol val="none"/>
            </c:marker>
            <c:bubble3D val="0"/>
            <c:spPr>
              <a:ln w="19050" cap="rnd">
                <a:solidFill>
                  <a:schemeClr val="tx1"/>
                </a:solidFill>
                <a:prstDash val="dash"/>
                <a:round/>
              </a:ln>
              <a:effectLst/>
            </c:spPr>
            <c:extLst>
              <c:ext xmlns:c16="http://schemas.microsoft.com/office/drawing/2014/chart" uri="{C3380CC4-5D6E-409C-BE32-E72D297353CC}">
                <c16:uniqueId val="{00000004-369F-4AB8-8436-2E7CDB306025}"/>
              </c:ext>
            </c:extLst>
          </c:dPt>
          <c:xVal>
            <c:numRef>
              <c:f>'Exercise3-9'!$U$86:$U$87</c:f>
              <c:numCache>
                <c:formatCode>General</c:formatCode>
                <c:ptCount val="2"/>
                <c:pt idx="0">
                  <c:v>0</c:v>
                </c:pt>
                <c:pt idx="1">
                  <c:v>20</c:v>
                </c:pt>
              </c:numCache>
            </c:numRef>
          </c:xVal>
          <c:yVal>
            <c:numRef>
              <c:f>'Exercise3-9'!$W$86:$W$87</c:f>
              <c:numCache>
                <c:formatCode>General</c:formatCode>
                <c:ptCount val="2"/>
                <c:pt idx="0">
                  <c:v>20</c:v>
                </c:pt>
                <c:pt idx="1">
                  <c:v>0</c:v>
                </c:pt>
              </c:numCache>
            </c:numRef>
          </c:yVal>
          <c:smooth val="1"/>
          <c:extLst>
            <c:ext xmlns:c16="http://schemas.microsoft.com/office/drawing/2014/chart" uri="{C3380CC4-5D6E-409C-BE32-E72D297353CC}">
              <c16:uniqueId val="{00000005-369F-4AB8-8436-2E7CDB306025}"/>
            </c:ext>
          </c:extLst>
        </c:ser>
        <c:dLbls>
          <c:showLegendKey val="0"/>
          <c:showVal val="0"/>
          <c:showCatName val="0"/>
          <c:showSerName val="0"/>
          <c:showPercent val="0"/>
          <c:showBubbleSize val="0"/>
        </c:dLbls>
        <c:axId val="74623503"/>
        <c:axId val="74624335"/>
      </c:scatterChart>
      <c:valAx>
        <c:axId val="74623503"/>
        <c:scaling>
          <c:orientation val="minMax"/>
          <c:max val="4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X1</a:t>
                </a:r>
              </a:p>
            </c:rich>
          </c:tx>
          <c:layout>
            <c:manualLayout>
              <c:xMode val="edge"/>
              <c:yMode val="edge"/>
              <c:x val="0.9120960192475942"/>
              <c:y val="0.87405074365704283"/>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624335"/>
        <c:crosses val="autoZero"/>
        <c:crossBetween val="midCat"/>
      </c:valAx>
      <c:valAx>
        <c:axId val="74624335"/>
        <c:scaling>
          <c:orientation val="minMax"/>
          <c:max val="2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X2</a:t>
                </a:r>
              </a:p>
            </c:rich>
          </c:tx>
          <c:layout>
            <c:manualLayout>
              <c:xMode val="edge"/>
              <c:yMode val="edge"/>
              <c:x val="1.6666666666666666E-2"/>
              <c:y val="3.7561606882473016E-2"/>
            </c:manualLayout>
          </c:layout>
          <c:overlay val="0"/>
          <c:spPr>
            <a:noFill/>
            <a:ln>
              <a:noFill/>
            </a:ln>
            <a:effectLst/>
          </c:spPr>
          <c:txPr>
            <a:bodyPr rot="0" spcFirstLastPara="1" vertOverflow="ellipsis"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623503"/>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27</xdr:col>
      <xdr:colOff>12095</xdr:colOff>
      <xdr:row>1</xdr:row>
      <xdr:rowOff>167517</xdr:rowOff>
    </xdr:from>
    <xdr:to>
      <xdr:col>34</xdr:col>
      <xdr:colOff>223762</xdr:colOff>
      <xdr:row>16</xdr:row>
      <xdr:rowOff>68336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538238</xdr:colOff>
      <xdr:row>7</xdr:row>
      <xdr:rowOff>78618</xdr:rowOff>
    </xdr:from>
    <xdr:to>
      <xdr:col>32</xdr:col>
      <xdr:colOff>0</xdr:colOff>
      <xdr:row>13</xdr:row>
      <xdr:rowOff>60476</xdr:rowOff>
    </xdr:to>
    <xdr:sp macro="" textlink="">
      <xdr:nvSpPr>
        <xdr:cNvPr id="4" name="Freeform 3"/>
        <xdr:cNvSpPr/>
      </xdr:nvSpPr>
      <xdr:spPr>
        <a:xfrm>
          <a:off x="12554857" y="1403047"/>
          <a:ext cx="2576286" cy="1124858"/>
        </a:xfrm>
        <a:custGeom>
          <a:avLst/>
          <a:gdLst>
            <a:gd name="connsiteX0" fmla="*/ 0 w 2763762"/>
            <a:gd name="connsiteY0" fmla="*/ 1282096 h 1282096"/>
            <a:gd name="connsiteX1" fmla="*/ 6048 w 2763762"/>
            <a:gd name="connsiteY1" fmla="*/ 0 h 1282096"/>
            <a:gd name="connsiteX2" fmla="*/ 2074333 w 2763762"/>
            <a:gd name="connsiteY2" fmla="*/ 774096 h 1282096"/>
            <a:gd name="connsiteX3" fmla="*/ 2763762 w 2763762"/>
            <a:gd name="connsiteY3" fmla="*/ 1282096 h 1282096"/>
            <a:gd name="connsiteX4" fmla="*/ 0 w 2763762"/>
            <a:gd name="connsiteY4" fmla="*/ 1282096 h 12820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63762" h="1282096">
              <a:moveTo>
                <a:pt x="0" y="1282096"/>
              </a:moveTo>
              <a:lnTo>
                <a:pt x="6048" y="0"/>
              </a:lnTo>
              <a:lnTo>
                <a:pt x="2074333" y="774096"/>
              </a:lnTo>
              <a:lnTo>
                <a:pt x="2763762" y="1282096"/>
              </a:lnTo>
              <a:lnTo>
                <a:pt x="0" y="1282096"/>
              </a:lnTo>
              <a:close/>
            </a:path>
          </a:pathLst>
        </a:custGeom>
        <a:solidFill>
          <a:srgbClr val="5B9BD5">
            <a:alpha val="16863"/>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27</xdr:col>
      <xdr:colOff>526142</xdr:colOff>
      <xdr:row>6</xdr:row>
      <xdr:rowOff>48380</xdr:rowOff>
    </xdr:from>
    <xdr:to>
      <xdr:col>28</xdr:col>
      <xdr:colOff>580571</xdr:colOff>
      <xdr:row>7</xdr:row>
      <xdr:rowOff>102809</xdr:rowOff>
    </xdr:to>
    <xdr:sp macro="" textlink="">
      <xdr:nvSpPr>
        <xdr:cNvPr id="5" name="TextBox 4"/>
        <xdr:cNvSpPr txBox="1"/>
      </xdr:nvSpPr>
      <xdr:spPr>
        <a:xfrm>
          <a:off x="12542761" y="1173237"/>
          <a:ext cx="677334" cy="254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 (0,5)</a:t>
          </a:r>
        </a:p>
      </xdr:txBody>
    </xdr:sp>
    <xdr:clientData/>
  </xdr:twoCellAnchor>
  <xdr:twoCellAnchor>
    <xdr:from>
      <xdr:col>27</xdr:col>
      <xdr:colOff>478970</xdr:colOff>
      <xdr:row>12</xdr:row>
      <xdr:rowOff>7256</xdr:rowOff>
    </xdr:from>
    <xdr:to>
      <xdr:col>28</xdr:col>
      <xdr:colOff>580571</xdr:colOff>
      <xdr:row>13</xdr:row>
      <xdr:rowOff>60476</xdr:rowOff>
    </xdr:to>
    <xdr:sp macro="" textlink="">
      <xdr:nvSpPr>
        <xdr:cNvPr id="6" name="TextBox 5"/>
        <xdr:cNvSpPr txBox="1"/>
      </xdr:nvSpPr>
      <xdr:spPr>
        <a:xfrm>
          <a:off x="12495589" y="2293256"/>
          <a:ext cx="724506" cy="234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a:t>A (0,0)</a:t>
          </a:r>
        </a:p>
      </xdr:txBody>
    </xdr:sp>
    <xdr:clientData/>
  </xdr:twoCellAnchor>
  <xdr:twoCellAnchor>
    <xdr:from>
      <xdr:col>30</xdr:col>
      <xdr:colOff>551542</xdr:colOff>
      <xdr:row>9</xdr:row>
      <xdr:rowOff>158447</xdr:rowOff>
    </xdr:from>
    <xdr:to>
      <xdr:col>31</xdr:col>
      <xdr:colOff>586618</xdr:colOff>
      <xdr:row>10</xdr:row>
      <xdr:rowOff>193524</xdr:rowOff>
    </xdr:to>
    <xdr:sp macro="" textlink="">
      <xdr:nvSpPr>
        <xdr:cNvPr id="7" name="TextBox 6"/>
        <xdr:cNvSpPr txBox="1"/>
      </xdr:nvSpPr>
      <xdr:spPr>
        <a:xfrm>
          <a:off x="14436875" y="1845733"/>
          <a:ext cx="657981" cy="2346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 (6,2)</a:t>
          </a:r>
        </a:p>
      </xdr:txBody>
    </xdr:sp>
    <xdr:clientData/>
  </xdr:twoCellAnchor>
  <xdr:twoCellAnchor>
    <xdr:from>
      <xdr:col>27</xdr:col>
      <xdr:colOff>0</xdr:colOff>
      <xdr:row>35</xdr:row>
      <xdr:rowOff>0</xdr:rowOff>
    </xdr:from>
    <xdr:to>
      <xdr:col>34</xdr:col>
      <xdr:colOff>211667</xdr:colOff>
      <xdr:row>49</xdr:row>
      <xdr:rowOff>96204</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xdr:col>
      <xdr:colOff>473364</xdr:colOff>
      <xdr:row>42</xdr:row>
      <xdr:rowOff>1</xdr:rowOff>
    </xdr:from>
    <xdr:to>
      <xdr:col>28</xdr:col>
      <xdr:colOff>488758</xdr:colOff>
      <xdr:row>43</xdr:row>
      <xdr:rowOff>157788</xdr:rowOff>
    </xdr:to>
    <xdr:sp macro="" textlink="">
      <xdr:nvSpPr>
        <xdr:cNvPr id="11" name="TextBox 10"/>
        <xdr:cNvSpPr txBox="1"/>
      </xdr:nvSpPr>
      <xdr:spPr>
        <a:xfrm>
          <a:off x="12511425" y="7900940"/>
          <a:ext cx="638848" cy="342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 (0,3)</a:t>
          </a:r>
        </a:p>
      </xdr:txBody>
    </xdr:sp>
    <xdr:clientData/>
  </xdr:twoCellAnchor>
  <xdr:twoCellAnchor>
    <xdr:from>
      <xdr:col>29</xdr:col>
      <xdr:colOff>314037</xdr:colOff>
      <xdr:row>42</xdr:row>
      <xdr:rowOff>21552</xdr:rowOff>
    </xdr:from>
    <xdr:to>
      <xdr:col>30</xdr:col>
      <xdr:colOff>329431</xdr:colOff>
      <xdr:row>43</xdr:row>
      <xdr:rowOff>179339</xdr:rowOff>
    </xdr:to>
    <xdr:sp macro="" textlink="">
      <xdr:nvSpPr>
        <xdr:cNvPr id="12" name="TextBox 11"/>
        <xdr:cNvSpPr txBox="1"/>
      </xdr:nvSpPr>
      <xdr:spPr>
        <a:xfrm>
          <a:off x="13599007" y="7922491"/>
          <a:ext cx="638848" cy="342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 (2,2)</a:t>
          </a:r>
        </a:p>
      </xdr:txBody>
    </xdr:sp>
    <xdr:clientData/>
  </xdr:twoCellAnchor>
  <xdr:twoCellAnchor>
    <xdr:from>
      <xdr:col>27</xdr:col>
      <xdr:colOff>488757</xdr:colOff>
      <xdr:row>45</xdr:row>
      <xdr:rowOff>50031</xdr:rowOff>
    </xdr:from>
    <xdr:to>
      <xdr:col>28</xdr:col>
      <xdr:colOff>504151</xdr:colOff>
      <xdr:row>47</xdr:row>
      <xdr:rowOff>23091</xdr:rowOff>
    </xdr:to>
    <xdr:sp macro="" textlink="">
      <xdr:nvSpPr>
        <xdr:cNvPr id="13" name="TextBox 12"/>
        <xdr:cNvSpPr txBox="1"/>
      </xdr:nvSpPr>
      <xdr:spPr>
        <a:xfrm>
          <a:off x="12526818" y="8505152"/>
          <a:ext cx="638848" cy="342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 (0,0)</a:t>
          </a:r>
        </a:p>
      </xdr:txBody>
    </xdr:sp>
    <xdr:clientData/>
  </xdr:twoCellAnchor>
  <xdr:twoCellAnchor>
    <xdr:from>
      <xdr:col>27</xdr:col>
      <xdr:colOff>0</xdr:colOff>
      <xdr:row>69</xdr:row>
      <xdr:rowOff>0</xdr:rowOff>
    </xdr:from>
    <xdr:to>
      <xdr:col>34</xdr:col>
      <xdr:colOff>211667</xdr:colOff>
      <xdr:row>83</xdr:row>
      <xdr:rowOff>96204</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27</xdr:col>
      <xdr:colOff>473364</xdr:colOff>
      <xdr:row>76</xdr:row>
      <xdr:rowOff>1</xdr:rowOff>
    </xdr:from>
    <xdr:to>
      <xdr:col>28</xdr:col>
      <xdr:colOff>488758</xdr:colOff>
      <xdr:row>77</xdr:row>
      <xdr:rowOff>157788</xdr:rowOff>
    </xdr:to>
    <xdr:sp macro="" textlink="">
      <xdr:nvSpPr>
        <xdr:cNvPr id="15" name="TextBox 14"/>
        <xdr:cNvSpPr txBox="1"/>
      </xdr:nvSpPr>
      <xdr:spPr>
        <a:xfrm>
          <a:off x="12518472" y="7932146"/>
          <a:ext cx="639684" cy="341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 (0,3)</a:t>
          </a:r>
        </a:p>
      </xdr:txBody>
    </xdr:sp>
    <xdr:clientData/>
  </xdr:twoCellAnchor>
  <xdr:twoCellAnchor>
    <xdr:from>
      <xdr:col>29</xdr:col>
      <xdr:colOff>314037</xdr:colOff>
      <xdr:row>76</xdr:row>
      <xdr:rowOff>21552</xdr:rowOff>
    </xdr:from>
    <xdr:to>
      <xdr:col>30</xdr:col>
      <xdr:colOff>329431</xdr:colOff>
      <xdr:row>77</xdr:row>
      <xdr:rowOff>179339</xdr:rowOff>
    </xdr:to>
    <xdr:sp macro="" textlink="">
      <xdr:nvSpPr>
        <xdr:cNvPr id="16" name="TextBox 15"/>
        <xdr:cNvSpPr txBox="1"/>
      </xdr:nvSpPr>
      <xdr:spPr>
        <a:xfrm>
          <a:off x="13607724" y="7953697"/>
          <a:ext cx="639683" cy="341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 (2,2)</a:t>
          </a:r>
        </a:p>
      </xdr:txBody>
    </xdr:sp>
    <xdr:clientData/>
  </xdr:twoCellAnchor>
  <xdr:twoCellAnchor>
    <xdr:from>
      <xdr:col>27</xdr:col>
      <xdr:colOff>488757</xdr:colOff>
      <xdr:row>79</xdr:row>
      <xdr:rowOff>50031</xdr:rowOff>
    </xdr:from>
    <xdr:to>
      <xdr:col>28</xdr:col>
      <xdr:colOff>504151</xdr:colOff>
      <xdr:row>81</xdr:row>
      <xdr:rowOff>23091</xdr:rowOff>
    </xdr:to>
    <xdr:sp macro="" textlink="">
      <xdr:nvSpPr>
        <xdr:cNvPr id="17" name="TextBox 16"/>
        <xdr:cNvSpPr txBox="1"/>
      </xdr:nvSpPr>
      <xdr:spPr>
        <a:xfrm>
          <a:off x="12533865" y="8533019"/>
          <a:ext cx="639684" cy="340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 (0,0)</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0.53227</cdr:x>
      <cdr:y>0.71737</cdr:y>
    </cdr:from>
    <cdr:to>
      <cdr:x>0.70635</cdr:x>
      <cdr:y>0.81195</cdr:y>
    </cdr:to>
    <cdr:sp macro="" textlink="">
      <cdr:nvSpPr>
        <cdr:cNvPr id="2" name="TextBox 6"/>
        <cdr:cNvSpPr txBox="1"/>
      </cdr:nvSpPr>
      <cdr:spPr>
        <a:xfrm xmlns:a="http://schemas.openxmlformats.org/drawingml/2006/main">
          <a:off x="2433561" y="1967895"/>
          <a:ext cx="795867" cy="25944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D (8,0)</a:t>
          </a:r>
        </a:p>
      </cdr:txBody>
    </cdr:sp>
  </cdr:relSizeAnchor>
</c:userShapes>
</file>

<file path=xl/drawings/drawing3.xml><?xml version="1.0" encoding="utf-8"?>
<c:userShapes xmlns:c="http://schemas.openxmlformats.org/drawingml/2006/chart">
  <cdr:relSizeAnchor xmlns:cdr="http://schemas.openxmlformats.org/drawingml/2006/chartDrawing">
    <cdr:from>
      <cdr:x>0.33839</cdr:x>
      <cdr:y>0.71528</cdr:y>
    </cdr:from>
    <cdr:to>
      <cdr:x>0.51247</cdr:x>
      <cdr:y>0.80986</cdr:y>
    </cdr:to>
    <cdr:sp macro="" textlink="">
      <cdr:nvSpPr>
        <cdr:cNvPr id="2" name="TextBox 6"/>
        <cdr:cNvSpPr txBox="1"/>
      </cdr:nvSpPr>
      <cdr:spPr>
        <a:xfrm xmlns:a="http://schemas.openxmlformats.org/drawingml/2006/main">
          <a:off x="1548413" y="1968198"/>
          <a:ext cx="796564" cy="26025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D (3,0)</a:t>
          </a:r>
        </a:p>
      </cdr:txBody>
    </cdr:sp>
  </cdr:relSizeAnchor>
  <cdr:relSizeAnchor xmlns:cdr="http://schemas.openxmlformats.org/drawingml/2006/chartDrawing">
    <cdr:from>
      <cdr:x>0.10188</cdr:x>
      <cdr:y>0.5571</cdr:y>
    </cdr:from>
    <cdr:to>
      <cdr:x>0.46227</cdr:x>
      <cdr:y>0.87603</cdr:y>
    </cdr:to>
    <cdr:sp macro="" textlink="">
      <cdr:nvSpPr>
        <cdr:cNvPr id="3" name="Freeform 2"/>
        <cdr:cNvSpPr/>
      </cdr:nvSpPr>
      <cdr:spPr>
        <a:xfrm xmlns:a="http://schemas.openxmlformats.org/drawingml/2006/main">
          <a:off x="466486" y="1528762"/>
          <a:ext cx="1650180" cy="875187"/>
        </a:xfrm>
        <a:custGeom xmlns:a="http://schemas.openxmlformats.org/drawingml/2006/main">
          <a:avLst/>
          <a:gdLst>
            <a:gd name="connsiteX0" fmla="*/ 2549 w 1651425"/>
            <a:gd name="connsiteY0" fmla="*/ 874134 h 879231"/>
            <a:gd name="connsiteX1" fmla="*/ 0 w 1651425"/>
            <a:gd name="connsiteY1" fmla="*/ 0 h 879231"/>
            <a:gd name="connsiteX2" fmla="*/ 1100950 w 1651425"/>
            <a:gd name="connsiteY2" fmla="*/ 285431 h 879231"/>
            <a:gd name="connsiteX3" fmla="*/ 1651425 w 1651425"/>
            <a:gd name="connsiteY3" fmla="*/ 879231 h 879231"/>
            <a:gd name="connsiteX4" fmla="*/ 2549 w 1651425"/>
            <a:gd name="connsiteY4" fmla="*/ 874134 h 87923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51425" h="879231">
              <a:moveTo>
                <a:pt x="2549" y="874134"/>
              </a:moveTo>
              <a:cubicBezTo>
                <a:pt x="1699" y="582756"/>
                <a:pt x="850" y="291378"/>
                <a:pt x="0" y="0"/>
              </a:cubicBezTo>
              <a:lnTo>
                <a:pt x="1100950" y="285431"/>
              </a:lnTo>
              <a:lnTo>
                <a:pt x="1651425" y="879231"/>
              </a:lnTo>
              <a:lnTo>
                <a:pt x="2549" y="874134"/>
              </a:lnTo>
              <a:close/>
            </a:path>
          </a:pathLst>
        </a:custGeom>
        <a:solidFill xmlns:a="http://schemas.openxmlformats.org/drawingml/2006/main">
          <a:srgbClr val="5B9BD5">
            <a:alpha val="27843"/>
          </a:srgbClr>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4.xml><?xml version="1.0" encoding="utf-8"?>
<c:userShapes xmlns:c="http://schemas.openxmlformats.org/drawingml/2006/chart">
  <cdr:relSizeAnchor xmlns:cdr="http://schemas.openxmlformats.org/drawingml/2006/chartDrawing">
    <cdr:from>
      <cdr:x>0.33839</cdr:x>
      <cdr:y>0.71528</cdr:y>
    </cdr:from>
    <cdr:to>
      <cdr:x>0.51247</cdr:x>
      <cdr:y>0.80986</cdr:y>
    </cdr:to>
    <cdr:sp macro="" textlink="">
      <cdr:nvSpPr>
        <cdr:cNvPr id="2" name="TextBox 6"/>
        <cdr:cNvSpPr txBox="1"/>
      </cdr:nvSpPr>
      <cdr:spPr>
        <a:xfrm xmlns:a="http://schemas.openxmlformats.org/drawingml/2006/main">
          <a:off x="1548413" y="1968198"/>
          <a:ext cx="796564" cy="26025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D (3,0)</a:t>
          </a:r>
        </a:p>
      </cdr:txBody>
    </cdr:sp>
  </cdr:relSizeAnchor>
  <cdr:relSizeAnchor xmlns:cdr="http://schemas.openxmlformats.org/drawingml/2006/chartDrawing">
    <cdr:from>
      <cdr:x>0.11396</cdr:x>
      <cdr:y>0.05161</cdr:y>
    </cdr:from>
    <cdr:to>
      <cdr:x>0.32896</cdr:x>
      <cdr:y>0.79793</cdr:y>
    </cdr:to>
    <cdr:sp macro="" textlink="">
      <cdr:nvSpPr>
        <cdr:cNvPr id="4" name="Freeform 3"/>
        <cdr:cNvSpPr/>
      </cdr:nvSpPr>
      <cdr:spPr>
        <a:xfrm xmlns:a="http://schemas.openxmlformats.org/drawingml/2006/main">
          <a:off x="524213" y="140511"/>
          <a:ext cx="988978" cy="2032000"/>
        </a:xfrm>
        <a:custGeom xmlns:a="http://schemas.openxmlformats.org/drawingml/2006/main">
          <a:avLst/>
          <a:gdLst>
            <a:gd name="connsiteX0" fmla="*/ 16212 w 988978"/>
            <a:gd name="connsiteY0" fmla="*/ 0 h 2032000"/>
            <a:gd name="connsiteX1" fmla="*/ 0 w 988978"/>
            <a:gd name="connsiteY1" fmla="*/ 2021191 h 2032000"/>
            <a:gd name="connsiteX2" fmla="*/ 983574 w 988978"/>
            <a:gd name="connsiteY2" fmla="*/ 2032000 h 2032000"/>
            <a:gd name="connsiteX3" fmla="*/ 988978 w 988978"/>
            <a:gd name="connsiteY3" fmla="*/ 5404 h 2032000"/>
            <a:gd name="connsiteX4" fmla="*/ 16212 w 988978"/>
            <a:gd name="connsiteY4" fmla="*/ 0 h 203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88978" h="2032000">
              <a:moveTo>
                <a:pt x="16212" y="0"/>
              </a:moveTo>
              <a:lnTo>
                <a:pt x="0" y="2021191"/>
              </a:lnTo>
              <a:lnTo>
                <a:pt x="983574" y="2032000"/>
              </a:lnTo>
              <a:cubicBezTo>
                <a:pt x="985375" y="1356468"/>
                <a:pt x="987177" y="680936"/>
                <a:pt x="988978" y="5404"/>
              </a:cubicBezTo>
              <a:lnTo>
                <a:pt x="16212" y="0"/>
              </a:lnTo>
              <a:close/>
            </a:path>
          </a:pathLst>
        </a:custGeom>
        <a:solidFill xmlns:a="http://schemas.openxmlformats.org/drawingml/2006/main">
          <a:srgbClr val="ED7D31">
            <a:alpha val="18824"/>
          </a:srgbClr>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0.11161</cdr:x>
      <cdr:y>0.05359</cdr:y>
    </cdr:from>
    <cdr:to>
      <cdr:x>0.95516</cdr:x>
      <cdr:y>0.79595</cdr:y>
    </cdr:to>
    <cdr:sp macro="" textlink="">
      <cdr:nvSpPr>
        <cdr:cNvPr id="5" name="Freeform 4"/>
        <cdr:cNvSpPr/>
      </cdr:nvSpPr>
      <cdr:spPr>
        <a:xfrm xmlns:a="http://schemas.openxmlformats.org/drawingml/2006/main">
          <a:off x="513404" y="145915"/>
          <a:ext cx="3880255" cy="2021191"/>
        </a:xfrm>
        <a:custGeom xmlns:a="http://schemas.openxmlformats.org/drawingml/2006/main">
          <a:avLst/>
          <a:gdLst>
            <a:gd name="connsiteX0" fmla="*/ 0 w 3880255"/>
            <a:gd name="connsiteY0" fmla="*/ 0 h 2021191"/>
            <a:gd name="connsiteX1" fmla="*/ 3880255 w 3880255"/>
            <a:gd name="connsiteY1" fmla="*/ 0 h 2021191"/>
            <a:gd name="connsiteX2" fmla="*/ 1929319 w 3880255"/>
            <a:gd name="connsiteY2" fmla="*/ 2021191 h 2021191"/>
            <a:gd name="connsiteX3" fmla="*/ 10809 w 3880255"/>
            <a:gd name="connsiteY3" fmla="*/ 2004979 h 2021191"/>
            <a:gd name="connsiteX4" fmla="*/ 0 w 3880255"/>
            <a:gd name="connsiteY4" fmla="*/ 0 h 202119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880255" h="2021191">
              <a:moveTo>
                <a:pt x="0" y="0"/>
              </a:moveTo>
              <a:lnTo>
                <a:pt x="3880255" y="0"/>
              </a:lnTo>
              <a:lnTo>
                <a:pt x="1929319" y="2021191"/>
              </a:lnTo>
              <a:lnTo>
                <a:pt x="10809" y="2004979"/>
              </a:lnTo>
              <a:cubicBezTo>
                <a:pt x="14412" y="1343858"/>
                <a:pt x="18014" y="682738"/>
                <a:pt x="0" y="0"/>
              </a:cubicBezTo>
              <a:close/>
            </a:path>
          </a:pathLst>
        </a:custGeom>
        <a:solidFill xmlns:a="http://schemas.openxmlformats.org/drawingml/2006/main">
          <a:srgbClr val="FFC000">
            <a:alpha val="20000"/>
          </a:srgbClr>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0.11396</cdr:x>
      <cdr:y>0.04764</cdr:y>
    </cdr:from>
    <cdr:to>
      <cdr:x>0.95868</cdr:x>
      <cdr:y>0.79793</cdr:y>
    </cdr:to>
    <cdr:sp macro="" textlink="">
      <cdr:nvSpPr>
        <cdr:cNvPr id="6" name="Freeform 5"/>
        <cdr:cNvSpPr/>
      </cdr:nvSpPr>
      <cdr:spPr>
        <a:xfrm xmlns:a="http://schemas.openxmlformats.org/drawingml/2006/main">
          <a:off x="524213" y="129702"/>
          <a:ext cx="3885659" cy="2042809"/>
        </a:xfrm>
        <a:custGeom xmlns:a="http://schemas.openxmlformats.org/drawingml/2006/main">
          <a:avLst/>
          <a:gdLst>
            <a:gd name="connsiteX0" fmla="*/ 0 w 3885659"/>
            <a:gd name="connsiteY0" fmla="*/ 0 h 2042809"/>
            <a:gd name="connsiteX1" fmla="*/ 3874851 w 3885659"/>
            <a:gd name="connsiteY1" fmla="*/ 21617 h 2042809"/>
            <a:gd name="connsiteX2" fmla="*/ 3885659 w 3885659"/>
            <a:gd name="connsiteY2" fmla="*/ 1205149 h 2042809"/>
            <a:gd name="connsiteX3" fmla="*/ 1502382 w 3885659"/>
            <a:gd name="connsiteY3" fmla="*/ 2042809 h 2042809"/>
            <a:gd name="connsiteX4" fmla="*/ 16212 w 3885659"/>
            <a:gd name="connsiteY4" fmla="*/ 2042809 h 2042809"/>
            <a:gd name="connsiteX5" fmla="*/ 0 w 3885659"/>
            <a:gd name="connsiteY5" fmla="*/ 0 h 204280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885659" h="2042809">
              <a:moveTo>
                <a:pt x="0" y="0"/>
              </a:moveTo>
              <a:lnTo>
                <a:pt x="3874851" y="21617"/>
              </a:lnTo>
              <a:cubicBezTo>
                <a:pt x="3878454" y="416128"/>
                <a:pt x="3882056" y="810638"/>
                <a:pt x="3885659" y="1205149"/>
              </a:cubicBezTo>
              <a:lnTo>
                <a:pt x="1502382" y="2042809"/>
              </a:lnTo>
              <a:lnTo>
                <a:pt x="16212" y="2042809"/>
              </a:lnTo>
              <a:lnTo>
                <a:pt x="0" y="0"/>
              </a:lnTo>
              <a:close/>
            </a:path>
          </a:pathLst>
        </a:custGeom>
        <a:solidFill xmlns:a="http://schemas.openxmlformats.org/drawingml/2006/main">
          <a:srgbClr val="5B9BD5">
            <a:alpha val="20000"/>
          </a:srgbClr>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view="pageLayout" topLeftCell="L1" zoomScale="184" zoomScaleNormal="100" zoomScalePageLayoutView="184" workbookViewId="0">
      <selection activeCell="S4" sqref="S4"/>
    </sheetView>
  </sheetViews>
  <sheetFormatPr defaultRowHeight="14.4" x14ac:dyDescent="0.3"/>
  <cols>
    <col min="1" max="1" width="9.109375" customWidth="1"/>
    <col min="2" max="2" width="8.5546875" bestFit="1" customWidth="1"/>
    <col min="3" max="3" width="16" customWidth="1"/>
    <col min="4" max="6" width="7.109375" customWidth="1"/>
    <col min="7" max="7" width="2.109375" customWidth="1"/>
    <col min="8" max="8" width="11.33203125" customWidth="1"/>
    <col min="9" max="9" width="3.6640625" customWidth="1"/>
    <col min="10" max="10" width="4.5546875" customWidth="1"/>
    <col min="11" max="11" width="3.6640625" customWidth="1"/>
    <col min="12" max="17" width="6.88671875" customWidth="1"/>
    <col min="19" max="19" width="9" customWidth="1"/>
    <col min="21" max="21" width="4.6640625" bestFit="1" customWidth="1"/>
  </cols>
  <sheetData>
    <row r="1" spans="1:21" x14ac:dyDescent="0.3">
      <c r="A1" s="41" t="s">
        <v>44</v>
      </c>
      <c r="H1" s="9" t="s">
        <v>62</v>
      </c>
    </row>
    <row r="2" spans="1:21" s="16" customFormat="1" x14ac:dyDescent="0.3">
      <c r="B2" s="255" t="s">
        <v>42</v>
      </c>
      <c r="C2" s="256"/>
      <c r="D2" s="256"/>
      <c r="E2" s="256"/>
      <c r="F2" s="256"/>
      <c r="H2"/>
      <c r="I2"/>
      <c r="J2"/>
      <c r="K2"/>
      <c r="L2"/>
      <c r="M2"/>
      <c r="N2"/>
      <c r="O2"/>
      <c r="P2"/>
      <c r="Q2"/>
      <c r="R2"/>
      <c r="S2"/>
      <c r="T2"/>
      <c r="U2"/>
    </row>
    <row r="3" spans="1:21" x14ac:dyDescent="0.3">
      <c r="B3" s="256"/>
      <c r="C3" s="256"/>
      <c r="D3" s="256"/>
      <c r="E3" s="256"/>
      <c r="F3" s="256"/>
      <c r="K3" s="22" t="s">
        <v>30</v>
      </c>
      <c r="L3" s="11" t="s">
        <v>18</v>
      </c>
      <c r="M3" s="11" t="s">
        <v>19</v>
      </c>
      <c r="N3" s="11" t="s">
        <v>20</v>
      </c>
      <c r="O3" s="11" t="s">
        <v>28</v>
      </c>
      <c r="P3" s="11" t="s">
        <v>14</v>
      </c>
      <c r="Q3" s="11" t="s">
        <v>15</v>
      </c>
      <c r="R3" s="24" t="s">
        <v>29</v>
      </c>
      <c r="S3" s="40" t="s">
        <v>32</v>
      </c>
      <c r="T3" s="13"/>
    </row>
    <row r="4" spans="1:21" x14ac:dyDescent="0.3">
      <c r="B4" s="256"/>
      <c r="C4" s="256"/>
      <c r="D4" s="256"/>
      <c r="E4" s="256"/>
      <c r="F4" s="256"/>
      <c r="I4" s="11" t="s">
        <v>6</v>
      </c>
      <c r="J4" s="11" t="s">
        <v>30</v>
      </c>
      <c r="K4" s="23">
        <v>1</v>
      </c>
      <c r="L4" s="19">
        <v>-2</v>
      </c>
      <c r="M4" s="19">
        <v>-3</v>
      </c>
      <c r="N4" s="25">
        <v>-4</v>
      </c>
      <c r="O4" s="19">
        <v>0</v>
      </c>
      <c r="P4" s="19">
        <v>0</v>
      </c>
      <c r="Q4" s="19">
        <v>0</v>
      </c>
      <c r="R4" s="19">
        <v>0</v>
      </c>
      <c r="S4" s="5" t="s">
        <v>5</v>
      </c>
      <c r="T4" s="13"/>
    </row>
    <row r="5" spans="1:21" x14ac:dyDescent="0.3">
      <c r="B5" s="256"/>
      <c r="C5" s="256"/>
      <c r="D5" s="256"/>
      <c r="E5" s="256"/>
      <c r="F5" s="256"/>
      <c r="I5" s="11" t="s">
        <v>7</v>
      </c>
      <c r="J5" s="11" t="s">
        <v>28</v>
      </c>
      <c r="K5" s="23">
        <v>0</v>
      </c>
      <c r="L5" s="29">
        <v>5</v>
      </c>
      <c r="M5" s="29">
        <v>2</v>
      </c>
      <c r="N5" s="32">
        <v>4</v>
      </c>
      <c r="O5" s="30">
        <v>1</v>
      </c>
      <c r="P5" s="30">
        <v>0</v>
      </c>
      <c r="Q5" s="30">
        <v>0</v>
      </c>
      <c r="R5" s="30">
        <v>12</v>
      </c>
      <c r="S5" s="31">
        <f>R5/N5</f>
        <v>3</v>
      </c>
      <c r="T5" s="13"/>
    </row>
    <row r="6" spans="1:21" ht="15" thickBot="1" x14ac:dyDescent="0.35">
      <c r="B6" s="256"/>
      <c r="C6" s="256"/>
      <c r="D6" s="256"/>
      <c r="E6" s="256"/>
      <c r="F6" s="256"/>
      <c r="I6" s="11" t="s">
        <v>8</v>
      </c>
      <c r="J6" s="11" t="s">
        <v>14</v>
      </c>
      <c r="K6" s="23">
        <v>0</v>
      </c>
      <c r="L6" s="20">
        <v>4</v>
      </c>
      <c r="M6" s="20">
        <v>5</v>
      </c>
      <c r="N6" s="26">
        <v>6</v>
      </c>
      <c r="O6" s="21">
        <v>0</v>
      </c>
      <c r="P6" s="21">
        <v>1</v>
      </c>
      <c r="Q6" s="21">
        <v>0</v>
      </c>
      <c r="R6" s="21">
        <v>24</v>
      </c>
      <c r="S6" s="1">
        <f t="shared" ref="S6:S7" si="0">R6/N6</f>
        <v>4</v>
      </c>
      <c r="T6" s="13"/>
    </row>
    <row r="7" spans="1:21" ht="15" thickBot="1" x14ac:dyDescent="0.35">
      <c r="B7" s="250" t="s">
        <v>21</v>
      </c>
      <c r="C7" s="250" t="s">
        <v>16</v>
      </c>
      <c r="D7" s="252" t="s">
        <v>17</v>
      </c>
      <c r="E7" s="253"/>
      <c r="F7" s="254"/>
      <c r="I7" s="11" t="s">
        <v>9</v>
      </c>
      <c r="J7" s="11" t="s">
        <v>15</v>
      </c>
      <c r="K7" s="23">
        <v>0</v>
      </c>
      <c r="L7" s="20">
        <v>3</v>
      </c>
      <c r="M7" s="20">
        <v>5</v>
      </c>
      <c r="N7" s="26">
        <v>4</v>
      </c>
      <c r="O7" s="21">
        <v>0</v>
      </c>
      <c r="P7" s="21">
        <v>0</v>
      </c>
      <c r="Q7" s="21">
        <v>1</v>
      </c>
      <c r="R7" s="21">
        <v>18</v>
      </c>
      <c r="S7" s="1">
        <f t="shared" si="0"/>
        <v>4.5</v>
      </c>
      <c r="T7" s="13"/>
    </row>
    <row r="8" spans="1:21" ht="15.75" customHeight="1" thickBot="1" x14ac:dyDescent="0.35">
      <c r="B8" s="251"/>
      <c r="C8" s="251"/>
      <c r="D8" s="17" t="s">
        <v>18</v>
      </c>
      <c r="E8" s="17" t="s">
        <v>19</v>
      </c>
      <c r="F8" s="17" t="s">
        <v>20</v>
      </c>
      <c r="T8" s="13"/>
    </row>
    <row r="9" spans="1:21" ht="15" thickBot="1" x14ac:dyDescent="0.35">
      <c r="B9" s="17" t="s">
        <v>22</v>
      </c>
      <c r="C9" s="17">
        <v>12000</v>
      </c>
      <c r="D9" s="17">
        <v>5</v>
      </c>
      <c r="E9" s="17">
        <v>2</v>
      </c>
      <c r="F9" s="17">
        <v>4</v>
      </c>
      <c r="K9" s="22" t="s">
        <v>30</v>
      </c>
      <c r="L9" s="11" t="s">
        <v>18</v>
      </c>
      <c r="M9" s="11" t="s">
        <v>19</v>
      </c>
      <c r="N9" s="11" t="s">
        <v>20</v>
      </c>
      <c r="O9" s="11" t="s">
        <v>28</v>
      </c>
      <c r="P9" s="11" t="s">
        <v>14</v>
      </c>
      <c r="Q9" s="11" t="s">
        <v>15</v>
      </c>
      <c r="R9" s="24" t="s">
        <v>29</v>
      </c>
      <c r="S9" s="40"/>
      <c r="T9" s="13"/>
    </row>
    <row r="10" spans="1:21" ht="15" thickBot="1" x14ac:dyDescent="0.35">
      <c r="B10" s="17" t="s">
        <v>23</v>
      </c>
      <c r="C10" s="17">
        <v>24000</v>
      </c>
      <c r="D10" s="17">
        <v>4</v>
      </c>
      <c r="E10" s="17">
        <v>5</v>
      </c>
      <c r="F10" s="17">
        <v>6</v>
      </c>
      <c r="I10" s="11" t="s">
        <v>6</v>
      </c>
      <c r="J10" s="11" t="s">
        <v>30</v>
      </c>
      <c r="K10" s="23">
        <v>1</v>
      </c>
      <c r="L10" s="19"/>
      <c r="M10" s="19"/>
      <c r="N10" s="25"/>
      <c r="O10" s="19"/>
      <c r="P10" s="19"/>
      <c r="Q10" s="19"/>
      <c r="R10" s="19"/>
      <c r="S10" s="5"/>
    </row>
    <row r="11" spans="1:21" ht="15" thickBot="1" x14ac:dyDescent="0.35">
      <c r="B11" s="17" t="s">
        <v>24</v>
      </c>
      <c r="C11" s="17">
        <v>18000</v>
      </c>
      <c r="D11" s="17">
        <v>3</v>
      </c>
      <c r="E11" s="17">
        <v>5</v>
      </c>
      <c r="F11" s="17">
        <v>4</v>
      </c>
      <c r="H11" s="72" t="s">
        <v>33</v>
      </c>
      <c r="I11" s="11" t="s">
        <v>7</v>
      </c>
      <c r="J11" s="62" t="s">
        <v>285</v>
      </c>
      <c r="K11" s="23">
        <v>0</v>
      </c>
      <c r="L11" s="35">
        <f>L5/4</f>
        <v>1.25</v>
      </c>
      <c r="M11" s="29">
        <f t="shared" ref="M11:R11" si="1">M5/4</f>
        <v>0.5</v>
      </c>
      <c r="N11" s="29">
        <f t="shared" si="1"/>
        <v>1</v>
      </c>
      <c r="O11" s="35">
        <f t="shared" si="1"/>
        <v>0.25</v>
      </c>
      <c r="P11" s="29">
        <f t="shared" si="1"/>
        <v>0</v>
      </c>
      <c r="Q11" s="29">
        <f t="shared" si="1"/>
        <v>0</v>
      </c>
      <c r="R11" s="29">
        <f t="shared" si="1"/>
        <v>3</v>
      </c>
      <c r="S11" s="31"/>
    </row>
    <row r="12" spans="1:21" x14ac:dyDescent="0.3">
      <c r="H12" s="72"/>
      <c r="I12" s="11" t="s">
        <v>8</v>
      </c>
      <c r="J12" s="11" t="s">
        <v>14</v>
      </c>
      <c r="K12" s="23">
        <v>0</v>
      </c>
      <c r="L12" s="20"/>
      <c r="M12" s="20"/>
      <c r="N12" s="26"/>
      <c r="O12" s="21"/>
      <c r="P12" s="21"/>
      <c r="Q12" s="21"/>
      <c r="R12" s="21"/>
      <c r="S12" s="1"/>
    </row>
    <row r="13" spans="1:21" x14ac:dyDescent="0.3">
      <c r="B13" s="257" t="s">
        <v>43</v>
      </c>
      <c r="C13" s="257"/>
      <c r="D13" s="257"/>
      <c r="E13" s="257"/>
      <c r="F13" s="257"/>
      <c r="H13" s="72"/>
      <c r="I13" s="11" t="s">
        <v>9</v>
      </c>
      <c r="J13" s="11" t="s">
        <v>15</v>
      </c>
      <c r="K13" s="23">
        <v>0</v>
      </c>
      <c r="L13" s="20"/>
      <c r="M13" s="20"/>
      <c r="N13" s="26"/>
      <c r="O13" s="21"/>
      <c r="P13" s="21"/>
      <c r="Q13" s="21"/>
      <c r="R13" s="21"/>
      <c r="S13" s="1"/>
    </row>
    <row r="14" spans="1:21" ht="14.25" customHeight="1" x14ac:dyDescent="0.3">
      <c r="B14" s="257"/>
      <c r="C14" s="257"/>
      <c r="D14" s="257"/>
      <c r="E14" s="257"/>
      <c r="F14" s="257"/>
      <c r="H14" s="72"/>
    </row>
    <row r="15" spans="1:21" x14ac:dyDescent="0.3">
      <c r="B15" s="257"/>
      <c r="C15" s="257"/>
      <c r="D15" s="257"/>
      <c r="E15" s="257"/>
      <c r="F15" s="257"/>
      <c r="H15" s="72"/>
      <c r="K15" s="22" t="s">
        <v>30</v>
      </c>
      <c r="L15" s="11" t="s">
        <v>18</v>
      </c>
      <c r="M15" s="11" t="s">
        <v>19</v>
      </c>
      <c r="N15" s="11" t="s">
        <v>20</v>
      </c>
      <c r="O15" s="11" t="s">
        <v>28</v>
      </c>
      <c r="P15" s="11" t="s">
        <v>14</v>
      </c>
      <c r="Q15" s="11" t="s">
        <v>15</v>
      </c>
      <c r="R15" s="24" t="s">
        <v>29</v>
      </c>
      <c r="S15" s="40" t="s">
        <v>32</v>
      </c>
    </row>
    <row r="16" spans="1:21" x14ac:dyDescent="0.3">
      <c r="B16" s="257"/>
      <c r="C16" s="257"/>
      <c r="D16" s="257"/>
      <c r="E16" s="257"/>
      <c r="F16" s="257"/>
      <c r="H16" s="72" t="s">
        <v>34</v>
      </c>
      <c r="I16" s="11" t="s">
        <v>6</v>
      </c>
      <c r="J16" s="11" t="s">
        <v>30</v>
      </c>
      <c r="K16" s="23">
        <v>1</v>
      </c>
      <c r="L16" s="19">
        <f t="shared" ref="L16:R16" si="2">L4-$N$4*L11</f>
        <v>3</v>
      </c>
      <c r="M16" s="25">
        <f t="shared" si="2"/>
        <v>-1</v>
      </c>
      <c r="N16" s="19">
        <f t="shared" si="2"/>
        <v>0</v>
      </c>
      <c r="O16" s="19">
        <f t="shared" si="2"/>
        <v>1</v>
      </c>
      <c r="P16" s="19">
        <f t="shared" si="2"/>
        <v>0</v>
      </c>
      <c r="Q16" s="19">
        <f t="shared" si="2"/>
        <v>0</v>
      </c>
      <c r="R16" s="19">
        <f t="shared" si="2"/>
        <v>12</v>
      </c>
      <c r="S16" s="5" t="s">
        <v>5</v>
      </c>
    </row>
    <row r="17" spans="1:19" x14ac:dyDescent="0.3">
      <c r="B17" s="257"/>
      <c r="C17" s="257"/>
      <c r="D17" s="257"/>
      <c r="E17" s="257"/>
      <c r="F17" s="257"/>
      <c r="H17" s="72"/>
      <c r="I17" s="11" t="s">
        <v>7</v>
      </c>
      <c r="J17" s="62" t="s">
        <v>285</v>
      </c>
      <c r="K17" s="23">
        <v>0</v>
      </c>
      <c r="L17" s="34">
        <v>1.25</v>
      </c>
      <c r="M17" s="26">
        <v>0.5</v>
      </c>
      <c r="N17" s="27">
        <v>1</v>
      </c>
      <c r="O17" s="34">
        <v>0.25</v>
      </c>
      <c r="P17" s="27">
        <v>0</v>
      </c>
      <c r="Q17" s="27">
        <v>0</v>
      </c>
      <c r="R17" s="27">
        <v>3</v>
      </c>
      <c r="S17" s="71">
        <f>R17/M17</f>
        <v>6</v>
      </c>
    </row>
    <row r="18" spans="1:19" x14ac:dyDescent="0.3">
      <c r="B18" s="257"/>
      <c r="C18" s="257"/>
      <c r="D18" s="257"/>
      <c r="E18" s="257"/>
      <c r="F18" s="257"/>
      <c r="H18" s="72" t="s">
        <v>35</v>
      </c>
      <c r="I18" s="11" t="s">
        <v>8</v>
      </c>
      <c r="J18" s="11" t="s">
        <v>14</v>
      </c>
      <c r="K18" s="23">
        <v>0</v>
      </c>
      <c r="L18" s="19">
        <f t="shared" ref="L18:R18" si="3">L6-$N$6*L11</f>
        <v>-3.5</v>
      </c>
      <c r="M18" s="25">
        <f t="shared" si="3"/>
        <v>2</v>
      </c>
      <c r="N18" s="19">
        <f t="shared" si="3"/>
        <v>0</v>
      </c>
      <c r="O18" s="19">
        <f t="shared" si="3"/>
        <v>-1.5</v>
      </c>
      <c r="P18" s="19">
        <f t="shared" si="3"/>
        <v>1</v>
      </c>
      <c r="Q18" s="19">
        <f t="shared" si="3"/>
        <v>0</v>
      </c>
      <c r="R18" s="19">
        <f t="shared" si="3"/>
        <v>6</v>
      </c>
      <c r="S18" s="71">
        <f t="shared" ref="S18:S19" si="4">R18/M18</f>
        <v>3</v>
      </c>
    </row>
    <row r="19" spans="1:19" x14ac:dyDescent="0.3">
      <c r="H19" s="72" t="s">
        <v>36</v>
      </c>
      <c r="I19" s="11" t="s">
        <v>9</v>
      </c>
      <c r="J19" s="11" t="s">
        <v>15</v>
      </c>
      <c r="K19" s="23">
        <v>0</v>
      </c>
      <c r="L19" s="33">
        <f t="shared" ref="L19:R19" si="5">L7-$N$7*L11</f>
        <v>-2</v>
      </c>
      <c r="M19" s="37">
        <f t="shared" si="5"/>
        <v>3</v>
      </c>
      <c r="N19" s="33">
        <f t="shared" si="5"/>
        <v>0</v>
      </c>
      <c r="O19" s="33">
        <f t="shared" si="5"/>
        <v>-1</v>
      </c>
      <c r="P19" s="33">
        <f t="shared" si="5"/>
        <v>0</v>
      </c>
      <c r="Q19" s="33">
        <f t="shared" si="5"/>
        <v>1</v>
      </c>
      <c r="R19" s="33">
        <f t="shared" si="5"/>
        <v>6</v>
      </c>
      <c r="S19" s="31">
        <f t="shared" si="4"/>
        <v>2</v>
      </c>
    </row>
    <row r="20" spans="1:19" x14ac:dyDescent="0.3">
      <c r="B20" s="43" t="s">
        <v>59</v>
      </c>
      <c r="C20" s="10" t="s">
        <v>61</v>
      </c>
      <c r="E20" s="3" t="s">
        <v>4</v>
      </c>
      <c r="F20" s="67">
        <f>S28</f>
        <v>14000</v>
      </c>
      <c r="H20" s="72"/>
      <c r="N20" s="9"/>
    </row>
    <row r="21" spans="1:19" x14ac:dyDescent="0.3">
      <c r="B21" s="64" t="s">
        <v>45</v>
      </c>
      <c r="H21" s="72"/>
      <c r="K21" s="22" t="s">
        <v>30</v>
      </c>
      <c r="L21" s="11" t="s">
        <v>18</v>
      </c>
      <c r="M21" s="11" t="s">
        <v>19</v>
      </c>
      <c r="N21" s="11" t="s">
        <v>20</v>
      </c>
      <c r="O21" s="11" t="s">
        <v>28</v>
      </c>
      <c r="P21" s="11" t="s">
        <v>14</v>
      </c>
      <c r="Q21" s="11" t="s">
        <v>15</v>
      </c>
      <c r="R21" s="24" t="s">
        <v>29</v>
      </c>
    </row>
    <row r="22" spans="1:19" x14ac:dyDescent="0.3">
      <c r="C22" s="2" t="s">
        <v>26</v>
      </c>
      <c r="D22" s="1" t="s">
        <v>3</v>
      </c>
      <c r="E22" s="18">
        <v>12</v>
      </c>
      <c r="H22" s="72"/>
      <c r="I22" s="11" t="s">
        <v>6</v>
      </c>
      <c r="J22" s="11" t="s">
        <v>30</v>
      </c>
      <c r="K22" s="23">
        <v>1</v>
      </c>
      <c r="L22" s="19"/>
      <c r="M22" s="19"/>
      <c r="N22" s="25"/>
      <c r="O22" s="19"/>
      <c r="P22" s="19"/>
      <c r="Q22" s="19"/>
      <c r="R22" s="19"/>
    </row>
    <row r="23" spans="1:19" x14ac:dyDescent="0.3">
      <c r="C23" s="2" t="s">
        <v>25</v>
      </c>
      <c r="D23" s="1" t="s">
        <v>3</v>
      </c>
      <c r="E23" s="18">
        <v>24</v>
      </c>
      <c r="H23" s="72"/>
      <c r="I23" s="11" t="s">
        <v>7</v>
      </c>
      <c r="J23" s="62" t="s">
        <v>285</v>
      </c>
      <c r="K23" s="23">
        <v>0</v>
      </c>
      <c r="L23" s="29"/>
      <c r="M23" s="29"/>
      <c r="N23" s="29"/>
      <c r="O23" s="29"/>
      <c r="P23" s="29"/>
      <c r="Q23" s="29"/>
      <c r="R23" s="29"/>
    </row>
    <row r="24" spans="1:19" x14ac:dyDescent="0.3">
      <c r="C24" s="2" t="s">
        <v>27</v>
      </c>
      <c r="D24" s="1" t="s">
        <v>3</v>
      </c>
      <c r="E24" s="18">
        <v>18</v>
      </c>
      <c r="H24" s="72"/>
      <c r="I24" s="11" t="s">
        <v>8</v>
      </c>
      <c r="J24" s="11" t="s">
        <v>14</v>
      </c>
      <c r="K24" s="23">
        <v>0</v>
      </c>
      <c r="L24" s="20"/>
      <c r="M24" s="20"/>
      <c r="N24" s="26"/>
      <c r="O24" s="21"/>
      <c r="P24" s="21"/>
      <c r="Q24" s="21"/>
      <c r="R24" s="21"/>
    </row>
    <row r="25" spans="1:19" x14ac:dyDescent="0.3">
      <c r="H25" s="72" t="s">
        <v>37</v>
      </c>
      <c r="I25" s="11" t="s">
        <v>9</v>
      </c>
      <c r="J25" s="62" t="s">
        <v>19</v>
      </c>
      <c r="K25" s="23">
        <v>0</v>
      </c>
      <c r="L25" s="35">
        <f>L19/3</f>
        <v>-0.66666666666666663</v>
      </c>
      <c r="M25" s="29">
        <f t="shared" ref="M25:R25" si="6">M19/3</f>
        <v>1</v>
      </c>
      <c r="N25" s="29">
        <f t="shared" si="6"/>
        <v>0</v>
      </c>
      <c r="O25" s="35">
        <f t="shared" si="6"/>
        <v>-0.33333333333333331</v>
      </c>
      <c r="P25" s="29">
        <f t="shared" si="6"/>
        <v>0</v>
      </c>
      <c r="Q25" s="35">
        <f t="shared" si="6"/>
        <v>0.33333333333333331</v>
      </c>
      <c r="R25" s="29">
        <f t="shared" si="6"/>
        <v>2</v>
      </c>
    </row>
    <row r="26" spans="1:19" x14ac:dyDescent="0.3">
      <c r="A26" s="68" t="str">
        <f>CONCATENATE("( ",L27,", ",M27,", ",N27,", ",O27,", ",P27,", ",Q27," ) =")</f>
        <v>( A, B, C, s1, s2, s3 ) =</v>
      </c>
      <c r="B26" s="12"/>
      <c r="C26" s="69"/>
      <c r="D26" s="70" t="s">
        <v>60</v>
      </c>
      <c r="H26" s="72"/>
    </row>
    <row r="27" spans="1:19" x14ac:dyDescent="0.3">
      <c r="H27" s="72"/>
      <c r="K27" s="22" t="s">
        <v>30</v>
      </c>
      <c r="L27" s="11" t="s">
        <v>18</v>
      </c>
      <c r="M27" s="11" t="s">
        <v>19</v>
      </c>
      <c r="N27" s="11" t="s">
        <v>20</v>
      </c>
      <c r="O27" s="11" t="s">
        <v>28</v>
      </c>
      <c r="P27" s="11" t="s">
        <v>14</v>
      </c>
      <c r="Q27" s="11" t="s">
        <v>15</v>
      </c>
      <c r="R27" s="24" t="s">
        <v>29</v>
      </c>
    </row>
    <row r="28" spans="1:19" ht="15" customHeight="1" x14ac:dyDescent="0.3">
      <c r="A28" s="249" t="s">
        <v>41</v>
      </c>
      <c r="B28" s="249"/>
      <c r="C28" s="249"/>
      <c r="D28" s="249"/>
      <c r="E28" s="249"/>
      <c r="F28" s="249"/>
      <c r="H28" s="72" t="s">
        <v>38</v>
      </c>
      <c r="I28" s="11" t="s">
        <v>6</v>
      </c>
      <c r="J28" s="11" t="s">
        <v>30</v>
      </c>
      <c r="K28" s="23">
        <v>1</v>
      </c>
      <c r="L28" s="245">
        <f t="shared" ref="L28:R28" si="7">L16-$M$16*L25</f>
        <v>2.3333333333333335</v>
      </c>
      <c r="M28" s="110">
        <f t="shared" si="7"/>
        <v>0</v>
      </c>
      <c r="N28" s="110">
        <f t="shared" si="7"/>
        <v>0</v>
      </c>
      <c r="O28" s="246">
        <f t="shared" si="7"/>
        <v>0.66666666666666674</v>
      </c>
      <c r="P28" s="215">
        <f t="shared" si="7"/>
        <v>0</v>
      </c>
      <c r="Q28" s="246">
        <f t="shared" si="7"/>
        <v>0.33333333333333331</v>
      </c>
      <c r="R28" s="19">
        <f t="shared" si="7"/>
        <v>14</v>
      </c>
      <c r="S28" s="38">
        <f>R28*1000</f>
        <v>14000</v>
      </c>
    </row>
    <row r="29" spans="1:19" x14ac:dyDescent="0.3">
      <c r="A29" s="249"/>
      <c r="B29" s="249"/>
      <c r="C29" s="249"/>
      <c r="D29" s="249"/>
      <c r="E29" s="249"/>
      <c r="F29" s="249"/>
      <c r="H29" s="72" t="s">
        <v>39</v>
      </c>
      <c r="I29" s="11" t="s">
        <v>7</v>
      </c>
      <c r="J29" s="62" t="s">
        <v>285</v>
      </c>
      <c r="K29" s="23">
        <v>0</v>
      </c>
      <c r="L29" s="36">
        <f t="shared" ref="L29:R29" si="8">L17-$M$17*L25</f>
        <v>1.5833333333333333</v>
      </c>
      <c r="M29" s="19">
        <f t="shared" si="8"/>
        <v>0</v>
      </c>
      <c r="N29" s="19">
        <f t="shared" si="8"/>
        <v>1</v>
      </c>
      <c r="O29" s="36">
        <f t="shared" si="8"/>
        <v>0.41666666666666663</v>
      </c>
      <c r="P29" s="19">
        <f t="shared" si="8"/>
        <v>0</v>
      </c>
      <c r="Q29" s="36">
        <f t="shared" si="8"/>
        <v>-0.16666666666666666</v>
      </c>
      <c r="R29" s="19">
        <f t="shared" si="8"/>
        <v>2</v>
      </c>
      <c r="S29" s="38">
        <f t="shared" ref="S29:S31" si="9">R29*1000</f>
        <v>2000</v>
      </c>
    </row>
    <row r="30" spans="1:19" x14ac:dyDescent="0.3">
      <c r="A30" s="249"/>
      <c r="B30" s="249"/>
      <c r="C30" s="249"/>
      <c r="D30" s="249"/>
      <c r="E30" s="249"/>
      <c r="F30" s="249"/>
      <c r="H30" s="72" t="s">
        <v>40</v>
      </c>
      <c r="I30" s="11" t="s">
        <v>8</v>
      </c>
      <c r="J30" s="11" t="s">
        <v>14</v>
      </c>
      <c r="K30" s="23">
        <v>0</v>
      </c>
      <c r="L30" s="36">
        <f t="shared" ref="L30:R30" si="10">L18-$M$18*L25</f>
        <v>-2.166666666666667</v>
      </c>
      <c r="M30" s="19">
        <f t="shared" si="10"/>
        <v>0</v>
      </c>
      <c r="N30" s="19">
        <f t="shared" si="10"/>
        <v>0</v>
      </c>
      <c r="O30" s="36">
        <f t="shared" si="10"/>
        <v>-0.83333333333333337</v>
      </c>
      <c r="P30" s="19">
        <f t="shared" si="10"/>
        <v>1</v>
      </c>
      <c r="Q30" s="36">
        <f t="shared" si="10"/>
        <v>-0.66666666666666663</v>
      </c>
      <c r="R30" s="19">
        <f t="shared" si="10"/>
        <v>2</v>
      </c>
      <c r="S30" s="38">
        <f t="shared" si="9"/>
        <v>2000</v>
      </c>
    </row>
    <row r="31" spans="1:19" x14ac:dyDescent="0.3">
      <c r="A31" s="249"/>
      <c r="B31" s="249"/>
      <c r="C31" s="249"/>
      <c r="D31" s="249"/>
      <c r="E31" s="249"/>
      <c r="F31" s="249"/>
      <c r="I31" s="11" t="s">
        <v>9</v>
      </c>
      <c r="J31" s="62" t="s">
        <v>19</v>
      </c>
      <c r="K31" s="23">
        <v>0</v>
      </c>
      <c r="L31" s="35">
        <v>-0.66666666666666663</v>
      </c>
      <c r="M31" s="29">
        <v>1</v>
      </c>
      <c r="N31" s="29">
        <v>0</v>
      </c>
      <c r="O31" s="35">
        <v>-0.33333333333333331</v>
      </c>
      <c r="P31" s="29">
        <v>0</v>
      </c>
      <c r="Q31" s="35">
        <v>0.33333333333333331</v>
      </c>
      <c r="R31" s="29">
        <v>2</v>
      </c>
      <c r="S31" s="38">
        <f t="shared" si="9"/>
        <v>2000</v>
      </c>
    </row>
    <row r="32" spans="1:19" ht="15" thickBot="1" x14ac:dyDescent="0.35">
      <c r="A32" s="249"/>
      <c r="B32" s="249"/>
      <c r="C32" s="249"/>
      <c r="D32" s="249"/>
      <c r="E32" s="249"/>
      <c r="F32" s="249"/>
    </row>
    <row r="33" spans="2:18" ht="15.6" thickTop="1" thickBot="1" x14ac:dyDescent="0.35">
      <c r="L33" s="16"/>
      <c r="M33" s="2"/>
      <c r="O33" s="247"/>
      <c r="P33" s="247"/>
    </row>
    <row r="34" spans="2:18" ht="15.6" thickTop="1" thickBot="1" x14ac:dyDescent="0.35">
      <c r="B34" s="39"/>
      <c r="C34" s="10"/>
      <c r="O34" s="247"/>
      <c r="P34" s="247"/>
    </row>
    <row r="35" spans="2:18" ht="15" customHeight="1" thickTop="1" thickBot="1" x14ac:dyDescent="0.35">
      <c r="B35" s="39"/>
      <c r="C35" s="44"/>
      <c r="I35" s="63"/>
      <c r="J35" s="63"/>
      <c r="K35" s="63"/>
      <c r="L35" s="63"/>
      <c r="M35" s="63"/>
      <c r="N35" s="63"/>
      <c r="O35" s="248"/>
      <c r="P35" s="248"/>
      <c r="Q35" s="63"/>
      <c r="R35" s="63"/>
    </row>
    <row r="36" spans="2:18" ht="15.6" thickTop="1" thickBot="1" x14ac:dyDescent="0.35">
      <c r="B36" s="39"/>
      <c r="C36" s="44"/>
      <c r="I36" s="63"/>
      <c r="J36" s="63"/>
      <c r="K36" s="63"/>
      <c r="L36" s="63"/>
      <c r="M36" s="63"/>
      <c r="N36" s="63"/>
      <c r="O36" s="248"/>
      <c r="P36" s="248"/>
      <c r="Q36" s="63"/>
      <c r="R36" s="63"/>
    </row>
    <row r="37" spans="2:18" ht="15" thickTop="1" x14ac:dyDescent="0.3">
      <c r="B37" s="39"/>
      <c r="C37" s="10"/>
      <c r="I37" s="63"/>
      <c r="J37" s="63"/>
      <c r="K37" s="63"/>
      <c r="L37" s="63"/>
      <c r="M37" s="63"/>
      <c r="N37" s="63"/>
      <c r="O37" s="63"/>
      <c r="P37" s="63"/>
      <c r="Q37" s="63"/>
      <c r="R37" s="63"/>
    </row>
    <row r="38" spans="2:18" x14ac:dyDescent="0.3">
      <c r="B38" s="39"/>
      <c r="C38" s="44"/>
      <c r="I38" s="63"/>
      <c r="J38" s="63"/>
      <c r="K38" s="63"/>
      <c r="L38" s="63"/>
      <c r="M38" s="63"/>
      <c r="N38" s="63"/>
      <c r="O38" s="63"/>
      <c r="P38" s="63"/>
      <c r="Q38" s="63"/>
      <c r="R38" s="63"/>
    </row>
    <row r="39" spans="2:18" x14ac:dyDescent="0.3">
      <c r="B39" s="39"/>
      <c r="C39" s="10"/>
    </row>
  </sheetData>
  <mergeCells count="6">
    <mergeCell ref="A28:F32"/>
    <mergeCell ref="B7:B8"/>
    <mergeCell ref="C7:C8"/>
    <mergeCell ref="D7:F7"/>
    <mergeCell ref="B2:F6"/>
    <mergeCell ref="B13:F18"/>
  </mergeCells>
  <pageMargins left="0.25" right="0.25" top="0.75" bottom="0.75" header="0.3" footer="0.3"/>
  <pageSetup paperSize="9" orientation="landscape" r:id="rId1"/>
  <headerFooter>
    <oddFooter>&amp;R&amp;"-,Italic"Susana Barreiro, SIMPLEX Method, 2019/20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view="pageLayout" topLeftCell="B37" zoomScale="117" zoomScaleNormal="100" zoomScalePageLayoutView="117" workbookViewId="0">
      <selection activeCell="P35" sqref="P35"/>
    </sheetView>
  </sheetViews>
  <sheetFormatPr defaultRowHeight="14.4" x14ac:dyDescent="0.3"/>
  <cols>
    <col min="1" max="1" width="7.6640625" customWidth="1"/>
    <col min="2" max="5" width="9.44140625" customWidth="1"/>
    <col min="6" max="6" width="10.33203125" customWidth="1"/>
    <col min="7" max="7" width="2" customWidth="1"/>
    <col min="8" max="8" width="9.109375" style="66" customWidth="1"/>
    <col min="9" max="10" width="5.5546875" customWidth="1"/>
    <col min="11" max="11" width="5" customWidth="1"/>
    <col min="12" max="15" width="5.6640625" customWidth="1"/>
    <col min="16" max="16" width="5.5546875" customWidth="1"/>
    <col min="17" max="19" width="5.6640625" customWidth="1"/>
    <col min="20" max="20" width="8.109375" customWidth="1"/>
    <col min="21" max="21" width="6" customWidth="1"/>
  </cols>
  <sheetData>
    <row r="1" spans="1:21" x14ac:dyDescent="0.3">
      <c r="A1" s="41" t="s">
        <v>63</v>
      </c>
      <c r="H1" s="9" t="s">
        <v>62</v>
      </c>
    </row>
    <row r="2" spans="1:21" ht="15" customHeight="1" x14ac:dyDescent="0.3">
      <c r="B2" s="257" t="s">
        <v>64</v>
      </c>
      <c r="C2" s="257"/>
      <c r="D2" s="257"/>
      <c r="E2" s="257"/>
      <c r="F2" s="257"/>
      <c r="K2" s="82" t="s">
        <v>30</v>
      </c>
      <c r="L2" s="83" t="s">
        <v>0</v>
      </c>
      <c r="M2" s="83" t="s">
        <v>1</v>
      </c>
      <c r="N2" s="83" t="s">
        <v>2</v>
      </c>
      <c r="O2" s="83" t="s">
        <v>28</v>
      </c>
      <c r="P2" s="83" t="s">
        <v>14</v>
      </c>
      <c r="Q2" s="83" t="s">
        <v>15</v>
      </c>
      <c r="R2" s="83" t="s">
        <v>31</v>
      </c>
      <c r="S2" s="83" t="s">
        <v>55</v>
      </c>
      <c r="T2" s="83" t="s">
        <v>29</v>
      </c>
      <c r="U2" s="40" t="s">
        <v>32</v>
      </c>
    </row>
    <row r="3" spans="1:21" ht="14.25" customHeight="1" x14ac:dyDescent="0.3">
      <c r="B3" s="257"/>
      <c r="C3" s="257"/>
      <c r="D3" s="257"/>
      <c r="E3" s="257"/>
      <c r="F3" s="257"/>
      <c r="I3" s="11" t="s">
        <v>6</v>
      </c>
      <c r="J3" s="11" t="s">
        <v>30</v>
      </c>
      <c r="K3" s="23">
        <v>1</v>
      </c>
      <c r="L3" s="19">
        <v>-1500</v>
      </c>
      <c r="M3" s="19">
        <v>-1300</v>
      </c>
      <c r="N3" s="25">
        <v>-2500</v>
      </c>
      <c r="O3" s="45">
        <v>0</v>
      </c>
      <c r="P3" s="45">
        <v>0</v>
      </c>
      <c r="Q3" s="45">
        <v>0</v>
      </c>
      <c r="R3" s="45">
        <v>0</v>
      </c>
      <c r="S3" s="45">
        <v>0</v>
      </c>
      <c r="T3" s="19">
        <v>0</v>
      </c>
      <c r="U3" s="5" t="s">
        <v>5</v>
      </c>
    </row>
    <row r="4" spans="1:21" x14ac:dyDescent="0.3">
      <c r="B4" s="257"/>
      <c r="C4" s="257"/>
      <c r="D4" s="257"/>
      <c r="E4" s="257"/>
      <c r="F4" s="257"/>
      <c r="I4" s="11" t="s">
        <v>7</v>
      </c>
      <c r="J4" s="11" t="s">
        <v>28</v>
      </c>
      <c r="K4" s="23">
        <v>0</v>
      </c>
      <c r="L4" s="217">
        <v>0.5</v>
      </c>
      <c r="M4" s="217">
        <v>0.5</v>
      </c>
      <c r="N4" s="218">
        <v>1</v>
      </c>
      <c r="O4" s="28">
        <v>1</v>
      </c>
      <c r="P4" s="28">
        <v>0</v>
      </c>
      <c r="Q4" s="28">
        <v>0</v>
      </c>
      <c r="R4" s="45">
        <v>0</v>
      </c>
      <c r="S4" s="45">
        <v>0</v>
      </c>
      <c r="T4" s="219">
        <v>1400</v>
      </c>
      <c r="U4" s="74">
        <f>T4/N4</f>
        <v>1400</v>
      </c>
    </row>
    <row r="5" spans="1:21" x14ac:dyDescent="0.3">
      <c r="B5" s="257"/>
      <c r="C5" s="257"/>
      <c r="D5" s="257"/>
      <c r="E5" s="257"/>
      <c r="F5" s="257"/>
      <c r="I5" s="11" t="s">
        <v>8</v>
      </c>
      <c r="J5" s="11" t="s">
        <v>14</v>
      </c>
      <c r="K5" s="23">
        <v>0</v>
      </c>
      <c r="L5" s="217">
        <v>0.5</v>
      </c>
      <c r="M5" s="217">
        <v>0.5</v>
      </c>
      <c r="N5" s="218">
        <v>2</v>
      </c>
      <c r="O5" s="28">
        <v>0</v>
      </c>
      <c r="P5" s="28">
        <v>1</v>
      </c>
      <c r="Q5" s="28">
        <v>0</v>
      </c>
      <c r="R5" s="45">
        <v>0</v>
      </c>
      <c r="S5" s="45">
        <v>0</v>
      </c>
      <c r="T5" s="220">
        <v>1200</v>
      </c>
      <c r="U5" s="74">
        <f t="shared" ref="U5:U8" si="0">T5/N5</f>
        <v>600</v>
      </c>
    </row>
    <row r="6" spans="1:21" x14ac:dyDescent="0.3">
      <c r="B6" s="257"/>
      <c r="C6" s="257"/>
      <c r="D6" s="257"/>
      <c r="E6" s="257"/>
      <c r="F6" s="257"/>
      <c r="I6" s="11" t="s">
        <v>9</v>
      </c>
      <c r="J6" s="11" t="s">
        <v>15</v>
      </c>
      <c r="K6" s="23">
        <v>0</v>
      </c>
      <c r="L6" s="20">
        <v>1</v>
      </c>
      <c r="M6" s="28">
        <v>0</v>
      </c>
      <c r="N6" s="46">
        <v>0</v>
      </c>
      <c r="O6" s="28">
        <v>0</v>
      </c>
      <c r="P6" s="28">
        <v>0</v>
      </c>
      <c r="Q6" s="28">
        <v>1</v>
      </c>
      <c r="R6" s="45">
        <v>0</v>
      </c>
      <c r="S6" s="45">
        <v>0</v>
      </c>
      <c r="T6" s="21">
        <v>500</v>
      </c>
      <c r="U6" s="74"/>
    </row>
    <row r="7" spans="1:21" ht="15" thickBot="1" x14ac:dyDescent="0.35">
      <c r="B7" s="257"/>
      <c r="C7" s="257"/>
      <c r="D7" s="257"/>
      <c r="E7" s="257"/>
      <c r="F7" s="257"/>
      <c r="I7" s="11" t="s">
        <v>12</v>
      </c>
      <c r="J7" s="11" t="s">
        <v>31</v>
      </c>
      <c r="K7" s="23">
        <v>0</v>
      </c>
      <c r="L7" s="20">
        <v>0</v>
      </c>
      <c r="M7" s="20">
        <v>1</v>
      </c>
      <c r="N7" s="46">
        <v>0</v>
      </c>
      <c r="O7" s="28">
        <v>0</v>
      </c>
      <c r="P7" s="28">
        <v>0</v>
      </c>
      <c r="Q7" s="28">
        <v>0</v>
      </c>
      <c r="R7" s="28">
        <v>1</v>
      </c>
      <c r="S7" s="28">
        <v>0</v>
      </c>
      <c r="T7" s="28">
        <v>750</v>
      </c>
      <c r="U7" s="74"/>
    </row>
    <row r="8" spans="1:21" x14ac:dyDescent="0.3">
      <c r="B8" s="260" t="s">
        <v>46</v>
      </c>
      <c r="C8" s="263" t="s">
        <v>47</v>
      </c>
      <c r="D8" s="266" t="s">
        <v>48</v>
      </c>
      <c r="E8" s="266"/>
      <c r="F8" s="267"/>
      <c r="I8" s="11" t="s">
        <v>56</v>
      </c>
      <c r="J8" s="11" t="s">
        <v>55</v>
      </c>
      <c r="K8" s="52">
        <v>0</v>
      </c>
      <c r="L8" s="29">
        <v>0</v>
      </c>
      <c r="M8" s="29">
        <v>0</v>
      </c>
      <c r="N8" s="29">
        <v>1</v>
      </c>
      <c r="O8" s="30">
        <v>0</v>
      </c>
      <c r="P8" s="30">
        <v>0</v>
      </c>
      <c r="Q8" s="30">
        <v>0</v>
      </c>
      <c r="R8" s="30">
        <v>0</v>
      </c>
      <c r="S8" s="30">
        <v>1</v>
      </c>
      <c r="T8" s="30">
        <v>400</v>
      </c>
      <c r="U8" s="31">
        <f t="shared" si="0"/>
        <v>400</v>
      </c>
    </row>
    <row r="9" spans="1:21" ht="12.75" customHeight="1" x14ac:dyDescent="0.3">
      <c r="B9" s="261"/>
      <c r="C9" s="264"/>
      <c r="D9" s="268"/>
      <c r="E9" s="268"/>
      <c r="F9" s="269"/>
      <c r="U9" s="31"/>
    </row>
    <row r="10" spans="1:21" ht="18.75" customHeight="1" thickBot="1" x14ac:dyDescent="0.35">
      <c r="B10" s="262"/>
      <c r="C10" s="265"/>
      <c r="D10" s="86" t="s">
        <v>49</v>
      </c>
      <c r="E10" s="86" t="s">
        <v>50</v>
      </c>
      <c r="F10" s="87" t="s">
        <v>51</v>
      </c>
      <c r="K10" s="82" t="s">
        <v>30</v>
      </c>
      <c r="L10" s="83" t="s">
        <v>0</v>
      </c>
      <c r="M10" s="83" t="s">
        <v>1</v>
      </c>
      <c r="N10" s="84" t="s">
        <v>2</v>
      </c>
      <c r="O10" s="83" t="s">
        <v>28</v>
      </c>
      <c r="P10" s="83" t="s">
        <v>14</v>
      </c>
      <c r="Q10" s="83" t="s">
        <v>15</v>
      </c>
      <c r="R10" s="83" t="s">
        <v>31</v>
      </c>
      <c r="S10" s="83" t="s">
        <v>55</v>
      </c>
      <c r="T10" s="83" t="s">
        <v>29</v>
      </c>
      <c r="U10" s="40" t="s">
        <v>32</v>
      </c>
    </row>
    <row r="11" spans="1:21" ht="14.7" customHeight="1" thickBot="1" x14ac:dyDescent="0.35">
      <c r="B11" s="88" t="s">
        <v>52</v>
      </c>
      <c r="C11" s="89">
        <v>1.4</v>
      </c>
      <c r="D11" s="89">
        <v>0.5</v>
      </c>
      <c r="E11" s="89">
        <v>0.5</v>
      </c>
      <c r="F11" s="90">
        <v>1</v>
      </c>
      <c r="H11" s="80" t="s">
        <v>253</v>
      </c>
      <c r="I11" s="11" t="s">
        <v>6</v>
      </c>
      <c r="J11" s="11" t="s">
        <v>30</v>
      </c>
      <c r="K11" s="23">
        <v>1</v>
      </c>
      <c r="L11" s="25">
        <f t="shared" ref="L11:T11" si="1">L3-$N$3*L8</f>
        <v>-1500</v>
      </c>
      <c r="M11" s="19">
        <f t="shared" si="1"/>
        <v>-1300</v>
      </c>
      <c r="N11" s="76">
        <f t="shared" si="1"/>
        <v>0</v>
      </c>
      <c r="O11" s="19">
        <f t="shared" si="1"/>
        <v>0</v>
      </c>
      <c r="P11" s="19">
        <f t="shared" si="1"/>
        <v>0</v>
      </c>
      <c r="Q11" s="19">
        <f t="shared" si="1"/>
        <v>0</v>
      </c>
      <c r="R11" s="19">
        <f t="shared" si="1"/>
        <v>0</v>
      </c>
      <c r="S11" s="19">
        <f t="shared" si="1"/>
        <v>2500</v>
      </c>
      <c r="T11" s="19">
        <f t="shared" si="1"/>
        <v>1000000</v>
      </c>
      <c r="U11" s="53" t="s">
        <v>5</v>
      </c>
    </row>
    <row r="12" spans="1:21" ht="16.5" customHeight="1" thickBot="1" x14ac:dyDescent="0.35">
      <c r="B12" s="91" t="s">
        <v>53</v>
      </c>
      <c r="C12" s="92">
        <v>1.2</v>
      </c>
      <c r="D12" s="92">
        <v>0.5</v>
      </c>
      <c r="E12" s="92">
        <v>0.5</v>
      </c>
      <c r="F12" s="93">
        <v>2</v>
      </c>
      <c r="H12" s="80" t="s">
        <v>254</v>
      </c>
      <c r="I12" s="11" t="s">
        <v>7</v>
      </c>
      <c r="J12" s="11" t="s">
        <v>28</v>
      </c>
      <c r="K12" s="23">
        <v>0</v>
      </c>
      <c r="L12" s="25">
        <f t="shared" ref="L12:T12" si="2">L4-$N$4*L8</f>
        <v>0.5</v>
      </c>
      <c r="M12" s="19">
        <f t="shared" si="2"/>
        <v>0.5</v>
      </c>
      <c r="N12" s="76">
        <f t="shared" si="2"/>
        <v>0</v>
      </c>
      <c r="O12" s="19">
        <f t="shared" si="2"/>
        <v>1</v>
      </c>
      <c r="P12" s="19">
        <f t="shared" si="2"/>
        <v>0</v>
      </c>
      <c r="Q12" s="19">
        <f t="shared" si="2"/>
        <v>0</v>
      </c>
      <c r="R12" s="19">
        <f t="shared" si="2"/>
        <v>0</v>
      </c>
      <c r="S12" s="19">
        <f t="shared" si="2"/>
        <v>-1</v>
      </c>
      <c r="T12" s="19">
        <f t="shared" si="2"/>
        <v>1000</v>
      </c>
      <c r="U12" s="74">
        <f>T12/L12</f>
        <v>2000</v>
      </c>
    </row>
    <row r="13" spans="1:21" ht="15" customHeight="1" x14ac:dyDescent="0.3">
      <c r="B13" s="270" t="s">
        <v>54</v>
      </c>
      <c r="C13" s="270"/>
      <c r="D13" s="270"/>
      <c r="E13" s="270"/>
      <c r="F13" s="270"/>
      <c r="H13" s="80" t="s">
        <v>255</v>
      </c>
      <c r="I13" s="11" t="s">
        <v>8</v>
      </c>
      <c r="J13" s="11" t="s">
        <v>14</v>
      </c>
      <c r="K13" s="23">
        <v>0</v>
      </c>
      <c r="L13" s="25">
        <f t="shared" ref="L13:T13" si="3">L5-$N$5*L8</f>
        <v>0.5</v>
      </c>
      <c r="M13" s="19">
        <f t="shared" si="3"/>
        <v>0.5</v>
      </c>
      <c r="N13" s="76">
        <f t="shared" si="3"/>
        <v>0</v>
      </c>
      <c r="O13" s="19">
        <f t="shared" si="3"/>
        <v>0</v>
      </c>
      <c r="P13" s="19">
        <f t="shared" si="3"/>
        <v>1</v>
      </c>
      <c r="Q13" s="19">
        <f t="shared" si="3"/>
        <v>0</v>
      </c>
      <c r="R13" s="19">
        <f t="shared" si="3"/>
        <v>0</v>
      </c>
      <c r="S13" s="19">
        <f t="shared" si="3"/>
        <v>-2</v>
      </c>
      <c r="T13" s="19">
        <f t="shared" si="3"/>
        <v>400</v>
      </c>
      <c r="U13" s="74">
        <f t="shared" ref="U13" si="4">T13/L13</f>
        <v>800</v>
      </c>
    </row>
    <row r="14" spans="1:21" ht="15" customHeight="1" x14ac:dyDescent="0.3">
      <c r="B14" s="257"/>
      <c r="C14" s="257"/>
      <c r="D14" s="257"/>
      <c r="E14" s="257"/>
      <c r="F14" s="257"/>
      <c r="H14" s="80"/>
      <c r="I14" s="11" t="s">
        <v>9</v>
      </c>
      <c r="J14" s="11" t="s">
        <v>15</v>
      </c>
      <c r="K14" s="52">
        <v>0</v>
      </c>
      <c r="L14" s="221">
        <f>L6</f>
        <v>1</v>
      </c>
      <c r="M14" s="29">
        <f t="shared" ref="M14:T14" si="5">M6</f>
        <v>0</v>
      </c>
      <c r="N14" s="77">
        <f t="shared" si="5"/>
        <v>0</v>
      </c>
      <c r="O14" s="29">
        <f t="shared" si="5"/>
        <v>0</v>
      </c>
      <c r="P14" s="29">
        <f t="shared" si="5"/>
        <v>0</v>
      </c>
      <c r="Q14" s="29">
        <f t="shared" si="5"/>
        <v>1</v>
      </c>
      <c r="R14" s="29">
        <f t="shared" si="5"/>
        <v>0</v>
      </c>
      <c r="S14" s="29">
        <f t="shared" si="5"/>
        <v>0</v>
      </c>
      <c r="T14" s="29">
        <f t="shared" si="5"/>
        <v>500</v>
      </c>
      <c r="U14" s="31">
        <f>T14/L14</f>
        <v>500</v>
      </c>
    </row>
    <row r="15" spans="1:21" x14ac:dyDescent="0.3">
      <c r="B15" s="257"/>
      <c r="C15" s="257"/>
      <c r="D15" s="257"/>
      <c r="E15" s="257"/>
      <c r="F15" s="257"/>
      <c r="H15" s="80"/>
      <c r="I15" s="11" t="s">
        <v>12</v>
      </c>
      <c r="J15" s="11" t="s">
        <v>31</v>
      </c>
      <c r="K15" s="23">
        <v>0</v>
      </c>
      <c r="L15" s="26">
        <f t="shared" ref="L15:T16" si="6">L7</f>
        <v>0</v>
      </c>
      <c r="M15" s="20">
        <f t="shared" si="6"/>
        <v>1</v>
      </c>
      <c r="N15" s="78">
        <f t="shared" si="6"/>
        <v>0</v>
      </c>
      <c r="O15" s="20">
        <f t="shared" si="6"/>
        <v>0</v>
      </c>
      <c r="P15" s="20">
        <f t="shared" si="6"/>
        <v>0</v>
      </c>
      <c r="Q15" s="20">
        <f t="shared" si="6"/>
        <v>0</v>
      </c>
      <c r="R15" s="20">
        <f t="shared" si="6"/>
        <v>1</v>
      </c>
      <c r="S15" s="20">
        <f t="shared" si="6"/>
        <v>0</v>
      </c>
      <c r="T15" s="20">
        <f t="shared" si="6"/>
        <v>750</v>
      </c>
      <c r="U15" s="31"/>
    </row>
    <row r="16" spans="1:21" ht="14.25" customHeight="1" x14ac:dyDescent="0.3">
      <c r="B16" s="257"/>
      <c r="C16" s="257"/>
      <c r="D16" s="257"/>
      <c r="E16" s="257"/>
      <c r="F16" s="257"/>
      <c r="H16" s="80"/>
      <c r="I16" s="11" t="s">
        <v>56</v>
      </c>
      <c r="J16" s="62" t="s">
        <v>2</v>
      </c>
      <c r="K16" s="47">
        <v>0</v>
      </c>
      <c r="L16" s="26">
        <f t="shared" si="6"/>
        <v>0</v>
      </c>
      <c r="M16" s="20">
        <f t="shared" si="6"/>
        <v>0</v>
      </c>
      <c r="N16" s="78">
        <f t="shared" si="6"/>
        <v>1</v>
      </c>
      <c r="O16" s="20">
        <f t="shared" si="6"/>
        <v>0</v>
      </c>
      <c r="P16" s="20">
        <f t="shared" si="6"/>
        <v>0</v>
      </c>
      <c r="Q16" s="20">
        <f t="shared" si="6"/>
        <v>0</v>
      </c>
      <c r="R16" s="20">
        <f t="shared" si="6"/>
        <v>0</v>
      </c>
      <c r="S16" s="20">
        <f t="shared" si="6"/>
        <v>1</v>
      </c>
      <c r="T16" s="20">
        <f t="shared" si="6"/>
        <v>400</v>
      </c>
      <c r="U16" s="31"/>
    </row>
    <row r="17" spans="1:24" x14ac:dyDescent="0.3">
      <c r="B17" s="257"/>
      <c r="C17" s="257"/>
      <c r="D17" s="257"/>
      <c r="E17" s="257"/>
      <c r="F17" s="257"/>
      <c r="H17" s="80"/>
      <c r="U17" s="31"/>
    </row>
    <row r="18" spans="1:24" x14ac:dyDescent="0.3">
      <c r="B18" s="257"/>
      <c r="C18" s="257"/>
      <c r="D18" s="257"/>
      <c r="E18" s="257"/>
      <c r="F18" s="257"/>
      <c r="H18" s="80"/>
      <c r="K18" s="82" t="s">
        <v>30</v>
      </c>
      <c r="L18" s="83" t="s">
        <v>0</v>
      </c>
      <c r="M18" s="83" t="s">
        <v>1</v>
      </c>
      <c r="N18" s="83" t="s">
        <v>2</v>
      </c>
      <c r="O18" s="83" t="s">
        <v>28</v>
      </c>
      <c r="P18" s="83" t="s">
        <v>14</v>
      </c>
      <c r="Q18" s="83" t="s">
        <v>15</v>
      </c>
      <c r="R18" s="83" t="s">
        <v>31</v>
      </c>
      <c r="S18" s="83" t="s">
        <v>55</v>
      </c>
      <c r="T18" s="83" t="s">
        <v>29</v>
      </c>
      <c r="U18" s="40" t="s">
        <v>32</v>
      </c>
    </row>
    <row r="19" spans="1:24" x14ac:dyDescent="0.3">
      <c r="B19" s="257"/>
      <c r="C19" s="257"/>
      <c r="D19" s="257"/>
      <c r="E19" s="257"/>
      <c r="F19" s="257"/>
      <c r="H19" s="80" t="s">
        <v>256</v>
      </c>
      <c r="I19" s="11" t="s">
        <v>6</v>
      </c>
      <c r="J19" s="11" t="s">
        <v>30</v>
      </c>
      <c r="K19" s="23">
        <v>1</v>
      </c>
      <c r="L19" s="76">
        <f t="shared" ref="L19:T19" si="7">L11-$L$11*L14</f>
        <v>0</v>
      </c>
      <c r="M19" s="25">
        <f t="shared" si="7"/>
        <v>-1300</v>
      </c>
      <c r="N19" s="76">
        <f t="shared" si="7"/>
        <v>0</v>
      </c>
      <c r="O19" s="45">
        <f t="shared" si="7"/>
        <v>0</v>
      </c>
      <c r="P19" s="45">
        <f t="shared" si="7"/>
        <v>0</v>
      </c>
      <c r="Q19" s="45">
        <f t="shared" si="7"/>
        <v>1500</v>
      </c>
      <c r="R19" s="45">
        <f t="shared" si="7"/>
        <v>0</v>
      </c>
      <c r="S19" s="45">
        <f t="shared" si="7"/>
        <v>2500</v>
      </c>
      <c r="T19" s="45">
        <f t="shared" si="7"/>
        <v>1750000</v>
      </c>
      <c r="U19" s="53" t="s">
        <v>5</v>
      </c>
    </row>
    <row r="20" spans="1:24" x14ac:dyDescent="0.3">
      <c r="B20" s="257"/>
      <c r="C20" s="257"/>
      <c r="D20" s="257"/>
      <c r="E20" s="257"/>
      <c r="F20" s="257"/>
      <c r="H20" s="80" t="s">
        <v>39</v>
      </c>
      <c r="I20" s="11" t="s">
        <v>7</v>
      </c>
      <c r="J20" s="11" t="s">
        <v>28</v>
      </c>
      <c r="K20" s="23">
        <v>0</v>
      </c>
      <c r="L20" s="76">
        <f t="shared" ref="L20:T20" si="8">L12-$L$12*L14</f>
        <v>0</v>
      </c>
      <c r="M20" s="25">
        <f t="shared" si="8"/>
        <v>0.5</v>
      </c>
      <c r="N20" s="76">
        <f t="shared" si="8"/>
        <v>0</v>
      </c>
      <c r="O20" s="45">
        <f t="shared" si="8"/>
        <v>1</v>
      </c>
      <c r="P20" s="45">
        <f t="shared" si="8"/>
        <v>0</v>
      </c>
      <c r="Q20" s="45">
        <f t="shared" si="8"/>
        <v>-0.5</v>
      </c>
      <c r="R20" s="45">
        <f t="shared" si="8"/>
        <v>0</v>
      </c>
      <c r="S20" s="45">
        <f t="shared" si="8"/>
        <v>-1</v>
      </c>
      <c r="T20" s="45">
        <f t="shared" si="8"/>
        <v>750</v>
      </c>
      <c r="U20" s="71">
        <f>T20/M20</f>
        <v>1500</v>
      </c>
    </row>
    <row r="21" spans="1:24" x14ac:dyDescent="0.3">
      <c r="B21" s="257"/>
      <c r="C21" s="257"/>
      <c r="D21" s="257"/>
      <c r="E21" s="257"/>
      <c r="F21" s="257"/>
      <c r="H21" s="80" t="s">
        <v>257</v>
      </c>
      <c r="I21" s="11" t="s">
        <v>8</v>
      </c>
      <c r="J21" s="11" t="s">
        <v>14</v>
      </c>
      <c r="K21" s="52">
        <v>0</v>
      </c>
      <c r="L21" s="222">
        <f t="shared" ref="L21:T21" si="9">L13-$L$13*L14</f>
        <v>0</v>
      </c>
      <c r="M21" s="33">
        <f t="shared" si="9"/>
        <v>0.5</v>
      </c>
      <c r="N21" s="222">
        <f t="shared" si="9"/>
        <v>0</v>
      </c>
      <c r="O21" s="33">
        <f t="shared" si="9"/>
        <v>0</v>
      </c>
      <c r="P21" s="33">
        <f t="shared" si="9"/>
        <v>1</v>
      </c>
      <c r="Q21" s="33">
        <f t="shared" si="9"/>
        <v>-0.5</v>
      </c>
      <c r="R21" s="33">
        <f t="shared" si="9"/>
        <v>0</v>
      </c>
      <c r="S21" s="33">
        <f t="shared" si="9"/>
        <v>-2</v>
      </c>
      <c r="T21" s="33">
        <f t="shared" si="9"/>
        <v>150</v>
      </c>
      <c r="U21" s="31">
        <f t="shared" ref="U21:U23" si="10">T21/M21</f>
        <v>300</v>
      </c>
    </row>
    <row r="22" spans="1:24" x14ac:dyDescent="0.3">
      <c r="H22" s="81"/>
      <c r="I22" s="11" t="s">
        <v>9</v>
      </c>
      <c r="J22" s="62" t="s">
        <v>0</v>
      </c>
      <c r="K22" s="47">
        <v>0</v>
      </c>
      <c r="L22" s="78">
        <v>1</v>
      </c>
      <c r="M22" s="26">
        <v>0</v>
      </c>
      <c r="N22" s="78">
        <v>0</v>
      </c>
      <c r="O22" s="27">
        <v>0</v>
      </c>
      <c r="P22" s="27">
        <v>0</v>
      </c>
      <c r="Q22" s="27">
        <v>1</v>
      </c>
      <c r="R22" s="27">
        <v>0</v>
      </c>
      <c r="S22" s="27">
        <v>0</v>
      </c>
      <c r="T22" s="27">
        <v>500</v>
      </c>
      <c r="U22" s="71"/>
    </row>
    <row r="23" spans="1:24" x14ac:dyDescent="0.3">
      <c r="A23" s="85" t="s">
        <v>66</v>
      </c>
      <c r="B23" s="10" t="s">
        <v>65</v>
      </c>
      <c r="H23" s="81"/>
      <c r="I23" s="11" t="s">
        <v>12</v>
      </c>
      <c r="J23" s="11" t="s">
        <v>31</v>
      </c>
      <c r="K23" s="47">
        <v>0</v>
      </c>
      <c r="L23" s="78">
        <v>0</v>
      </c>
      <c r="M23" s="26">
        <v>1</v>
      </c>
      <c r="N23" s="78">
        <v>0</v>
      </c>
      <c r="O23" s="27">
        <v>0</v>
      </c>
      <c r="P23" s="27">
        <v>0</v>
      </c>
      <c r="Q23" s="27">
        <v>0</v>
      </c>
      <c r="R23" s="27">
        <v>1</v>
      </c>
      <c r="S23" s="27">
        <v>0</v>
      </c>
      <c r="T23" s="27">
        <v>750</v>
      </c>
      <c r="U23" s="71">
        <f t="shared" si="10"/>
        <v>750</v>
      </c>
    </row>
    <row r="24" spans="1:24" x14ac:dyDescent="0.3">
      <c r="C24" s="64" t="s">
        <v>45</v>
      </c>
      <c r="F24" s="2" t="s">
        <v>248</v>
      </c>
      <c r="G24" s="1" t="s">
        <v>3</v>
      </c>
      <c r="H24" s="81"/>
      <c r="I24" s="11" t="s">
        <v>56</v>
      </c>
      <c r="J24" s="62" t="s">
        <v>2</v>
      </c>
      <c r="K24" s="47">
        <v>0</v>
      </c>
      <c r="L24" s="78">
        <v>0</v>
      </c>
      <c r="M24" s="26">
        <v>0</v>
      </c>
      <c r="N24" s="78">
        <v>1</v>
      </c>
      <c r="O24" s="20">
        <v>0</v>
      </c>
      <c r="P24" s="20">
        <v>0</v>
      </c>
      <c r="Q24" s="20">
        <v>0</v>
      </c>
      <c r="R24" s="20">
        <v>0</v>
      </c>
      <c r="S24" s="20">
        <v>1</v>
      </c>
      <c r="T24" s="20">
        <v>400</v>
      </c>
      <c r="U24" s="31"/>
    </row>
    <row r="25" spans="1:24" x14ac:dyDescent="0.3">
      <c r="F25" s="2" t="s">
        <v>249</v>
      </c>
      <c r="G25" s="1" t="s">
        <v>3</v>
      </c>
      <c r="H25" s="81"/>
      <c r="I25" s="14"/>
      <c r="J25" s="14"/>
      <c r="K25" s="50"/>
      <c r="L25" s="51"/>
      <c r="M25" s="51"/>
      <c r="N25" s="51"/>
      <c r="O25" s="51"/>
      <c r="P25" s="51"/>
      <c r="Q25" s="51"/>
      <c r="R25" s="51"/>
      <c r="S25" s="51"/>
      <c r="T25" s="51"/>
      <c r="U25" s="51"/>
    </row>
    <row r="26" spans="1:24" x14ac:dyDescent="0.3">
      <c r="F26" s="2" t="s">
        <v>250</v>
      </c>
      <c r="G26" s="1" t="s">
        <v>3</v>
      </c>
      <c r="H26" s="80"/>
      <c r="K26" s="82" t="s">
        <v>30</v>
      </c>
      <c r="L26" s="83" t="s">
        <v>0</v>
      </c>
      <c r="M26" s="83" t="s">
        <v>1</v>
      </c>
      <c r="N26" s="83" t="s">
        <v>2</v>
      </c>
      <c r="O26" s="83" t="s">
        <v>28</v>
      </c>
      <c r="P26" s="83" t="s">
        <v>14</v>
      </c>
      <c r="Q26" s="83" t="s">
        <v>15</v>
      </c>
      <c r="R26" s="83" t="s">
        <v>31</v>
      </c>
      <c r="S26" s="83" t="s">
        <v>55</v>
      </c>
      <c r="T26" s="83" t="s">
        <v>29</v>
      </c>
      <c r="U26" s="40" t="s">
        <v>32</v>
      </c>
      <c r="V26" s="49"/>
      <c r="W26" s="49"/>
      <c r="X26" s="49"/>
    </row>
    <row r="27" spans="1:24" x14ac:dyDescent="0.3">
      <c r="F27" s="2" t="s">
        <v>251</v>
      </c>
      <c r="G27" s="1" t="s">
        <v>3</v>
      </c>
      <c r="H27" s="80"/>
      <c r="I27" s="11" t="s">
        <v>6</v>
      </c>
      <c r="J27" s="11" t="s">
        <v>30</v>
      </c>
      <c r="K27" s="23">
        <f>K19-$M19*K$29</f>
        <v>1</v>
      </c>
      <c r="L27" s="23">
        <f t="shared" ref="L27:T28" si="11">L19-$M19*L$29</f>
        <v>0</v>
      </c>
      <c r="M27" s="23">
        <f t="shared" si="11"/>
        <v>0</v>
      </c>
      <c r="N27" s="23">
        <f t="shared" si="11"/>
        <v>0</v>
      </c>
      <c r="O27" s="23">
        <f t="shared" si="11"/>
        <v>0</v>
      </c>
      <c r="P27" s="23">
        <f t="shared" si="11"/>
        <v>2600</v>
      </c>
      <c r="Q27" s="23">
        <f t="shared" si="11"/>
        <v>200</v>
      </c>
      <c r="R27" s="23">
        <f t="shared" si="11"/>
        <v>0</v>
      </c>
      <c r="S27" s="223">
        <f t="shared" si="11"/>
        <v>-2700</v>
      </c>
      <c r="T27" s="23">
        <f t="shared" si="11"/>
        <v>2140000</v>
      </c>
      <c r="U27" s="23"/>
      <c r="V27" s="49"/>
      <c r="W27" s="49"/>
      <c r="X27" s="49"/>
    </row>
    <row r="28" spans="1:24" x14ac:dyDescent="0.3">
      <c r="F28" s="2" t="s">
        <v>252</v>
      </c>
      <c r="G28" s="1" t="s">
        <v>3</v>
      </c>
      <c r="H28" s="80"/>
      <c r="I28" s="11" t="s">
        <v>7</v>
      </c>
      <c r="J28" s="11" t="s">
        <v>28</v>
      </c>
      <c r="K28" s="23">
        <f>K20-$M20*K$29</f>
        <v>0</v>
      </c>
      <c r="L28" s="23">
        <f t="shared" si="11"/>
        <v>0</v>
      </c>
      <c r="M28" s="23">
        <f t="shared" si="11"/>
        <v>0</v>
      </c>
      <c r="N28" s="23">
        <f t="shared" si="11"/>
        <v>0</v>
      </c>
      <c r="O28" s="23">
        <f t="shared" si="11"/>
        <v>1</v>
      </c>
      <c r="P28" s="23">
        <f t="shared" si="11"/>
        <v>-1</v>
      </c>
      <c r="Q28" s="23">
        <f t="shared" si="11"/>
        <v>0</v>
      </c>
      <c r="R28" s="23">
        <f t="shared" si="11"/>
        <v>0</v>
      </c>
      <c r="S28" s="223">
        <f t="shared" si="11"/>
        <v>1</v>
      </c>
      <c r="T28" s="23">
        <f t="shared" si="11"/>
        <v>600</v>
      </c>
      <c r="U28" s="71">
        <f>T28/S28</f>
        <v>600</v>
      </c>
      <c r="V28" s="49"/>
      <c r="W28" s="49"/>
      <c r="X28" s="49"/>
    </row>
    <row r="29" spans="1:24" ht="14.4" customHeight="1" x14ac:dyDescent="0.3">
      <c r="A29" s="259" t="s">
        <v>67</v>
      </c>
      <c r="B29" s="259"/>
      <c r="C29" s="259"/>
      <c r="D29" s="259"/>
      <c r="E29" s="259"/>
      <c r="F29" s="259"/>
      <c r="G29" s="259"/>
      <c r="H29" s="80" t="s">
        <v>57</v>
      </c>
      <c r="I29" s="11" t="s">
        <v>8</v>
      </c>
      <c r="J29" s="62" t="s">
        <v>1</v>
      </c>
      <c r="K29" s="23">
        <f t="shared" ref="K29:T29" si="12">K21/$M$21</f>
        <v>0</v>
      </c>
      <c r="L29" s="23">
        <f t="shared" si="12"/>
        <v>0</v>
      </c>
      <c r="M29" s="23">
        <f t="shared" si="12"/>
        <v>1</v>
      </c>
      <c r="N29" s="23">
        <f t="shared" si="12"/>
        <v>0</v>
      </c>
      <c r="O29" s="23">
        <f t="shared" si="12"/>
        <v>0</v>
      </c>
      <c r="P29" s="23">
        <f t="shared" si="12"/>
        <v>2</v>
      </c>
      <c r="Q29" s="23">
        <f t="shared" si="12"/>
        <v>-1</v>
      </c>
      <c r="R29" s="23">
        <f t="shared" si="12"/>
        <v>0</v>
      </c>
      <c r="S29" s="223">
        <f t="shared" si="12"/>
        <v>-4</v>
      </c>
      <c r="T29" s="23">
        <f t="shared" si="12"/>
        <v>300</v>
      </c>
      <c r="U29" s="71"/>
      <c r="V29" s="49"/>
      <c r="W29" s="49"/>
      <c r="X29" s="49"/>
    </row>
    <row r="30" spans="1:24" ht="15" customHeight="1" x14ac:dyDescent="0.3">
      <c r="A30" s="259"/>
      <c r="B30" s="259"/>
      <c r="C30" s="259"/>
      <c r="D30" s="259"/>
      <c r="E30" s="259"/>
      <c r="F30" s="259"/>
      <c r="G30" s="259"/>
      <c r="H30" s="81"/>
      <c r="I30" s="11" t="s">
        <v>9</v>
      </c>
      <c r="J30" s="62" t="s">
        <v>0</v>
      </c>
      <c r="K30" s="23">
        <f>K22-$M22*K$29</f>
        <v>0</v>
      </c>
      <c r="L30" s="23">
        <f t="shared" ref="L30:T30" si="13">L22-$M22*L$29</f>
        <v>1</v>
      </c>
      <c r="M30" s="23">
        <f t="shared" si="13"/>
        <v>0</v>
      </c>
      <c r="N30" s="23">
        <f t="shared" si="13"/>
        <v>0</v>
      </c>
      <c r="O30" s="23">
        <f t="shared" si="13"/>
        <v>0</v>
      </c>
      <c r="P30" s="23">
        <f t="shared" si="13"/>
        <v>0</v>
      </c>
      <c r="Q30" s="23">
        <f t="shared" si="13"/>
        <v>1</v>
      </c>
      <c r="R30" s="23">
        <f t="shared" si="13"/>
        <v>0</v>
      </c>
      <c r="S30" s="223">
        <f t="shared" si="13"/>
        <v>0</v>
      </c>
      <c r="T30" s="23">
        <f t="shared" si="13"/>
        <v>500</v>
      </c>
      <c r="U30" s="71"/>
      <c r="V30" s="49"/>
      <c r="W30" s="49"/>
      <c r="X30" s="49"/>
    </row>
    <row r="31" spans="1:24" x14ac:dyDescent="0.3">
      <c r="A31" s="259"/>
      <c r="B31" s="259"/>
      <c r="C31" s="259"/>
      <c r="D31" s="259"/>
      <c r="E31" s="259"/>
      <c r="F31" s="259"/>
      <c r="G31" s="259"/>
      <c r="H31" s="81"/>
      <c r="I31" s="11" t="s">
        <v>12</v>
      </c>
      <c r="J31" s="226" t="s">
        <v>31</v>
      </c>
      <c r="K31" s="153">
        <f t="shared" ref="K31:T31" si="14">K23-$M23*K$29</f>
        <v>0</v>
      </c>
      <c r="L31" s="153">
        <f t="shared" si="14"/>
        <v>0</v>
      </c>
      <c r="M31" s="153">
        <f t="shared" si="14"/>
        <v>0</v>
      </c>
      <c r="N31" s="153">
        <f t="shared" si="14"/>
        <v>0</v>
      </c>
      <c r="O31" s="153">
        <f t="shared" si="14"/>
        <v>0</v>
      </c>
      <c r="P31" s="153">
        <f t="shared" si="14"/>
        <v>-2</v>
      </c>
      <c r="Q31" s="153">
        <f t="shared" si="14"/>
        <v>1</v>
      </c>
      <c r="R31" s="153">
        <f t="shared" si="14"/>
        <v>1</v>
      </c>
      <c r="S31" s="153">
        <f t="shared" si="14"/>
        <v>4</v>
      </c>
      <c r="T31" s="153">
        <f t="shared" si="14"/>
        <v>450</v>
      </c>
      <c r="U31" s="71">
        <f t="shared" ref="U31:U32" si="15">T31/S31</f>
        <v>112.5</v>
      </c>
      <c r="V31" s="49"/>
      <c r="W31" s="49"/>
      <c r="X31" s="49"/>
    </row>
    <row r="32" spans="1:24" x14ac:dyDescent="0.3">
      <c r="A32" s="259"/>
      <c r="B32" s="259"/>
      <c r="C32" s="259"/>
      <c r="D32" s="259"/>
      <c r="E32" s="259"/>
      <c r="F32" s="259"/>
      <c r="G32" s="259"/>
      <c r="H32" s="81"/>
      <c r="I32" s="11" t="s">
        <v>56</v>
      </c>
      <c r="J32" s="62" t="s">
        <v>2</v>
      </c>
      <c r="K32" s="23">
        <f t="shared" ref="K32:T32" si="16">K24-$M24*K$29</f>
        <v>0</v>
      </c>
      <c r="L32" s="23">
        <f t="shared" si="16"/>
        <v>0</v>
      </c>
      <c r="M32" s="23">
        <f t="shared" si="16"/>
        <v>0</v>
      </c>
      <c r="N32" s="23">
        <f t="shared" si="16"/>
        <v>1</v>
      </c>
      <c r="O32" s="23">
        <f t="shared" si="16"/>
        <v>0</v>
      </c>
      <c r="P32" s="23">
        <f t="shared" si="16"/>
        <v>0</v>
      </c>
      <c r="Q32" s="23">
        <f t="shared" si="16"/>
        <v>0</v>
      </c>
      <c r="R32" s="23">
        <f t="shared" si="16"/>
        <v>0</v>
      </c>
      <c r="S32" s="223">
        <f t="shared" si="16"/>
        <v>1</v>
      </c>
      <c r="T32" s="23">
        <f t="shared" si="16"/>
        <v>400</v>
      </c>
      <c r="U32" s="71">
        <f t="shared" si="15"/>
        <v>400</v>
      </c>
      <c r="V32" s="49"/>
      <c r="W32" s="49"/>
      <c r="X32" s="49"/>
    </row>
    <row r="33" spans="1:24" x14ac:dyDescent="0.3">
      <c r="A33" s="259"/>
      <c r="B33" s="259"/>
      <c r="C33" s="259"/>
      <c r="D33" s="259"/>
      <c r="E33" s="259"/>
      <c r="F33" s="259"/>
      <c r="G33" s="259"/>
      <c r="V33" s="49"/>
      <c r="W33" s="49"/>
      <c r="X33" s="49"/>
    </row>
    <row r="34" spans="1:24" x14ac:dyDescent="0.3">
      <c r="F34" s="7"/>
      <c r="G34" s="7"/>
      <c r="H34" s="80"/>
      <c r="K34" s="82" t="s">
        <v>30</v>
      </c>
      <c r="L34" s="83" t="s">
        <v>0</v>
      </c>
      <c r="M34" s="83" t="s">
        <v>1</v>
      </c>
      <c r="N34" s="83" t="s">
        <v>2</v>
      </c>
      <c r="O34" s="83" t="s">
        <v>28</v>
      </c>
      <c r="P34" s="83" t="s">
        <v>14</v>
      </c>
      <c r="Q34" s="83" t="s">
        <v>15</v>
      </c>
      <c r="R34" s="83" t="s">
        <v>31</v>
      </c>
      <c r="S34" s="83" t="s">
        <v>55</v>
      </c>
      <c r="T34" s="83" t="s">
        <v>29</v>
      </c>
      <c r="U34" s="40" t="s">
        <v>32</v>
      </c>
      <c r="V34" s="7"/>
    </row>
    <row r="35" spans="1:24" x14ac:dyDescent="0.3">
      <c r="F35" s="7"/>
      <c r="G35" s="7"/>
      <c r="H35" s="80" t="s">
        <v>258</v>
      </c>
      <c r="I35" s="11" t="s">
        <v>6</v>
      </c>
      <c r="J35" s="24" t="s">
        <v>30</v>
      </c>
      <c r="K35" s="94">
        <f>K27-$S27*K$39</f>
        <v>1</v>
      </c>
      <c r="L35" s="94">
        <f t="shared" ref="L35:T35" si="17">L27-$S27*L$39</f>
        <v>0</v>
      </c>
      <c r="M35" s="94">
        <f t="shared" si="17"/>
        <v>0</v>
      </c>
      <c r="N35" s="94">
        <f t="shared" si="17"/>
        <v>0</v>
      </c>
      <c r="O35" s="244">
        <f t="shared" si="17"/>
        <v>0</v>
      </c>
      <c r="P35" s="244">
        <f t="shared" si="17"/>
        <v>1250</v>
      </c>
      <c r="Q35" s="244">
        <f t="shared" si="17"/>
        <v>875</v>
      </c>
      <c r="R35" s="244">
        <f t="shared" si="17"/>
        <v>675</v>
      </c>
      <c r="S35" s="244">
        <f t="shared" si="17"/>
        <v>0</v>
      </c>
      <c r="T35" s="94">
        <f t="shared" si="17"/>
        <v>2443750</v>
      </c>
      <c r="U35" s="53"/>
      <c r="V35" s="7"/>
    </row>
    <row r="36" spans="1:24" x14ac:dyDescent="0.3">
      <c r="F36" s="7"/>
      <c r="G36" s="7"/>
      <c r="H36" s="80" t="s">
        <v>58</v>
      </c>
      <c r="I36" s="11" t="s">
        <v>7</v>
      </c>
      <c r="J36" s="24" t="s">
        <v>28</v>
      </c>
      <c r="K36" s="94">
        <f t="shared" ref="K36:T36" si="18">K28-$S28*K$39</f>
        <v>0</v>
      </c>
      <c r="L36" s="94">
        <f t="shared" si="18"/>
        <v>0</v>
      </c>
      <c r="M36" s="94">
        <f t="shared" si="18"/>
        <v>0</v>
      </c>
      <c r="N36" s="94">
        <f t="shared" si="18"/>
        <v>0</v>
      </c>
      <c r="O36" s="94">
        <f t="shared" si="18"/>
        <v>1</v>
      </c>
      <c r="P36" s="94">
        <f t="shared" si="18"/>
        <v>-0.5</v>
      </c>
      <c r="Q36" s="94">
        <f t="shared" si="18"/>
        <v>-0.25</v>
      </c>
      <c r="R36" s="94">
        <f t="shared" si="18"/>
        <v>-0.25</v>
      </c>
      <c r="S36" s="94">
        <f t="shared" si="18"/>
        <v>0</v>
      </c>
      <c r="T36" s="94">
        <f t="shared" si="18"/>
        <v>487.5</v>
      </c>
      <c r="U36" s="31"/>
      <c r="V36" s="7"/>
    </row>
    <row r="37" spans="1:24" x14ac:dyDescent="0.3">
      <c r="F37" s="7"/>
      <c r="G37" s="7"/>
      <c r="H37" s="80"/>
      <c r="I37" s="11" t="s">
        <v>8</v>
      </c>
      <c r="J37" s="62" t="s">
        <v>1</v>
      </c>
      <c r="K37" s="94">
        <f t="shared" ref="K37:T37" si="19">K29-$S29*K$39</f>
        <v>0</v>
      </c>
      <c r="L37" s="94">
        <f t="shared" si="19"/>
        <v>0</v>
      </c>
      <c r="M37" s="94">
        <f t="shared" si="19"/>
        <v>1</v>
      </c>
      <c r="N37" s="94">
        <f t="shared" si="19"/>
        <v>0</v>
      </c>
      <c r="O37" s="94">
        <f t="shared" si="19"/>
        <v>0</v>
      </c>
      <c r="P37" s="94">
        <f t="shared" si="19"/>
        <v>0</v>
      </c>
      <c r="Q37" s="94">
        <f t="shared" si="19"/>
        <v>0</v>
      </c>
      <c r="R37" s="94">
        <f t="shared" si="19"/>
        <v>1</v>
      </c>
      <c r="S37" s="94">
        <f t="shared" si="19"/>
        <v>0</v>
      </c>
      <c r="T37" s="94">
        <f t="shared" si="19"/>
        <v>750</v>
      </c>
      <c r="U37" s="31"/>
      <c r="V37" s="7"/>
    </row>
    <row r="38" spans="1:24" x14ac:dyDescent="0.3">
      <c r="F38" s="7"/>
      <c r="G38" s="7"/>
      <c r="H38" s="80"/>
      <c r="I38" s="11" t="s">
        <v>9</v>
      </c>
      <c r="J38" s="62" t="s">
        <v>0</v>
      </c>
      <c r="K38" s="94">
        <f t="shared" ref="K38:T40" si="20">K30-$S30*K$39</f>
        <v>0</v>
      </c>
      <c r="L38" s="94">
        <f t="shared" si="20"/>
        <v>1</v>
      </c>
      <c r="M38" s="94">
        <f t="shared" si="20"/>
        <v>0</v>
      </c>
      <c r="N38" s="94">
        <f t="shared" si="20"/>
        <v>0</v>
      </c>
      <c r="O38" s="94">
        <f t="shared" si="20"/>
        <v>0</v>
      </c>
      <c r="P38" s="94">
        <f t="shared" si="20"/>
        <v>0</v>
      </c>
      <c r="Q38" s="94">
        <f t="shared" si="20"/>
        <v>1</v>
      </c>
      <c r="R38" s="94">
        <f t="shared" si="20"/>
        <v>0</v>
      </c>
      <c r="S38" s="94">
        <f t="shared" si="20"/>
        <v>0</v>
      </c>
      <c r="T38" s="94">
        <f t="shared" si="20"/>
        <v>500</v>
      </c>
      <c r="U38" s="31"/>
      <c r="V38" s="7"/>
    </row>
    <row r="39" spans="1:24" x14ac:dyDescent="0.3">
      <c r="F39" s="7"/>
      <c r="G39" s="7"/>
      <c r="H39" s="80" t="s">
        <v>259</v>
      </c>
      <c r="I39" s="11" t="s">
        <v>12</v>
      </c>
      <c r="J39" s="24" t="s">
        <v>55</v>
      </c>
      <c r="K39" s="224">
        <f>K31/$S$31</f>
        <v>0</v>
      </c>
      <c r="L39" s="224">
        <f t="shared" ref="L39:T39" si="21">L31/$S$31</f>
        <v>0</v>
      </c>
      <c r="M39" s="224">
        <f t="shared" si="21"/>
        <v>0</v>
      </c>
      <c r="N39" s="224">
        <f t="shared" si="21"/>
        <v>0</v>
      </c>
      <c r="O39" s="224">
        <f t="shared" si="21"/>
        <v>0</v>
      </c>
      <c r="P39" s="224">
        <f t="shared" si="21"/>
        <v>-0.5</v>
      </c>
      <c r="Q39" s="224">
        <f t="shared" si="21"/>
        <v>0.25</v>
      </c>
      <c r="R39" s="224">
        <f t="shared" si="21"/>
        <v>0.25</v>
      </c>
      <c r="S39" s="224">
        <f t="shared" si="21"/>
        <v>1</v>
      </c>
      <c r="T39" s="224">
        <f t="shared" si="21"/>
        <v>112.5</v>
      </c>
      <c r="U39" s="225"/>
      <c r="V39" s="7"/>
    </row>
    <row r="40" spans="1:24" x14ac:dyDescent="0.3">
      <c r="F40" s="7"/>
      <c r="G40" s="7"/>
      <c r="I40" s="11" t="s">
        <v>56</v>
      </c>
      <c r="J40" s="62" t="s">
        <v>2</v>
      </c>
      <c r="K40" s="94">
        <f>K32-$S32*K$39</f>
        <v>0</v>
      </c>
      <c r="L40" s="94">
        <f t="shared" si="20"/>
        <v>0</v>
      </c>
      <c r="M40" s="94">
        <f t="shared" si="20"/>
        <v>0</v>
      </c>
      <c r="N40" s="94">
        <f t="shared" si="20"/>
        <v>1</v>
      </c>
      <c r="O40" s="94">
        <f t="shared" si="20"/>
        <v>0</v>
      </c>
      <c r="P40" s="94">
        <f t="shared" si="20"/>
        <v>0.5</v>
      </c>
      <c r="Q40" s="94">
        <f t="shared" si="20"/>
        <v>-0.25</v>
      </c>
      <c r="R40" s="94">
        <f t="shared" si="20"/>
        <v>-0.25</v>
      </c>
      <c r="S40" s="94">
        <f t="shared" si="20"/>
        <v>0</v>
      </c>
      <c r="T40" s="94">
        <f t="shared" si="20"/>
        <v>287.5</v>
      </c>
      <c r="U40" s="31"/>
      <c r="V40" s="7"/>
    </row>
    <row r="41" spans="1:24" x14ac:dyDescent="0.3">
      <c r="F41" s="7"/>
      <c r="G41" s="7"/>
      <c r="H41" s="100"/>
      <c r="I41" s="7"/>
      <c r="J41" s="7"/>
      <c r="K41" s="99"/>
      <c r="L41" s="8"/>
      <c r="M41" s="8"/>
      <c r="N41" s="8"/>
      <c r="O41" s="8"/>
      <c r="P41" s="8"/>
      <c r="Q41" s="8"/>
      <c r="R41" s="8"/>
      <c r="S41" s="8"/>
      <c r="T41" s="8"/>
      <c r="U41" s="7"/>
      <c r="V41" s="7"/>
    </row>
    <row r="42" spans="1:24" x14ac:dyDescent="0.3">
      <c r="F42" s="7"/>
      <c r="G42" s="7"/>
      <c r="H42" s="81"/>
      <c r="I42" s="258" t="s">
        <v>260</v>
      </c>
      <c r="J42" s="258"/>
      <c r="K42" s="258"/>
      <c r="L42" s="258"/>
      <c r="M42" s="258"/>
      <c r="N42" s="258"/>
      <c r="O42" s="258"/>
      <c r="P42" s="258"/>
      <c r="Q42" s="258"/>
      <c r="R42" s="258"/>
      <c r="S42" s="258"/>
      <c r="T42" s="258"/>
      <c r="U42" s="7"/>
      <c r="V42" s="7"/>
    </row>
    <row r="43" spans="1:24" x14ac:dyDescent="0.3">
      <c r="F43" s="7"/>
      <c r="G43" s="7"/>
      <c r="H43" s="100"/>
      <c r="I43" s="258"/>
      <c r="J43" s="258"/>
      <c r="K43" s="258"/>
      <c r="L43" s="258"/>
      <c r="M43" s="258"/>
      <c r="N43" s="258"/>
      <c r="O43" s="258"/>
      <c r="P43" s="258"/>
      <c r="Q43" s="258"/>
      <c r="R43" s="258"/>
      <c r="S43" s="258"/>
      <c r="T43" s="258"/>
      <c r="U43" s="7"/>
      <c r="V43" s="7"/>
    </row>
    <row r="44" spans="1:24" x14ac:dyDescent="0.3">
      <c r="F44" s="7"/>
      <c r="G44" s="7"/>
      <c r="H44" s="100"/>
      <c r="I44" s="258"/>
      <c r="J44" s="258"/>
      <c r="K44" s="258"/>
      <c r="L44" s="258"/>
      <c r="M44" s="258"/>
      <c r="N44" s="258"/>
      <c r="O44" s="258"/>
      <c r="P44" s="258"/>
      <c r="Q44" s="258"/>
      <c r="R44" s="258"/>
      <c r="S44" s="258"/>
      <c r="T44" s="258"/>
      <c r="U44" s="7"/>
      <c r="V44" s="7"/>
    </row>
    <row r="45" spans="1:24" x14ac:dyDescent="0.3">
      <c r="F45" s="7"/>
      <c r="G45" s="7"/>
      <c r="H45" s="100"/>
      <c r="I45" s="258"/>
      <c r="J45" s="258"/>
      <c r="K45" s="258"/>
      <c r="L45" s="258"/>
      <c r="M45" s="258"/>
      <c r="N45" s="258"/>
      <c r="O45" s="258"/>
      <c r="P45" s="258"/>
      <c r="Q45" s="258"/>
      <c r="R45" s="258"/>
      <c r="S45" s="258"/>
      <c r="T45" s="258"/>
      <c r="U45" s="7"/>
      <c r="V45" s="7"/>
    </row>
    <row r="46" spans="1:24" x14ac:dyDescent="0.3">
      <c r="F46" s="7"/>
      <c r="G46" s="7"/>
      <c r="H46" s="100"/>
      <c r="I46" s="258"/>
      <c r="J46" s="258"/>
      <c r="K46" s="258"/>
      <c r="L46" s="258"/>
      <c r="M46" s="258"/>
      <c r="N46" s="258"/>
      <c r="O46" s="258"/>
      <c r="P46" s="258"/>
      <c r="Q46" s="258"/>
      <c r="R46" s="258"/>
      <c r="S46" s="258"/>
      <c r="T46" s="258"/>
      <c r="U46" s="7"/>
      <c r="V46" s="7"/>
    </row>
    <row r="47" spans="1:24" x14ac:dyDescent="0.3">
      <c r="F47" s="7"/>
      <c r="G47" s="7"/>
      <c r="H47" s="100"/>
      <c r="I47" s="8"/>
      <c r="J47" s="8"/>
      <c r="K47" s="15"/>
      <c r="L47" s="15"/>
      <c r="M47" s="15"/>
      <c r="N47" s="15"/>
      <c r="O47" s="15"/>
      <c r="P47" s="15"/>
      <c r="Q47" s="15"/>
      <c r="R47" s="15"/>
      <c r="S47" s="15"/>
      <c r="T47" s="15"/>
      <c r="U47" s="7"/>
      <c r="V47" s="7"/>
    </row>
    <row r="48" spans="1:24" x14ac:dyDescent="0.3">
      <c r="F48" s="7"/>
      <c r="G48" s="7"/>
      <c r="H48" s="100"/>
      <c r="I48" s="8"/>
      <c r="J48" s="8"/>
      <c r="K48" s="15"/>
      <c r="L48" s="101"/>
      <c r="M48" s="101"/>
      <c r="N48" s="101"/>
      <c r="O48" s="59"/>
      <c r="P48" s="59"/>
      <c r="Q48" s="59"/>
      <c r="R48" s="59"/>
      <c r="S48" s="59"/>
      <c r="T48" s="59"/>
      <c r="U48" s="7"/>
      <c r="V48" s="7"/>
    </row>
    <row r="49" spans="6:22" x14ac:dyDescent="0.3">
      <c r="F49" s="7"/>
      <c r="G49" s="7"/>
      <c r="H49" s="100"/>
      <c r="I49" s="7"/>
      <c r="J49" s="7"/>
      <c r="K49" s="7"/>
      <c r="L49" s="7"/>
      <c r="M49" s="7"/>
      <c r="N49" s="7"/>
      <c r="O49" s="7"/>
      <c r="P49" s="7"/>
      <c r="Q49" s="7"/>
      <c r="R49" s="7"/>
      <c r="S49" s="7"/>
      <c r="T49" s="7"/>
      <c r="U49" s="7"/>
      <c r="V49" s="7"/>
    </row>
    <row r="50" spans="6:22" x14ac:dyDescent="0.3">
      <c r="F50" s="7"/>
      <c r="G50" s="7"/>
      <c r="H50" s="100"/>
      <c r="I50" s="7"/>
      <c r="J50" s="7"/>
      <c r="K50" s="7"/>
      <c r="L50" s="7"/>
      <c r="M50" s="7"/>
      <c r="N50" s="7"/>
      <c r="O50" s="7"/>
      <c r="P50" s="7"/>
      <c r="Q50" s="7"/>
      <c r="R50" s="7"/>
      <c r="S50" s="7"/>
      <c r="T50" s="7"/>
      <c r="U50" s="7"/>
      <c r="V50" s="7"/>
    </row>
    <row r="51" spans="6:22" x14ac:dyDescent="0.3">
      <c r="F51" s="7"/>
      <c r="G51" s="7"/>
      <c r="H51" s="100"/>
      <c r="I51" s="7"/>
      <c r="J51" s="7"/>
      <c r="K51" s="7"/>
      <c r="L51" s="7"/>
      <c r="M51" s="7"/>
      <c r="N51" s="7"/>
      <c r="O51" s="7"/>
      <c r="P51" s="7"/>
      <c r="Q51" s="7"/>
      <c r="R51" s="7"/>
      <c r="S51" s="7"/>
      <c r="T51" s="7"/>
      <c r="U51" s="7"/>
      <c r="V51" s="7"/>
    </row>
    <row r="52" spans="6:22" x14ac:dyDescent="0.3">
      <c r="F52" s="7"/>
      <c r="G52" s="7"/>
      <c r="H52" s="100"/>
      <c r="I52" s="7"/>
      <c r="J52" s="7"/>
      <c r="K52" s="7"/>
      <c r="L52" s="7"/>
      <c r="M52" s="7"/>
      <c r="N52" s="7"/>
      <c r="O52" s="7"/>
      <c r="P52" s="7"/>
      <c r="Q52" s="7"/>
      <c r="R52" s="7"/>
      <c r="S52" s="7"/>
      <c r="T52" s="7"/>
      <c r="U52" s="7"/>
      <c r="V52" s="7"/>
    </row>
    <row r="53" spans="6:22" x14ac:dyDescent="0.3">
      <c r="F53" s="7"/>
      <c r="G53" s="7"/>
      <c r="H53" s="100"/>
      <c r="I53" s="7"/>
      <c r="J53" s="7"/>
      <c r="K53" s="7"/>
      <c r="L53" s="7"/>
      <c r="M53" s="7"/>
      <c r="N53" s="7"/>
      <c r="O53" s="7"/>
      <c r="P53" s="7"/>
      <c r="Q53" s="7"/>
      <c r="R53" s="7"/>
      <c r="S53" s="7"/>
      <c r="T53" s="7"/>
      <c r="U53" s="7"/>
      <c r="V53" s="7"/>
    </row>
    <row r="54" spans="6:22" x14ac:dyDescent="0.3">
      <c r="F54" s="7"/>
      <c r="G54" s="7"/>
      <c r="H54" s="100"/>
      <c r="I54" s="7"/>
      <c r="J54" s="7"/>
      <c r="K54" s="7"/>
      <c r="L54" s="7"/>
      <c r="M54" s="7"/>
      <c r="N54" s="7"/>
      <c r="O54" s="7"/>
      <c r="P54" s="7"/>
      <c r="Q54" s="7"/>
      <c r="R54" s="7"/>
      <c r="S54" s="7"/>
      <c r="T54" s="7"/>
      <c r="U54" s="7"/>
      <c r="V54" s="7"/>
    </row>
    <row r="55" spans="6:22" x14ac:dyDescent="0.3">
      <c r="F55" s="7"/>
      <c r="G55" s="7"/>
      <c r="H55" s="100"/>
      <c r="I55" s="7"/>
      <c r="J55" s="7"/>
      <c r="K55" s="7"/>
      <c r="L55" s="7"/>
      <c r="M55" s="7"/>
      <c r="N55" s="7"/>
      <c r="O55" s="7"/>
      <c r="P55" s="7"/>
      <c r="Q55" s="7"/>
      <c r="R55" s="7"/>
      <c r="S55" s="7"/>
      <c r="T55" s="7"/>
      <c r="U55" s="7"/>
      <c r="V55" s="7"/>
    </row>
    <row r="56" spans="6:22" x14ac:dyDescent="0.3">
      <c r="F56" s="7"/>
      <c r="G56" s="7"/>
      <c r="H56" s="100"/>
      <c r="I56" s="7"/>
      <c r="J56" s="7"/>
      <c r="K56" s="7"/>
      <c r="L56" s="7"/>
      <c r="M56" s="7"/>
      <c r="N56" s="7"/>
      <c r="O56" s="7"/>
      <c r="P56" s="7"/>
      <c r="Q56" s="7"/>
      <c r="R56" s="7"/>
      <c r="S56" s="7"/>
      <c r="T56" s="7"/>
      <c r="U56" s="7"/>
      <c r="V56" s="7"/>
    </row>
  </sheetData>
  <mergeCells count="7">
    <mergeCell ref="I42:T46"/>
    <mergeCell ref="A29:G33"/>
    <mergeCell ref="B2:F7"/>
    <mergeCell ref="B8:B10"/>
    <mergeCell ref="C8:C10"/>
    <mergeCell ref="D8:F9"/>
    <mergeCell ref="B13:F21"/>
  </mergeCells>
  <pageMargins left="0.25" right="0.25" top="0.75" bottom="0.75" header="0.3" footer="0.3"/>
  <pageSetup paperSize="9" orientation="landscape" r:id="rId1"/>
  <headerFooter>
    <oddFooter>&amp;R&amp;"-,Italic"Susana Barreiro, SIMPLEX Method, 2019/20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09"/>
  <sheetViews>
    <sheetView tabSelected="1" view="pageLayout" topLeftCell="G68" zoomScale="146" zoomScaleNormal="100" zoomScalePageLayoutView="146" workbookViewId="0">
      <selection activeCell="L76" sqref="L76"/>
    </sheetView>
  </sheetViews>
  <sheetFormatPr defaultRowHeight="14.4" x14ac:dyDescent="0.3"/>
  <cols>
    <col min="3" max="3" width="11.109375" customWidth="1"/>
    <col min="4" max="4" width="2.5546875" customWidth="1"/>
    <col min="8" max="14" width="6.44140625" customWidth="1"/>
    <col min="15" max="15" width="7.88671875" customWidth="1"/>
    <col min="16" max="16" width="6.44140625" customWidth="1"/>
    <col min="19" max="19" width="10.33203125" customWidth="1"/>
    <col min="20" max="20" width="2" bestFit="1" customWidth="1"/>
    <col min="21" max="21" width="2.88671875" bestFit="1" customWidth="1"/>
    <col min="22" max="22" width="2" bestFit="1" customWidth="1"/>
    <col min="23" max="23" width="3.6640625" customWidth="1"/>
    <col min="24" max="24" width="3.6640625" bestFit="1" customWidth="1"/>
    <col min="25" max="25" width="2" bestFit="1" customWidth="1"/>
    <col min="26" max="26" width="3" bestFit="1" customWidth="1"/>
  </cols>
  <sheetData>
    <row r="1" spans="1:26" x14ac:dyDescent="0.3">
      <c r="A1" s="41" t="s">
        <v>82</v>
      </c>
      <c r="H1" s="9" t="s">
        <v>62</v>
      </c>
    </row>
    <row r="2" spans="1:26" s="65" customFormat="1" x14ac:dyDescent="0.3">
      <c r="T2" s="105"/>
    </row>
    <row r="3" spans="1:26" s="65" customFormat="1" x14ac:dyDescent="0.3">
      <c r="A3" s="103" t="s">
        <v>66</v>
      </c>
      <c r="C3" s="104" t="s">
        <v>81</v>
      </c>
      <c r="D3" s="61"/>
      <c r="H3"/>
      <c r="I3"/>
      <c r="J3" s="22" t="s">
        <v>30</v>
      </c>
      <c r="K3" s="11" t="s">
        <v>0</v>
      </c>
      <c r="L3" s="11" t="s">
        <v>1</v>
      </c>
      <c r="M3" s="11" t="s">
        <v>28</v>
      </c>
      <c r="N3" s="11" t="s">
        <v>14</v>
      </c>
      <c r="O3" s="24" t="s">
        <v>29</v>
      </c>
      <c r="P3" s="40" t="s">
        <v>32</v>
      </c>
      <c r="T3" s="105"/>
    </row>
    <row r="4" spans="1:26" s="65" customFormat="1" x14ac:dyDescent="0.3">
      <c r="B4" s="64" t="s">
        <v>45</v>
      </c>
      <c r="C4" s="102"/>
      <c r="H4" s="11" t="s">
        <v>6</v>
      </c>
      <c r="I4" s="11" t="s">
        <v>30</v>
      </c>
      <c r="J4" s="23">
        <v>1</v>
      </c>
      <c r="K4" s="19">
        <v>-1</v>
      </c>
      <c r="L4" s="25">
        <v>-2</v>
      </c>
      <c r="M4" s="19">
        <v>0</v>
      </c>
      <c r="N4" s="19">
        <v>0</v>
      </c>
      <c r="O4" s="19">
        <v>0</v>
      </c>
      <c r="P4" s="5" t="s">
        <v>5</v>
      </c>
      <c r="T4" s="61"/>
    </row>
    <row r="5" spans="1:26" s="65" customFormat="1" ht="15.6" x14ac:dyDescent="0.3">
      <c r="B5" s="105" t="s">
        <v>68</v>
      </c>
      <c r="C5" s="61"/>
      <c r="D5" s="61"/>
      <c r="G5" s="80" t="s">
        <v>33</v>
      </c>
      <c r="H5" s="11" t="s">
        <v>7</v>
      </c>
      <c r="I5" s="11" t="s">
        <v>28</v>
      </c>
      <c r="J5" s="52">
        <v>0</v>
      </c>
      <c r="K5" s="29">
        <v>2</v>
      </c>
      <c r="L5" s="32">
        <v>4</v>
      </c>
      <c r="M5" s="30">
        <v>1</v>
      </c>
      <c r="N5" s="30">
        <v>0</v>
      </c>
      <c r="O5" s="30">
        <v>20</v>
      </c>
      <c r="P5" s="31">
        <f>O5/L5</f>
        <v>5</v>
      </c>
      <c r="T5" s="61"/>
    </row>
    <row r="6" spans="1:26" s="65" customFormat="1" ht="15.6" x14ac:dyDescent="0.3">
      <c r="B6" s="105" t="s">
        <v>69</v>
      </c>
      <c r="C6" s="61"/>
      <c r="D6" s="61"/>
      <c r="H6" s="11" t="s">
        <v>8</v>
      </c>
      <c r="I6" s="11" t="s">
        <v>14</v>
      </c>
      <c r="J6" s="23">
        <v>0</v>
      </c>
      <c r="K6" s="107">
        <v>1</v>
      </c>
      <c r="L6" s="26">
        <v>1</v>
      </c>
      <c r="M6" s="108">
        <v>0</v>
      </c>
      <c r="N6" s="108">
        <v>1</v>
      </c>
      <c r="O6" s="108">
        <v>8</v>
      </c>
      <c r="P6" s="109">
        <f>O6/L6</f>
        <v>8</v>
      </c>
      <c r="S6" s="64" t="s">
        <v>45</v>
      </c>
      <c r="U6" s="102"/>
    </row>
    <row r="7" spans="1:26" ht="15.6" x14ac:dyDescent="0.3">
      <c r="A7" s="65"/>
      <c r="B7" s="104" t="s">
        <v>70</v>
      </c>
      <c r="C7" s="61"/>
      <c r="D7" s="61"/>
      <c r="E7" s="65"/>
      <c r="H7" s="56"/>
      <c r="I7" s="56"/>
      <c r="J7" s="57"/>
      <c r="K7" s="58"/>
      <c r="L7" s="58"/>
      <c r="M7" s="59"/>
      <c r="N7" s="59"/>
      <c r="O7" s="59"/>
      <c r="P7" s="106"/>
      <c r="S7" s="66" t="s">
        <v>287</v>
      </c>
      <c r="T7">
        <v>2</v>
      </c>
      <c r="U7" s="61" t="s">
        <v>0</v>
      </c>
      <c r="V7" t="s">
        <v>286</v>
      </c>
      <c r="W7">
        <v>4</v>
      </c>
      <c r="X7" t="s">
        <v>79</v>
      </c>
      <c r="Y7" s="4" t="s">
        <v>4</v>
      </c>
      <c r="Z7">
        <v>20</v>
      </c>
    </row>
    <row r="8" spans="1:26" x14ac:dyDescent="0.3">
      <c r="J8" s="22" t="s">
        <v>30</v>
      </c>
      <c r="K8" s="11" t="s">
        <v>0</v>
      </c>
      <c r="L8" s="11" t="s">
        <v>1</v>
      </c>
      <c r="M8" s="11" t="s">
        <v>28</v>
      </c>
      <c r="N8" s="11" t="s">
        <v>14</v>
      </c>
      <c r="O8" s="24" t="s">
        <v>29</v>
      </c>
      <c r="P8" s="40" t="s">
        <v>32</v>
      </c>
      <c r="S8" s="66"/>
      <c r="U8">
        <v>0</v>
      </c>
      <c r="X8">
        <f>Z7/W7</f>
        <v>5</v>
      </c>
    </row>
    <row r="9" spans="1:26" x14ac:dyDescent="0.3">
      <c r="B9" t="s">
        <v>75</v>
      </c>
      <c r="D9" s="4" t="s">
        <v>4</v>
      </c>
      <c r="E9" s="10">
        <v>0</v>
      </c>
      <c r="G9" s="80" t="s">
        <v>76</v>
      </c>
      <c r="H9" s="11" t="s">
        <v>6</v>
      </c>
      <c r="I9" s="11" t="s">
        <v>30</v>
      </c>
      <c r="J9" s="23">
        <v>1</v>
      </c>
      <c r="K9" s="115">
        <f>K4-$L$4*K10</f>
        <v>0</v>
      </c>
      <c r="L9" s="110">
        <f t="shared" ref="L9:O9" si="0">L4-$L$4*L10</f>
        <v>0</v>
      </c>
      <c r="M9" s="112">
        <f t="shared" si="0"/>
        <v>0.5</v>
      </c>
      <c r="N9" s="19">
        <f t="shared" si="0"/>
        <v>0</v>
      </c>
      <c r="O9" s="216">
        <f t="shared" si="0"/>
        <v>10</v>
      </c>
      <c r="P9" s="5" t="s">
        <v>5</v>
      </c>
      <c r="S9" s="66"/>
      <c r="U9">
        <f>Z7/T7</f>
        <v>10</v>
      </c>
      <c r="X9">
        <v>0</v>
      </c>
    </row>
    <row r="10" spans="1:26" ht="15.6" x14ac:dyDescent="0.3">
      <c r="B10" s="105" t="s">
        <v>71</v>
      </c>
      <c r="C10" s="10"/>
      <c r="D10" t="s">
        <v>4</v>
      </c>
      <c r="E10" s="10">
        <v>20</v>
      </c>
      <c r="G10" s="80"/>
      <c r="H10" s="11" t="s">
        <v>7</v>
      </c>
      <c r="I10" s="62" t="s">
        <v>1</v>
      </c>
      <c r="J10" s="47">
        <v>0</v>
      </c>
      <c r="K10" s="26">
        <f>K5/4</f>
        <v>0.5</v>
      </c>
      <c r="L10" s="78">
        <f t="shared" ref="L10:O10" si="1">L5/4</f>
        <v>1</v>
      </c>
      <c r="M10" s="27">
        <f t="shared" si="1"/>
        <v>0.25</v>
      </c>
      <c r="N10" s="27">
        <f t="shared" si="1"/>
        <v>0</v>
      </c>
      <c r="O10" s="78">
        <f t="shared" si="1"/>
        <v>5</v>
      </c>
      <c r="P10" s="31">
        <f>O10/K10</f>
        <v>10</v>
      </c>
      <c r="Q10" s="284" t="s">
        <v>290</v>
      </c>
      <c r="R10" s="284" t="s">
        <v>291</v>
      </c>
      <c r="S10" s="66"/>
    </row>
    <row r="11" spans="1:26" ht="15.6" x14ac:dyDescent="0.3">
      <c r="B11" s="105" t="s">
        <v>73</v>
      </c>
      <c r="C11" s="10"/>
      <c r="D11" t="s">
        <v>4</v>
      </c>
      <c r="E11" s="10">
        <v>8</v>
      </c>
      <c r="G11" s="80" t="s">
        <v>77</v>
      </c>
      <c r="H11" s="11" t="s">
        <v>8</v>
      </c>
      <c r="I11" s="11" t="s">
        <v>14</v>
      </c>
      <c r="J11" s="48">
        <v>0</v>
      </c>
      <c r="K11" s="26">
        <f>K6-$L$6*K10</f>
        <v>0.5</v>
      </c>
      <c r="L11" s="114">
        <f t="shared" ref="L11:O11" si="2">L6-$L$6*L10</f>
        <v>0</v>
      </c>
      <c r="M11" s="60">
        <f t="shared" si="2"/>
        <v>-0.25</v>
      </c>
      <c r="N11" s="60">
        <f t="shared" si="2"/>
        <v>1</v>
      </c>
      <c r="O11" s="60">
        <f t="shared" si="2"/>
        <v>3</v>
      </c>
      <c r="P11" s="31">
        <f t="shared" ref="P11" si="3">O11/K11</f>
        <v>6</v>
      </c>
      <c r="Q11" s="284"/>
      <c r="R11" s="284" t="s">
        <v>292</v>
      </c>
      <c r="S11" s="66" t="s">
        <v>288</v>
      </c>
      <c r="T11">
        <v>1</v>
      </c>
      <c r="U11" s="61" t="s">
        <v>0</v>
      </c>
      <c r="V11" t="s">
        <v>286</v>
      </c>
      <c r="W11">
        <v>1</v>
      </c>
      <c r="X11" t="s">
        <v>79</v>
      </c>
      <c r="Y11" s="4" t="s">
        <v>4</v>
      </c>
      <c r="Z11">
        <v>8</v>
      </c>
    </row>
    <row r="12" spans="1:26" ht="15.6" x14ac:dyDescent="0.3">
      <c r="A12" s="104" t="s">
        <v>109</v>
      </c>
      <c r="P12" s="31"/>
      <c r="Q12" s="284"/>
      <c r="R12" s="284"/>
      <c r="U12">
        <v>0</v>
      </c>
      <c r="X12">
        <f>Z11/W11</f>
        <v>8</v>
      </c>
    </row>
    <row r="13" spans="1:26" x14ac:dyDescent="0.3">
      <c r="H13" s="111" t="s">
        <v>80</v>
      </c>
      <c r="I13" s="1" t="s">
        <v>0</v>
      </c>
      <c r="J13" s="1" t="s">
        <v>28</v>
      </c>
      <c r="K13" s="13"/>
      <c r="L13" s="13"/>
      <c r="M13" s="111" t="s">
        <v>78</v>
      </c>
      <c r="N13" s="106" t="s">
        <v>79</v>
      </c>
      <c r="O13" s="106" t="s">
        <v>14</v>
      </c>
      <c r="P13" s="8"/>
      <c r="Q13" s="284"/>
      <c r="R13" s="284"/>
      <c r="U13">
        <f>Z11/T11</f>
        <v>8</v>
      </c>
      <c r="X13">
        <v>0</v>
      </c>
    </row>
    <row r="14" spans="1:26" x14ac:dyDescent="0.3">
      <c r="G14" s="259" t="s">
        <v>243</v>
      </c>
      <c r="H14" s="259"/>
      <c r="I14" s="259"/>
      <c r="J14" s="259"/>
      <c r="K14" s="259"/>
      <c r="L14" s="259"/>
      <c r="M14" s="259"/>
      <c r="N14" s="259"/>
      <c r="O14" s="259"/>
      <c r="P14" s="5"/>
      <c r="Q14" s="284"/>
      <c r="R14" s="284"/>
    </row>
    <row r="15" spans="1:26" ht="15" customHeight="1" x14ac:dyDescent="0.3">
      <c r="G15" s="259"/>
      <c r="H15" s="259"/>
      <c r="I15" s="259"/>
      <c r="J15" s="259"/>
      <c r="K15" s="259"/>
      <c r="L15" s="259"/>
      <c r="M15" s="259"/>
      <c r="N15" s="259"/>
      <c r="O15" s="259"/>
      <c r="P15" s="31"/>
      <c r="Q15" s="284"/>
      <c r="R15" s="284"/>
      <c r="S15" t="s">
        <v>289</v>
      </c>
      <c r="T15">
        <v>1</v>
      </c>
      <c r="U15" s="61" t="s">
        <v>0</v>
      </c>
      <c r="V15" t="s">
        <v>286</v>
      </c>
      <c r="W15">
        <v>2</v>
      </c>
      <c r="X15" t="s">
        <v>79</v>
      </c>
      <c r="Y15" s="4" t="s">
        <v>4</v>
      </c>
      <c r="Z15">
        <v>10</v>
      </c>
    </row>
    <row r="16" spans="1:26" x14ac:dyDescent="0.3">
      <c r="B16" s="113"/>
      <c r="C16" s="113"/>
      <c r="D16" s="113"/>
      <c r="E16" s="113"/>
      <c r="F16" s="113"/>
      <c r="G16" s="259"/>
      <c r="H16" s="259"/>
      <c r="I16" s="259"/>
      <c r="J16" s="259"/>
      <c r="K16" s="259"/>
      <c r="L16" s="259"/>
      <c r="M16" s="259"/>
      <c r="N16" s="259"/>
      <c r="O16" s="259"/>
      <c r="P16" s="31"/>
      <c r="Q16" s="284"/>
      <c r="R16" s="284"/>
      <c r="U16">
        <v>0</v>
      </c>
      <c r="W16">
        <f>Z15/W15</f>
        <v>5</v>
      </c>
    </row>
    <row r="17" spans="2:23" x14ac:dyDescent="0.3">
      <c r="B17" s="113"/>
      <c r="C17" s="113"/>
      <c r="D17" s="113"/>
      <c r="E17" s="113"/>
      <c r="F17" s="113"/>
      <c r="G17" s="259"/>
      <c r="H17" s="259"/>
      <c r="I17" s="259"/>
      <c r="J17" s="259"/>
      <c r="K17" s="259"/>
      <c r="L17" s="259"/>
      <c r="M17" s="259"/>
      <c r="N17" s="259"/>
      <c r="O17" s="259"/>
      <c r="Q17" s="284"/>
      <c r="R17" s="284"/>
      <c r="U17">
        <v>10</v>
      </c>
      <c r="W17">
        <v>0</v>
      </c>
    </row>
    <row r="18" spans="2:23" x14ac:dyDescent="0.3">
      <c r="B18" s="113"/>
      <c r="C18" s="113"/>
      <c r="D18" s="113"/>
      <c r="E18" s="113"/>
      <c r="F18" s="113"/>
      <c r="Q18" s="284"/>
      <c r="R18" s="284"/>
    </row>
    <row r="19" spans="2:23" x14ac:dyDescent="0.3">
      <c r="B19" s="113"/>
      <c r="C19" s="113"/>
      <c r="D19" s="113"/>
      <c r="E19" s="113"/>
      <c r="F19" s="113"/>
      <c r="J19" s="22" t="s">
        <v>30</v>
      </c>
      <c r="K19" s="11" t="s">
        <v>0</v>
      </c>
      <c r="L19" s="11" t="s">
        <v>1</v>
      </c>
      <c r="M19" s="11" t="s">
        <v>28</v>
      </c>
      <c r="N19" s="11" t="s">
        <v>14</v>
      </c>
      <c r="O19" s="24" t="s">
        <v>29</v>
      </c>
      <c r="Q19" s="284"/>
      <c r="R19" s="284"/>
    </row>
    <row r="20" spans="2:23" x14ac:dyDescent="0.3">
      <c r="B20" s="113"/>
      <c r="C20" s="113"/>
      <c r="D20" s="113"/>
      <c r="E20" s="113"/>
      <c r="F20" s="113"/>
      <c r="G20" s="80"/>
      <c r="H20" s="11" t="s">
        <v>6</v>
      </c>
      <c r="I20" s="11" t="s">
        <v>30</v>
      </c>
      <c r="J20" s="47">
        <v>1</v>
      </c>
      <c r="K20" s="112">
        <f>K9</f>
        <v>0</v>
      </c>
      <c r="L20" s="112">
        <f t="shared" ref="L20:O20" si="4">L9</f>
        <v>0</v>
      </c>
      <c r="M20" s="112">
        <f t="shared" si="4"/>
        <v>0.5</v>
      </c>
      <c r="N20" s="215">
        <f t="shared" si="4"/>
        <v>0</v>
      </c>
      <c r="O20" s="216">
        <f t="shared" si="4"/>
        <v>10</v>
      </c>
      <c r="Q20" s="284" t="s">
        <v>290</v>
      </c>
      <c r="R20" s="284" t="s">
        <v>293</v>
      </c>
    </row>
    <row r="21" spans="2:23" x14ac:dyDescent="0.3">
      <c r="G21" s="80" t="s">
        <v>58</v>
      </c>
      <c r="H21" s="11" t="s">
        <v>7</v>
      </c>
      <c r="I21" s="62" t="s">
        <v>1</v>
      </c>
      <c r="J21" s="47">
        <v>0</v>
      </c>
      <c r="K21" s="28">
        <f>K10-$K$10*K22</f>
        <v>0</v>
      </c>
      <c r="L21" s="28">
        <f t="shared" ref="L21:O21" si="5">L10-$K$10*L22</f>
        <v>1</v>
      </c>
      <c r="M21" s="28">
        <f t="shared" si="5"/>
        <v>0.5</v>
      </c>
      <c r="N21" s="28">
        <f t="shared" si="5"/>
        <v>-1</v>
      </c>
      <c r="O21" s="28">
        <f t="shared" si="5"/>
        <v>2</v>
      </c>
      <c r="Q21" s="284"/>
      <c r="R21" s="284" t="s">
        <v>294</v>
      </c>
    </row>
    <row r="22" spans="2:23" x14ac:dyDescent="0.3">
      <c r="G22" s="80" t="s">
        <v>57</v>
      </c>
      <c r="H22" s="11" t="s">
        <v>8</v>
      </c>
      <c r="I22" s="73" t="s">
        <v>0</v>
      </c>
      <c r="J22" s="47">
        <v>0</v>
      </c>
      <c r="K22" s="108">
        <f>K11*2</f>
        <v>1</v>
      </c>
      <c r="L22" s="108">
        <f t="shared" ref="L22:O22" si="6">L11*2</f>
        <v>0</v>
      </c>
      <c r="M22" s="108">
        <f t="shared" si="6"/>
        <v>-0.5</v>
      </c>
      <c r="N22" s="108">
        <f t="shared" si="6"/>
        <v>2</v>
      </c>
      <c r="O22" s="108">
        <f t="shared" si="6"/>
        <v>6</v>
      </c>
    </row>
    <row r="24" spans="2:23" ht="15" customHeight="1" x14ac:dyDescent="0.3">
      <c r="G24" s="274" t="s">
        <v>262</v>
      </c>
      <c r="H24" s="274"/>
      <c r="I24" s="274"/>
      <c r="J24" s="274"/>
      <c r="K24" s="274"/>
      <c r="L24" s="274"/>
      <c r="M24" s="274"/>
      <c r="N24" s="274"/>
      <c r="O24" s="274"/>
    </row>
    <row r="25" spans="2:23" x14ac:dyDescent="0.3">
      <c r="G25" s="116"/>
      <c r="H25" s="116"/>
      <c r="I25" s="116"/>
      <c r="J25" s="116"/>
      <c r="K25" s="116"/>
      <c r="L25" s="116"/>
      <c r="M25" s="116"/>
      <c r="N25" s="116"/>
      <c r="O25" s="116"/>
    </row>
    <row r="26" spans="2:23" x14ac:dyDescent="0.3">
      <c r="G26" s="277" t="s">
        <v>263</v>
      </c>
      <c r="H26" s="277"/>
      <c r="I26" s="277"/>
      <c r="J26" s="277"/>
      <c r="K26" s="277"/>
      <c r="L26" s="277"/>
      <c r="M26" s="277"/>
      <c r="N26" s="277"/>
      <c r="O26" s="277"/>
    </row>
    <row r="27" spans="2:23" x14ac:dyDescent="0.3">
      <c r="G27" s="116"/>
      <c r="H27" s="116"/>
      <c r="I27" s="116"/>
      <c r="J27" s="116"/>
      <c r="K27" s="116"/>
      <c r="L27" s="116"/>
      <c r="M27" s="116"/>
      <c r="N27" s="116"/>
      <c r="O27" s="116"/>
    </row>
    <row r="34" spans="1:26" x14ac:dyDescent="0.3">
      <c r="A34" s="41" t="s">
        <v>83</v>
      </c>
      <c r="H34" s="9" t="s">
        <v>62</v>
      </c>
    </row>
    <row r="35" spans="1:26" x14ac:dyDescent="0.3">
      <c r="H35" s="118" t="s">
        <v>92</v>
      </c>
      <c r="S35" s="64" t="s">
        <v>45</v>
      </c>
      <c r="T35" s="65"/>
      <c r="U35" s="102"/>
      <c r="V35" s="65"/>
      <c r="W35" s="65"/>
      <c r="X35" s="65"/>
      <c r="Y35" s="65"/>
      <c r="Z35" s="65"/>
    </row>
    <row r="36" spans="1:26" ht="15.6" x14ac:dyDescent="0.3">
      <c r="A36" s="103" t="s">
        <v>66</v>
      </c>
      <c r="B36" s="65"/>
      <c r="C36" s="104" t="s">
        <v>84</v>
      </c>
      <c r="G36" s="61"/>
      <c r="J36" s="22" t="s">
        <v>30</v>
      </c>
      <c r="K36" s="11" t="s">
        <v>0</v>
      </c>
      <c r="L36" s="11" t="s">
        <v>1</v>
      </c>
      <c r="M36" s="11" t="s">
        <v>28</v>
      </c>
      <c r="N36" s="11" t="s">
        <v>14</v>
      </c>
      <c r="O36" s="11" t="s">
        <v>15</v>
      </c>
      <c r="P36" s="24" t="s">
        <v>29</v>
      </c>
      <c r="Q36" s="40" t="s">
        <v>32</v>
      </c>
      <c r="S36" s="281" t="s">
        <v>295</v>
      </c>
      <c r="T36">
        <v>1</v>
      </c>
      <c r="U36" s="61" t="s">
        <v>0</v>
      </c>
      <c r="V36" t="s">
        <v>286</v>
      </c>
      <c r="W36">
        <v>1</v>
      </c>
      <c r="X36" t="s">
        <v>79</v>
      </c>
      <c r="Y36" s="4" t="s">
        <v>4</v>
      </c>
      <c r="Z36">
        <v>4</v>
      </c>
    </row>
    <row r="37" spans="1:26" x14ac:dyDescent="0.3">
      <c r="A37" s="65"/>
      <c r="B37" s="64" t="s">
        <v>45</v>
      </c>
      <c r="G37" s="61"/>
      <c r="H37" s="11" t="s">
        <v>6</v>
      </c>
      <c r="I37" s="11" t="s">
        <v>30</v>
      </c>
      <c r="J37" s="94">
        <v>1</v>
      </c>
      <c r="K37" s="119">
        <v>-1</v>
      </c>
      <c r="L37" s="117">
        <v>-1</v>
      </c>
      <c r="M37" s="112">
        <v>0</v>
      </c>
      <c r="N37" s="112">
        <v>0</v>
      </c>
      <c r="O37" s="112">
        <v>0</v>
      </c>
      <c r="P37" s="112">
        <v>0</v>
      </c>
      <c r="Q37" s="5" t="s">
        <v>5</v>
      </c>
      <c r="S37" s="66"/>
      <c r="U37">
        <v>0</v>
      </c>
      <c r="X37">
        <f>Z36/W36</f>
        <v>4</v>
      </c>
    </row>
    <row r="38" spans="1:26" s="61" customFormat="1" ht="15.6" x14ac:dyDescent="0.3">
      <c r="B38" s="104" t="s">
        <v>85</v>
      </c>
      <c r="H38" s="11" t="s">
        <v>7</v>
      </c>
      <c r="I38" s="292" t="s">
        <v>28</v>
      </c>
      <c r="J38" s="95">
        <v>0</v>
      </c>
      <c r="K38" s="120">
        <v>1</v>
      </c>
      <c r="L38" s="28">
        <v>1</v>
      </c>
      <c r="M38" s="28">
        <v>1</v>
      </c>
      <c r="N38" s="28">
        <v>0</v>
      </c>
      <c r="O38" s="28">
        <v>0</v>
      </c>
      <c r="P38" s="28">
        <v>4</v>
      </c>
      <c r="Q38" s="71">
        <f>P38/K38</f>
        <v>4</v>
      </c>
      <c r="S38" s="66"/>
      <c r="T38"/>
      <c r="U38">
        <f>Z36/T36</f>
        <v>4</v>
      </c>
      <c r="V38"/>
      <c r="W38"/>
      <c r="X38">
        <v>0</v>
      </c>
      <c r="Y38"/>
      <c r="Z38"/>
    </row>
    <row r="39" spans="1:26" s="61" customFormat="1" ht="15.6" x14ac:dyDescent="0.3">
      <c r="A39" s="104"/>
      <c r="B39" s="104" t="s">
        <v>86</v>
      </c>
      <c r="H39" s="11" t="s">
        <v>8</v>
      </c>
      <c r="I39" s="293" t="s">
        <v>14</v>
      </c>
      <c r="J39" s="98">
        <v>0</v>
      </c>
      <c r="K39" s="30">
        <v>2</v>
      </c>
      <c r="L39" s="30">
        <v>1</v>
      </c>
      <c r="M39" s="30">
        <v>0</v>
      </c>
      <c r="N39" s="30">
        <v>1</v>
      </c>
      <c r="O39" s="30">
        <v>0</v>
      </c>
      <c r="P39" s="30">
        <v>6</v>
      </c>
      <c r="Q39" s="31">
        <f>P39/K39</f>
        <v>3</v>
      </c>
      <c r="S39" s="66"/>
      <c r="T39"/>
      <c r="U39"/>
      <c r="V39"/>
      <c r="W39"/>
      <c r="X39"/>
      <c r="Y39"/>
      <c r="Z39"/>
    </row>
    <row r="40" spans="1:26" s="61" customFormat="1" ht="15.6" x14ac:dyDescent="0.3">
      <c r="B40" s="104" t="s">
        <v>87</v>
      </c>
      <c r="H40" s="11" t="s">
        <v>9</v>
      </c>
      <c r="I40" s="294" t="s">
        <v>15</v>
      </c>
      <c r="J40" s="94">
        <v>0</v>
      </c>
      <c r="K40" s="120">
        <v>1</v>
      </c>
      <c r="L40" s="28">
        <v>2</v>
      </c>
      <c r="M40" s="28">
        <v>0</v>
      </c>
      <c r="N40" s="28">
        <v>0</v>
      </c>
      <c r="O40" s="28">
        <v>1</v>
      </c>
      <c r="P40" s="28">
        <v>6</v>
      </c>
      <c r="Q40" s="71">
        <f>P40/K40</f>
        <v>6</v>
      </c>
      <c r="S40" s="282" t="s">
        <v>296</v>
      </c>
      <c r="T40">
        <v>2</v>
      </c>
      <c r="U40" s="61" t="s">
        <v>0</v>
      </c>
      <c r="V40" t="s">
        <v>286</v>
      </c>
      <c r="W40">
        <v>1</v>
      </c>
      <c r="X40" t="s">
        <v>79</v>
      </c>
      <c r="Y40" s="4" t="s">
        <v>4</v>
      </c>
      <c r="Z40">
        <v>6</v>
      </c>
    </row>
    <row r="41" spans="1:26" s="61" customFormat="1" ht="15.6" x14ac:dyDescent="0.3">
      <c r="A41" s="104" t="s">
        <v>70</v>
      </c>
      <c r="C41" s="42"/>
      <c r="S41"/>
      <c r="T41"/>
      <c r="U41">
        <v>0</v>
      </c>
      <c r="V41"/>
      <c r="W41"/>
      <c r="X41">
        <f>Z40/W40</f>
        <v>6</v>
      </c>
      <c r="Y41"/>
      <c r="Z41"/>
    </row>
    <row r="42" spans="1:26" s="61" customFormat="1" x14ac:dyDescent="0.3">
      <c r="G42"/>
      <c r="H42"/>
      <c r="I42"/>
      <c r="J42" s="22" t="s">
        <v>30</v>
      </c>
      <c r="K42" s="11" t="s">
        <v>0</v>
      </c>
      <c r="L42" s="11" t="s">
        <v>1</v>
      </c>
      <c r="M42" s="11" t="s">
        <v>28</v>
      </c>
      <c r="N42" s="11" t="s">
        <v>14</v>
      </c>
      <c r="O42" s="11" t="s">
        <v>15</v>
      </c>
      <c r="P42" s="24" t="s">
        <v>29</v>
      </c>
      <c r="S42"/>
      <c r="T42"/>
      <c r="U42">
        <f>Z40/T40</f>
        <v>3</v>
      </c>
      <c r="V42"/>
      <c r="W42"/>
      <c r="X42">
        <v>0</v>
      </c>
      <c r="Y42"/>
      <c r="Z42"/>
    </row>
    <row r="43" spans="1:26" s="61" customFormat="1" x14ac:dyDescent="0.3">
      <c r="A43" s="104"/>
      <c r="G43"/>
      <c r="H43" s="11" t="s">
        <v>6</v>
      </c>
      <c r="I43" s="11" t="s">
        <v>30</v>
      </c>
      <c r="J43" s="94">
        <v>1</v>
      </c>
      <c r="K43" s="94"/>
      <c r="L43" s="94"/>
      <c r="M43" s="94"/>
      <c r="N43" s="94"/>
      <c r="O43" s="94"/>
      <c r="P43" s="94"/>
      <c r="Q43"/>
      <c r="S43"/>
      <c r="T43"/>
      <c r="U43"/>
      <c r="V43"/>
      <c r="W43"/>
      <c r="X43"/>
      <c r="Y43"/>
      <c r="Z43"/>
    </row>
    <row r="44" spans="1:26" x14ac:dyDescent="0.3">
      <c r="B44" t="s">
        <v>88</v>
      </c>
      <c r="D44" s="4" t="s">
        <v>4</v>
      </c>
      <c r="E44" s="10">
        <v>0</v>
      </c>
      <c r="H44" s="11" t="s">
        <v>7</v>
      </c>
      <c r="I44" s="292" t="s">
        <v>28</v>
      </c>
      <c r="J44" s="95">
        <v>0</v>
      </c>
      <c r="K44" s="120"/>
      <c r="L44" s="28"/>
      <c r="M44" s="28"/>
      <c r="N44" s="28"/>
      <c r="O44" s="28"/>
      <c r="P44" s="28"/>
      <c r="S44" s="280" t="s">
        <v>297</v>
      </c>
      <c r="T44">
        <v>1</v>
      </c>
      <c r="U44" s="61" t="s">
        <v>0</v>
      </c>
      <c r="V44" t="s">
        <v>286</v>
      </c>
      <c r="W44">
        <v>2</v>
      </c>
      <c r="X44" t="s">
        <v>79</v>
      </c>
      <c r="Y44" s="4" t="s">
        <v>4</v>
      </c>
      <c r="Z44">
        <v>6</v>
      </c>
    </row>
    <row r="45" spans="1:26" x14ac:dyDescent="0.3">
      <c r="B45" s="105" t="s">
        <v>89</v>
      </c>
      <c r="C45" s="10"/>
      <c r="D45" s="4" t="s">
        <v>4</v>
      </c>
      <c r="E45" s="10">
        <v>4</v>
      </c>
      <c r="G45" s="80" t="s">
        <v>93</v>
      </c>
      <c r="H45" s="11" t="s">
        <v>8</v>
      </c>
      <c r="I45" s="62" t="s">
        <v>10</v>
      </c>
      <c r="J45" s="95">
        <v>0</v>
      </c>
      <c r="K45" s="30">
        <f>K39/2</f>
        <v>1</v>
      </c>
      <c r="L45" s="30">
        <f t="shared" ref="L45:P45" si="7">L39/2</f>
        <v>0.5</v>
      </c>
      <c r="M45" s="30">
        <f t="shared" si="7"/>
        <v>0</v>
      </c>
      <c r="N45" s="30">
        <f t="shared" si="7"/>
        <v>0.5</v>
      </c>
      <c r="O45" s="30">
        <f t="shared" si="7"/>
        <v>0</v>
      </c>
      <c r="P45" s="30">
        <f t="shared" si="7"/>
        <v>3</v>
      </c>
      <c r="U45">
        <v>0</v>
      </c>
      <c r="W45">
        <f>Z44/W44</f>
        <v>3</v>
      </c>
    </row>
    <row r="46" spans="1:26" x14ac:dyDescent="0.3">
      <c r="B46" s="105" t="s">
        <v>90</v>
      </c>
      <c r="C46" s="10"/>
      <c r="D46" s="4" t="s">
        <v>4</v>
      </c>
      <c r="E46" s="10">
        <v>6</v>
      </c>
      <c r="H46" s="11" t="s">
        <v>9</v>
      </c>
      <c r="I46" s="294" t="s">
        <v>15</v>
      </c>
      <c r="J46" s="94">
        <v>0</v>
      </c>
      <c r="K46" s="120"/>
      <c r="L46" s="28"/>
      <c r="M46" s="28"/>
      <c r="N46" s="28"/>
      <c r="O46" s="28"/>
      <c r="P46" s="28"/>
      <c r="U46">
        <f>Z44/T44</f>
        <v>6</v>
      </c>
      <c r="W46">
        <v>0</v>
      </c>
    </row>
    <row r="47" spans="1:26" x14ac:dyDescent="0.3">
      <c r="B47" t="s">
        <v>91</v>
      </c>
      <c r="D47" s="4" t="s">
        <v>4</v>
      </c>
      <c r="E47" s="10">
        <v>6</v>
      </c>
      <c r="H47" s="118" t="s">
        <v>94</v>
      </c>
      <c r="Q47" s="283" t="s">
        <v>298</v>
      </c>
      <c r="R47" s="284" t="s">
        <v>299</v>
      </c>
    </row>
    <row r="48" spans="1:26" ht="15.6" x14ac:dyDescent="0.3">
      <c r="A48" s="104" t="s">
        <v>108</v>
      </c>
      <c r="J48" s="22" t="s">
        <v>30</v>
      </c>
      <c r="K48" s="11" t="s">
        <v>0</v>
      </c>
      <c r="L48" s="11" t="s">
        <v>1</v>
      </c>
      <c r="M48" s="11" t="s">
        <v>28</v>
      </c>
      <c r="N48" s="11" t="s">
        <v>14</v>
      </c>
      <c r="O48" s="11" t="s">
        <v>15</v>
      </c>
      <c r="P48" s="24" t="s">
        <v>29</v>
      </c>
      <c r="Q48" s="40" t="s">
        <v>32</v>
      </c>
      <c r="R48" s="285" t="s">
        <v>292</v>
      </c>
      <c r="S48" t="s">
        <v>289</v>
      </c>
      <c r="T48">
        <v>1</v>
      </c>
      <c r="U48" s="61" t="s">
        <v>0</v>
      </c>
      <c r="V48" t="s">
        <v>286</v>
      </c>
      <c r="W48">
        <v>1</v>
      </c>
      <c r="X48" t="s">
        <v>79</v>
      </c>
      <c r="Y48" s="4" t="s">
        <v>4</v>
      </c>
      <c r="Z48">
        <v>4</v>
      </c>
    </row>
    <row r="49" spans="1:23" x14ac:dyDescent="0.3">
      <c r="H49" s="11" t="s">
        <v>6</v>
      </c>
      <c r="I49" s="11" t="s">
        <v>30</v>
      </c>
      <c r="J49" s="94">
        <v>1</v>
      </c>
      <c r="K49" s="79">
        <f>K37-$K$37*K45</f>
        <v>0</v>
      </c>
      <c r="L49" s="123">
        <f t="shared" ref="K49:P49" si="8">L37-$K$37*L45</f>
        <v>-0.5</v>
      </c>
      <c r="M49" s="94">
        <f t="shared" si="8"/>
        <v>0</v>
      </c>
      <c r="N49" s="94">
        <f t="shared" si="8"/>
        <v>0.5</v>
      </c>
      <c r="O49" s="94">
        <f t="shared" si="8"/>
        <v>0</v>
      </c>
      <c r="P49" s="94">
        <f t="shared" si="8"/>
        <v>3</v>
      </c>
      <c r="Q49" s="5" t="s">
        <v>5</v>
      </c>
      <c r="U49">
        <v>0</v>
      </c>
      <c r="W49">
        <f>Z48/W48</f>
        <v>4</v>
      </c>
    </row>
    <row r="50" spans="1:23" x14ac:dyDescent="0.3">
      <c r="H50" s="11" t="s">
        <v>7</v>
      </c>
      <c r="I50" s="292" t="s">
        <v>28</v>
      </c>
      <c r="J50" s="95">
        <v>0</v>
      </c>
      <c r="K50" s="77">
        <f t="shared" ref="K50:P50" si="9">K38-$K$38*K45</f>
        <v>0</v>
      </c>
      <c r="L50" s="30">
        <f t="shared" si="9"/>
        <v>0.5</v>
      </c>
      <c r="M50" s="30">
        <f t="shared" si="9"/>
        <v>1</v>
      </c>
      <c r="N50" s="30">
        <f t="shared" si="9"/>
        <v>-0.5</v>
      </c>
      <c r="O50" s="30">
        <f t="shared" si="9"/>
        <v>0</v>
      </c>
      <c r="P50" s="30">
        <f t="shared" si="9"/>
        <v>1</v>
      </c>
      <c r="Q50" s="122">
        <f>P50/L50</f>
        <v>2</v>
      </c>
      <c r="U50">
        <f>Z48/T48</f>
        <v>4</v>
      </c>
      <c r="W50">
        <v>0</v>
      </c>
    </row>
    <row r="51" spans="1:23" x14ac:dyDescent="0.3">
      <c r="H51" s="11" t="s">
        <v>8</v>
      </c>
      <c r="I51" s="62" t="s">
        <v>10</v>
      </c>
      <c r="J51" s="95">
        <v>0</v>
      </c>
      <c r="K51" s="78">
        <v>1</v>
      </c>
      <c r="L51" s="120">
        <v>0.5</v>
      </c>
      <c r="M51" s="28">
        <v>0</v>
      </c>
      <c r="N51" s="28">
        <v>0.5</v>
      </c>
      <c r="O51" s="28">
        <v>0</v>
      </c>
      <c r="P51" s="28">
        <v>3</v>
      </c>
      <c r="Q51" s="71">
        <f>P51/L51</f>
        <v>6</v>
      </c>
    </row>
    <row r="52" spans="1:23" x14ac:dyDescent="0.3">
      <c r="H52" s="11" t="s">
        <v>9</v>
      </c>
      <c r="I52" s="294" t="s">
        <v>15</v>
      </c>
      <c r="J52" s="94">
        <v>0</v>
      </c>
      <c r="K52" s="78">
        <f t="shared" ref="K52:P52" si="10">K40-$K$40*K45</f>
        <v>0</v>
      </c>
      <c r="L52" s="120">
        <f t="shared" si="10"/>
        <v>1.5</v>
      </c>
      <c r="M52" s="28">
        <f t="shared" si="10"/>
        <v>0</v>
      </c>
      <c r="N52" s="28">
        <f t="shared" si="10"/>
        <v>-0.5</v>
      </c>
      <c r="O52" s="28">
        <f t="shared" si="10"/>
        <v>1</v>
      </c>
      <c r="P52" s="28">
        <f t="shared" si="10"/>
        <v>3</v>
      </c>
      <c r="Q52" s="122">
        <f>P52/L52</f>
        <v>2</v>
      </c>
    </row>
    <row r="54" spans="1:23" x14ac:dyDescent="0.3">
      <c r="J54" s="22" t="s">
        <v>30</v>
      </c>
      <c r="K54" s="11" t="s">
        <v>0</v>
      </c>
      <c r="L54" s="11" t="s">
        <v>1</v>
      </c>
      <c r="M54" s="11" t="s">
        <v>28</v>
      </c>
      <c r="N54" s="11" t="s">
        <v>14</v>
      </c>
      <c r="O54" s="11" t="s">
        <v>15</v>
      </c>
      <c r="P54" s="24" t="s">
        <v>29</v>
      </c>
    </row>
    <row r="55" spans="1:23" x14ac:dyDescent="0.3">
      <c r="H55" s="11" t="s">
        <v>6</v>
      </c>
      <c r="I55" s="11" t="s">
        <v>30</v>
      </c>
      <c r="J55" s="94">
        <v>1</v>
      </c>
      <c r="K55" s="94"/>
      <c r="L55" s="94"/>
      <c r="M55" s="94"/>
      <c r="N55" s="94"/>
      <c r="O55" s="94"/>
      <c r="P55" s="94"/>
    </row>
    <row r="56" spans="1:23" x14ac:dyDescent="0.3">
      <c r="G56" s="80" t="s">
        <v>95</v>
      </c>
      <c r="H56" s="11" t="s">
        <v>7</v>
      </c>
      <c r="I56" s="62" t="s">
        <v>11</v>
      </c>
      <c r="J56" s="95">
        <v>0</v>
      </c>
      <c r="K56" s="30">
        <f>K50*2</f>
        <v>0</v>
      </c>
      <c r="L56" s="30">
        <f t="shared" ref="L56:P56" si="11">L50*2</f>
        <v>1</v>
      </c>
      <c r="M56" s="30">
        <f t="shared" si="11"/>
        <v>2</v>
      </c>
      <c r="N56" s="30">
        <f t="shared" si="11"/>
        <v>-1</v>
      </c>
      <c r="O56" s="30">
        <f t="shared" si="11"/>
        <v>0</v>
      </c>
      <c r="P56" s="30">
        <f t="shared" si="11"/>
        <v>2</v>
      </c>
    </row>
    <row r="57" spans="1:23" x14ac:dyDescent="0.3">
      <c r="H57" s="11" t="s">
        <v>8</v>
      </c>
      <c r="I57" s="62" t="s">
        <v>10</v>
      </c>
      <c r="J57" s="95">
        <v>0</v>
      </c>
      <c r="K57" s="30"/>
      <c r="L57" s="30"/>
      <c r="M57" s="30"/>
      <c r="N57" s="30"/>
      <c r="O57" s="30"/>
      <c r="P57" s="30"/>
    </row>
    <row r="58" spans="1:23" x14ac:dyDescent="0.3">
      <c r="H58" s="11" t="s">
        <v>9</v>
      </c>
      <c r="I58" s="294" t="s">
        <v>15</v>
      </c>
      <c r="J58" s="94">
        <v>0</v>
      </c>
      <c r="K58" s="120"/>
      <c r="L58" s="28"/>
      <c r="M58" s="28"/>
      <c r="N58" s="28"/>
      <c r="O58" s="28"/>
      <c r="P58" s="28"/>
    </row>
    <row r="59" spans="1:23" x14ac:dyDescent="0.3">
      <c r="Q59" s="283" t="s">
        <v>298</v>
      </c>
      <c r="R59" s="284" t="s">
        <v>300</v>
      </c>
    </row>
    <row r="60" spans="1:23" x14ac:dyDescent="0.3">
      <c r="J60" s="22" t="s">
        <v>30</v>
      </c>
      <c r="K60" s="11" t="s">
        <v>0</v>
      </c>
      <c r="L60" s="11" t="s">
        <v>1</v>
      </c>
      <c r="M60" s="11" t="s">
        <v>28</v>
      </c>
      <c r="N60" s="11" t="s">
        <v>14</v>
      </c>
      <c r="O60" s="11" t="s">
        <v>15</v>
      </c>
      <c r="P60" s="24" t="s">
        <v>29</v>
      </c>
      <c r="R60" s="286" t="s">
        <v>301</v>
      </c>
    </row>
    <row r="61" spans="1:23" x14ac:dyDescent="0.3">
      <c r="A61" s="275" t="s">
        <v>99</v>
      </c>
      <c r="B61" s="275"/>
      <c r="C61" s="275"/>
      <c r="D61" s="275"/>
      <c r="E61" s="275"/>
      <c r="G61" s="80" t="s">
        <v>96</v>
      </c>
      <c r="H61" s="11" t="s">
        <v>6</v>
      </c>
      <c r="I61" s="11" t="s">
        <v>30</v>
      </c>
      <c r="J61" s="94">
        <v>1</v>
      </c>
      <c r="K61" s="79">
        <f t="shared" ref="K61:P61" si="12">K49-$L$49*K56</f>
        <v>0</v>
      </c>
      <c r="L61" s="79">
        <f t="shared" si="12"/>
        <v>0</v>
      </c>
      <c r="M61" s="94">
        <f t="shared" si="12"/>
        <v>1</v>
      </c>
      <c r="N61" s="94">
        <f t="shared" si="12"/>
        <v>0</v>
      </c>
      <c r="O61" s="94">
        <f t="shared" si="12"/>
        <v>0</v>
      </c>
      <c r="P61" s="94">
        <f t="shared" si="12"/>
        <v>4</v>
      </c>
    </row>
    <row r="62" spans="1:23" x14ac:dyDescent="0.3">
      <c r="A62" s="275"/>
      <c r="B62" s="275"/>
      <c r="C62" s="275"/>
      <c r="D62" s="275"/>
      <c r="E62" s="275"/>
      <c r="H62" s="11" t="s">
        <v>7</v>
      </c>
      <c r="I62" s="62" t="s">
        <v>11</v>
      </c>
      <c r="J62" s="95">
        <v>0</v>
      </c>
      <c r="K62" s="77">
        <v>0</v>
      </c>
      <c r="L62" s="77">
        <v>1</v>
      </c>
      <c r="M62" s="30">
        <v>2</v>
      </c>
      <c r="N62" s="30">
        <v>-1</v>
      </c>
      <c r="O62" s="30">
        <v>0</v>
      </c>
      <c r="P62" s="30">
        <v>2</v>
      </c>
    </row>
    <row r="63" spans="1:23" x14ac:dyDescent="0.3">
      <c r="A63" s="275"/>
      <c r="B63" s="275"/>
      <c r="C63" s="275"/>
      <c r="D63" s="275"/>
      <c r="E63" s="275"/>
      <c r="G63" s="80" t="s">
        <v>97</v>
      </c>
      <c r="H63" s="11" t="s">
        <v>8</v>
      </c>
      <c r="I63" s="62" t="s">
        <v>10</v>
      </c>
      <c r="J63" s="95">
        <v>0</v>
      </c>
      <c r="K63" s="78">
        <f t="shared" ref="K63:P63" si="13">K51-$L$51*K56</f>
        <v>1</v>
      </c>
      <c r="L63" s="78">
        <f t="shared" si="13"/>
        <v>0</v>
      </c>
      <c r="M63" s="28">
        <f t="shared" si="13"/>
        <v>-1</v>
      </c>
      <c r="N63" s="28">
        <f t="shared" si="13"/>
        <v>1</v>
      </c>
      <c r="O63" s="28">
        <f t="shared" si="13"/>
        <v>0</v>
      </c>
      <c r="P63" s="28">
        <f t="shared" si="13"/>
        <v>2</v>
      </c>
    </row>
    <row r="64" spans="1:23" x14ac:dyDescent="0.3">
      <c r="A64" s="275"/>
      <c r="B64" s="275"/>
      <c r="C64" s="275"/>
      <c r="D64" s="275"/>
      <c r="E64" s="275"/>
      <c r="G64" s="80" t="s">
        <v>98</v>
      </c>
      <c r="H64" s="11" t="s">
        <v>9</v>
      </c>
      <c r="I64" s="294" t="s">
        <v>15</v>
      </c>
      <c r="J64" s="94">
        <v>0</v>
      </c>
      <c r="K64" s="78">
        <f t="shared" ref="K64:P64" si="14">K52-$L$52*K56</f>
        <v>0</v>
      </c>
      <c r="L64" s="78">
        <f t="shared" si="14"/>
        <v>0</v>
      </c>
      <c r="M64" s="28">
        <f t="shared" si="14"/>
        <v>-3</v>
      </c>
      <c r="N64" s="28">
        <f t="shared" si="14"/>
        <v>1</v>
      </c>
      <c r="O64" s="28">
        <f t="shared" si="14"/>
        <v>1</v>
      </c>
      <c r="P64" s="124">
        <f t="shared" si="14"/>
        <v>0</v>
      </c>
    </row>
    <row r="65" spans="1:36" x14ac:dyDescent="0.3">
      <c r="A65" s="213"/>
      <c r="B65" s="213"/>
      <c r="C65" s="213"/>
      <c r="D65" s="213"/>
      <c r="E65" s="213"/>
      <c r="G65" s="80"/>
      <c r="H65" s="56"/>
      <c r="I65" s="56"/>
      <c r="J65" s="15"/>
      <c r="K65" s="101"/>
      <c r="L65" s="101"/>
      <c r="M65" s="101"/>
      <c r="N65" s="101"/>
      <c r="O65" s="101"/>
      <c r="P65" s="101"/>
    </row>
    <row r="67" spans="1:36" x14ac:dyDescent="0.3">
      <c r="A67" s="41" t="s">
        <v>100</v>
      </c>
      <c r="H67" s="9" t="s">
        <v>62</v>
      </c>
    </row>
    <row r="68" spans="1:36" x14ac:dyDescent="0.3">
      <c r="H68" s="118" t="s">
        <v>92</v>
      </c>
    </row>
    <row r="69" spans="1:36" ht="15" customHeight="1" x14ac:dyDescent="0.3">
      <c r="A69" s="103" t="s">
        <v>66</v>
      </c>
      <c r="B69" s="65"/>
      <c r="C69" s="104" t="s">
        <v>84</v>
      </c>
      <c r="J69" s="22" t="s">
        <v>30</v>
      </c>
      <c r="K69" s="11" t="s">
        <v>0</v>
      </c>
      <c r="L69" s="11" t="s">
        <v>1</v>
      </c>
      <c r="M69" s="11" t="s">
        <v>28</v>
      </c>
      <c r="N69" s="11" t="s">
        <v>14</v>
      </c>
      <c r="O69" s="11" t="s">
        <v>15</v>
      </c>
      <c r="P69" s="24" t="s">
        <v>29</v>
      </c>
      <c r="Q69" s="40" t="s">
        <v>32</v>
      </c>
      <c r="S69" s="64" t="s">
        <v>45</v>
      </c>
      <c r="T69" s="65"/>
      <c r="U69" s="102"/>
      <c r="V69" s="65"/>
      <c r="W69" s="65"/>
      <c r="X69" s="65"/>
      <c r="Y69" s="65"/>
      <c r="Z69" s="65"/>
    </row>
    <row r="70" spans="1:36" x14ac:dyDescent="0.3">
      <c r="A70" s="65"/>
      <c r="B70" s="64" t="s">
        <v>45</v>
      </c>
      <c r="H70" s="11" t="s">
        <v>6</v>
      </c>
      <c r="I70" s="11" t="s">
        <v>30</v>
      </c>
      <c r="J70" s="125">
        <v>1</v>
      </c>
      <c r="K70" s="119">
        <v>-1</v>
      </c>
      <c r="L70" s="127">
        <v>-1</v>
      </c>
      <c r="M70" s="126">
        <v>0</v>
      </c>
      <c r="N70" s="126">
        <v>0</v>
      </c>
      <c r="O70" s="126">
        <v>0</v>
      </c>
      <c r="P70" s="126">
        <v>0</v>
      </c>
      <c r="Q70" s="5" t="s">
        <v>5</v>
      </c>
      <c r="S70" s="281" t="s">
        <v>302</v>
      </c>
      <c r="T70">
        <v>1</v>
      </c>
      <c r="U70" s="61" t="s">
        <v>0</v>
      </c>
      <c r="Y70" s="4" t="s">
        <v>4</v>
      </c>
      <c r="Z70">
        <v>10</v>
      </c>
    </row>
    <row r="71" spans="1:36" s="61" customFormat="1" ht="15.6" x14ac:dyDescent="0.3">
      <c r="C71" s="104" t="s">
        <v>101</v>
      </c>
      <c r="H71" s="11" t="s">
        <v>7</v>
      </c>
      <c r="I71" s="96" t="s">
        <v>28</v>
      </c>
      <c r="J71" s="295">
        <v>0</v>
      </c>
      <c r="K71" s="30">
        <v>1</v>
      </c>
      <c r="L71" s="30">
        <v>0</v>
      </c>
      <c r="M71" s="30">
        <v>1</v>
      </c>
      <c r="N71" s="30">
        <v>0</v>
      </c>
      <c r="O71" s="30">
        <v>0</v>
      </c>
      <c r="P71" s="30">
        <v>10</v>
      </c>
      <c r="Q71" s="31">
        <f>P71/K71</f>
        <v>10</v>
      </c>
      <c r="S71" s="66"/>
      <c r="T71"/>
      <c r="U71">
        <v>10</v>
      </c>
      <c r="V71"/>
      <c r="W71"/>
      <c r="X71">
        <v>20</v>
      </c>
      <c r="Y71"/>
      <c r="Z71"/>
      <c r="AA71"/>
      <c r="AB71"/>
      <c r="AC71"/>
      <c r="AD71"/>
      <c r="AE71"/>
      <c r="AF71"/>
      <c r="AG71"/>
      <c r="AH71"/>
      <c r="AI71"/>
      <c r="AJ71"/>
    </row>
    <row r="72" spans="1:36" s="61" customFormat="1" ht="15.6" x14ac:dyDescent="0.3">
      <c r="C72" s="104" t="s">
        <v>102</v>
      </c>
      <c r="H72" s="11" t="s">
        <v>8</v>
      </c>
      <c r="I72" s="96" t="s">
        <v>14</v>
      </c>
      <c r="J72" s="125">
        <v>0</v>
      </c>
      <c r="K72" s="120">
        <v>1</v>
      </c>
      <c r="L72" s="75">
        <v>-3</v>
      </c>
      <c r="M72" s="75">
        <v>0</v>
      </c>
      <c r="N72" s="75">
        <v>1</v>
      </c>
      <c r="O72" s="75">
        <v>0</v>
      </c>
      <c r="P72" s="75">
        <v>15</v>
      </c>
      <c r="Q72" s="71">
        <f t="shared" ref="Q72:Q73" si="15">P72/K72</f>
        <v>15</v>
      </c>
      <c r="S72" s="66"/>
      <c r="T72"/>
      <c r="U72">
        <f>Z70/T70</f>
        <v>10</v>
      </c>
      <c r="V72"/>
      <c r="W72"/>
      <c r="X72">
        <v>0</v>
      </c>
      <c r="Y72"/>
      <c r="Z72"/>
    </row>
    <row r="73" spans="1:36" s="61" customFormat="1" ht="15.6" x14ac:dyDescent="0.3">
      <c r="C73" s="104" t="s">
        <v>103</v>
      </c>
      <c r="H73" s="11" t="s">
        <v>9</v>
      </c>
      <c r="I73" s="96" t="s">
        <v>15</v>
      </c>
      <c r="J73" s="125">
        <v>0</v>
      </c>
      <c r="K73" s="120">
        <v>1</v>
      </c>
      <c r="L73" s="75">
        <v>-1</v>
      </c>
      <c r="M73" s="75">
        <v>0</v>
      </c>
      <c r="N73" s="75">
        <v>0</v>
      </c>
      <c r="O73" s="75">
        <v>1</v>
      </c>
      <c r="P73" s="75">
        <v>20</v>
      </c>
      <c r="Q73" s="71">
        <f t="shared" si="15"/>
        <v>20</v>
      </c>
      <c r="S73" s="66"/>
      <c r="T73"/>
      <c r="U73"/>
      <c r="V73"/>
      <c r="W73"/>
      <c r="X73"/>
      <c r="Y73"/>
      <c r="Z73"/>
    </row>
    <row r="74" spans="1:36" s="61" customFormat="1" ht="13.5" customHeight="1" x14ac:dyDescent="0.3">
      <c r="A74" s="104" t="s">
        <v>70</v>
      </c>
      <c r="S74" s="282" t="s">
        <v>303</v>
      </c>
      <c r="T74">
        <v>1</v>
      </c>
      <c r="U74" s="61" t="s">
        <v>0</v>
      </c>
      <c r="V74" t="s">
        <v>5</v>
      </c>
      <c r="W74">
        <v>3</v>
      </c>
      <c r="X74" t="s">
        <v>79</v>
      </c>
      <c r="Y74" s="4" t="s">
        <v>4</v>
      </c>
      <c r="Z74">
        <v>15</v>
      </c>
    </row>
    <row r="75" spans="1:36" s="61" customFormat="1" x14ac:dyDescent="0.3">
      <c r="H75"/>
      <c r="I75"/>
      <c r="J75" s="22" t="s">
        <v>30</v>
      </c>
      <c r="K75" s="11" t="s">
        <v>0</v>
      </c>
      <c r="L75" s="11" t="s">
        <v>1</v>
      </c>
      <c r="M75" s="11" t="s">
        <v>28</v>
      </c>
      <c r="N75" s="11" t="s">
        <v>14</v>
      </c>
      <c r="O75" s="11" t="s">
        <v>15</v>
      </c>
      <c r="P75" s="24" t="s">
        <v>29</v>
      </c>
      <c r="Q75" s="40" t="s">
        <v>32</v>
      </c>
      <c r="S75"/>
      <c r="T75"/>
      <c r="U75">
        <v>0</v>
      </c>
      <c r="V75"/>
      <c r="W75"/>
      <c r="X75">
        <f>Z74/(-W74)</f>
        <v>-5</v>
      </c>
      <c r="Y75"/>
      <c r="Z75"/>
    </row>
    <row r="76" spans="1:36" x14ac:dyDescent="0.3">
      <c r="B76" t="s">
        <v>105</v>
      </c>
      <c r="D76" s="4" t="s">
        <v>4</v>
      </c>
      <c r="E76" s="10">
        <v>0</v>
      </c>
      <c r="G76" s="80" t="s">
        <v>110</v>
      </c>
      <c r="H76" s="11" t="s">
        <v>6</v>
      </c>
      <c r="I76" s="11" t="s">
        <v>30</v>
      </c>
      <c r="J76" s="125">
        <v>1</v>
      </c>
      <c r="K76" s="121">
        <f>K70-$K$70*K71</f>
        <v>0</v>
      </c>
      <c r="L76" s="117">
        <f>L70-$K$70*L71</f>
        <v>-1</v>
      </c>
      <c r="M76" s="54">
        <f t="shared" ref="M76:O76" si="16">M70-$K$70*M71</f>
        <v>1</v>
      </c>
      <c r="N76" s="54">
        <f t="shared" si="16"/>
        <v>0</v>
      </c>
      <c r="O76" s="54">
        <f t="shared" si="16"/>
        <v>0</v>
      </c>
      <c r="P76" s="54">
        <f>P70-$K$70*P71</f>
        <v>10</v>
      </c>
      <c r="Q76" s="5" t="s">
        <v>5</v>
      </c>
      <c r="U76">
        <f>Z74/T74</f>
        <v>15</v>
      </c>
      <c r="X76">
        <v>0</v>
      </c>
      <c r="AA76" s="61"/>
      <c r="AB76" s="61"/>
      <c r="AC76" s="61"/>
      <c r="AD76" s="61"/>
      <c r="AE76" s="61"/>
      <c r="AF76" s="61"/>
      <c r="AG76" s="61"/>
      <c r="AH76" s="61"/>
      <c r="AI76" s="61"/>
      <c r="AJ76" s="61"/>
    </row>
    <row r="77" spans="1:36" x14ac:dyDescent="0.3">
      <c r="B77" s="105" t="s">
        <v>104</v>
      </c>
      <c r="C77" s="10"/>
      <c r="D77" s="4" t="s">
        <v>4</v>
      </c>
      <c r="E77" s="10">
        <v>10</v>
      </c>
      <c r="H77" s="11" t="s">
        <v>7</v>
      </c>
      <c r="I77" s="62" t="s">
        <v>0</v>
      </c>
      <c r="J77" s="125">
        <v>0</v>
      </c>
      <c r="K77" s="30">
        <v>1</v>
      </c>
      <c r="L77" s="128">
        <v>0</v>
      </c>
      <c r="M77" s="30">
        <v>1</v>
      </c>
      <c r="N77" s="30">
        <v>0</v>
      </c>
      <c r="O77" s="30">
        <v>0</v>
      </c>
      <c r="P77" s="30">
        <v>10</v>
      </c>
      <c r="Q77" s="5" t="s">
        <v>5</v>
      </c>
      <c r="U77">
        <v>40</v>
      </c>
      <c r="X77">
        <f>(15-U77)/(-W74)</f>
        <v>8.3333333333333339</v>
      </c>
      <c r="AA77" s="61"/>
      <c r="AB77" s="61"/>
      <c r="AC77" s="61"/>
      <c r="AD77" s="61"/>
      <c r="AE77" s="61"/>
      <c r="AF77" s="61"/>
      <c r="AG77" s="61"/>
      <c r="AH77" s="61"/>
      <c r="AI77" s="61"/>
      <c r="AJ77" s="61"/>
    </row>
    <row r="78" spans="1:36" x14ac:dyDescent="0.3">
      <c r="B78" s="105" t="s">
        <v>106</v>
      </c>
      <c r="C78" s="10"/>
      <c r="D78" s="4" t="s">
        <v>4</v>
      </c>
      <c r="E78" s="10">
        <v>15</v>
      </c>
      <c r="G78" s="80" t="s">
        <v>77</v>
      </c>
      <c r="H78" s="11" t="s">
        <v>8</v>
      </c>
      <c r="I78" s="96" t="s">
        <v>14</v>
      </c>
      <c r="J78" s="125">
        <v>0</v>
      </c>
      <c r="K78" s="120">
        <f>K72-$K$72*K71</f>
        <v>0</v>
      </c>
      <c r="L78" s="124">
        <f>L72-$K$72*L71</f>
        <v>-3</v>
      </c>
      <c r="M78" s="28">
        <f t="shared" ref="M78:P78" si="17">M72-$K$72*M71</f>
        <v>-1</v>
      </c>
      <c r="N78" s="28">
        <f t="shared" si="17"/>
        <v>1</v>
      </c>
      <c r="O78" s="28">
        <f t="shared" si="17"/>
        <v>0</v>
      </c>
      <c r="P78" s="28">
        <f t="shared" si="17"/>
        <v>5</v>
      </c>
      <c r="Q78" s="129">
        <f t="shared" ref="Q78:Q79" si="18">P78/L78</f>
        <v>-1.6666666666666667</v>
      </c>
    </row>
    <row r="79" spans="1:36" x14ac:dyDescent="0.3">
      <c r="B79" t="s">
        <v>107</v>
      </c>
      <c r="D79" s="4" t="s">
        <v>4</v>
      </c>
      <c r="E79" s="10">
        <v>20</v>
      </c>
      <c r="G79" s="80" t="s">
        <v>111</v>
      </c>
      <c r="H79" s="11" t="s">
        <v>9</v>
      </c>
      <c r="I79" s="11" t="s">
        <v>15</v>
      </c>
      <c r="J79" s="125">
        <v>0</v>
      </c>
      <c r="K79" s="120">
        <f>K73-$K$73*K71</f>
        <v>0</v>
      </c>
      <c r="L79" s="124">
        <f t="shared" ref="L79:P79" si="19">L73-$K$73*L71</f>
        <v>-1</v>
      </c>
      <c r="M79" s="28">
        <f t="shared" si="19"/>
        <v>-1</v>
      </c>
      <c r="N79" s="28">
        <f t="shared" si="19"/>
        <v>0</v>
      </c>
      <c r="O79" s="28">
        <f t="shared" si="19"/>
        <v>1</v>
      </c>
      <c r="P79" s="28">
        <f t="shared" si="19"/>
        <v>10</v>
      </c>
      <c r="Q79" s="31">
        <f t="shared" si="18"/>
        <v>-10</v>
      </c>
      <c r="S79" s="280" t="s">
        <v>304</v>
      </c>
      <c r="T79">
        <v>1</v>
      </c>
      <c r="U79" s="61" t="s">
        <v>0</v>
      </c>
      <c r="V79" t="s">
        <v>5</v>
      </c>
      <c r="W79">
        <v>1</v>
      </c>
      <c r="X79" t="s">
        <v>79</v>
      </c>
      <c r="Y79" s="4" t="s">
        <v>4</v>
      </c>
      <c r="Z79">
        <v>20</v>
      </c>
    </row>
    <row r="80" spans="1:36" ht="15.6" x14ac:dyDescent="0.3">
      <c r="A80" s="104" t="s">
        <v>108</v>
      </c>
      <c r="B80" s="61"/>
      <c r="U80">
        <v>0</v>
      </c>
      <c r="W80">
        <f>(-1)*Z79/W79</f>
        <v>-20</v>
      </c>
    </row>
    <row r="81" spans="8:26" ht="15" customHeight="1" x14ac:dyDescent="0.3">
      <c r="H81" s="275" t="s">
        <v>242</v>
      </c>
      <c r="I81" s="275"/>
      <c r="J81" s="275"/>
      <c r="K81" s="275"/>
      <c r="L81" s="275"/>
      <c r="M81" s="275"/>
      <c r="N81" s="275"/>
      <c r="O81" s="275"/>
      <c r="P81" s="275"/>
      <c r="U81">
        <f>Z79/T79</f>
        <v>20</v>
      </c>
      <c r="W81">
        <v>0</v>
      </c>
    </row>
    <row r="82" spans="8:26" x14ac:dyDescent="0.3">
      <c r="H82" s="275"/>
      <c r="I82" s="275"/>
      <c r="J82" s="275"/>
      <c r="K82" s="275"/>
      <c r="L82" s="275"/>
      <c r="M82" s="275"/>
      <c r="N82" s="275"/>
      <c r="O82" s="275"/>
      <c r="P82" s="275"/>
      <c r="U82">
        <v>40</v>
      </c>
      <c r="W82">
        <v>20</v>
      </c>
    </row>
    <row r="83" spans="8:26" x14ac:dyDescent="0.3">
      <c r="H83" s="275"/>
      <c r="I83" s="275"/>
      <c r="J83" s="275"/>
      <c r="K83" s="275"/>
      <c r="L83" s="275"/>
      <c r="M83" s="275"/>
      <c r="N83" s="275"/>
      <c r="O83" s="275"/>
      <c r="P83" s="275"/>
    </row>
    <row r="84" spans="8:26" x14ac:dyDescent="0.3">
      <c r="H84" s="275"/>
      <c r="I84" s="275"/>
      <c r="J84" s="275"/>
      <c r="K84" s="275"/>
      <c r="L84" s="275"/>
      <c r="M84" s="275"/>
      <c r="N84" s="275"/>
      <c r="O84" s="275"/>
      <c r="P84" s="275"/>
      <c r="Z84">
        <v>10</v>
      </c>
    </row>
    <row r="85" spans="8:26" x14ac:dyDescent="0.3">
      <c r="H85" s="275"/>
      <c r="I85" s="275"/>
      <c r="J85" s="275"/>
      <c r="K85" s="275"/>
      <c r="L85" s="275"/>
      <c r="M85" s="275"/>
      <c r="N85" s="275"/>
      <c r="O85" s="275"/>
      <c r="P85" s="275"/>
      <c r="S85" t="s">
        <v>289</v>
      </c>
      <c r="T85">
        <v>1</v>
      </c>
      <c r="U85" s="61" t="s">
        <v>0</v>
      </c>
      <c r="V85" t="s">
        <v>286</v>
      </c>
      <c r="W85">
        <v>1</v>
      </c>
      <c r="X85" t="s">
        <v>79</v>
      </c>
      <c r="Y85" s="4" t="s">
        <v>4</v>
      </c>
      <c r="Z85">
        <v>20</v>
      </c>
    </row>
    <row r="86" spans="8:26" x14ac:dyDescent="0.3">
      <c r="U86">
        <v>0</v>
      </c>
      <c r="W86">
        <f>Z85/W85</f>
        <v>20</v>
      </c>
      <c r="Z86">
        <v>30</v>
      </c>
    </row>
    <row r="87" spans="8:26" x14ac:dyDescent="0.3">
      <c r="U87">
        <f>Z85/T85</f>
        <v>20</v>
      </c>
      <c r="W87">
        <v>0</v>
      </c>
    </row>
    <row r="100" spans="1:35" x14ac:dyDescent="0.3">
      <c r="A100" s="41" t="s">
        <v>112</v>
      </c>
      <c r="H100" s="9" t="s">
        <v>62</v>
      </c>
      <c r="S100" s="6"/>
      <c r="T100" s="6"/>
      <c r="U100" s="6"/>
      <c r="V100" s="6"/>
      <c r="W100" s="6"/>
      <c r="X100" s="6"/>
      <c r="Y100" s="6"/>
      <c r="Z100" s="6"/>
      <c r="AA100" s="6"/>
      <c r="AB100" s="6"/>
      <c r="AC100" s="6"/>
      <c r="AD100" s="6"/>
      <c r="AE100" s="6"/>
      <c r="AF100" s="6"/>
      <c r="AG100" s="6"/>
      <c r="AH100" s="6"/>
      <c r="AI100" s="6"/>
    </row>
    <row r="101" spans="1:35" x14ac:dyDescent="0.3">
      <c r="S101" s="287"/>
      <c r="T101" s="288"/>
      <c r="U101" s="289"/>
      <c r="V101" s="288"/>
      <c r="W101" s="288"/>
      <c r="X101" s="288"/>
      <c r="Y101" s="288"/>
      <c r="Z101" s="288"/>
      <c r="AA101" s="6"/>
      <c r="AB101" s="6"/>
      <c r="AC101" s="6"/>
      <c r="AD101" s="6"/>
      <c r="AE101" s="6"/>
      <c r="AF101" s="6"/>
      <c r="AG101" s="6"/>
      <c r="AH101" s="6"/>
      <c r="AI101" s="6"/>
    </row>
    <row r="102" spans="1:35" ht="14.25" customHeight="1" x14ac:dyDescent="0.3">
      <c r="A102" s="103" t="s">
        <v>66</v>
      </c>
      <c r="B102" s="65"/>
      <c r="C102" s="104" t="s">
        <v>121</v>
      </c>
      <c r="H102" s="273" t="s">
        <v>131</v>
      </c>
      <c r="I102" s="273"/>
      <c r="J102" s="273"/>
      <c r="K102" s="273"/>
      <c r="L102" s="273"/>
      <c r="M102" s="273"/>
      <c r="N102" s="273"/>
      <c r="O102" s="273"/>
      <c r="P102" s="273"/>
      <c r="Q102" s="273"/>
      <c r="S102" s="290"/>
      <c r="T102" s="6"/>
      <c r="U102" s="204"/>
      <c r="V102" s="6"/>
      <c r="W102" s="6"/>
      <c r="X102" s="6"/>
      <c r="Y102" s="291"/>
      <c r="Z102" s="6"/>
      <c r="AA102" s="6"/>
      <c r="AB102" s="6"/>
      <c r="AC102" s="6"/>
      <c r="AD102" s="6"/>
      <c r="AE102" s="6"/>
      <c r="AF102" s="6"/>
      <c r="AG102" s="6"/>
      <c r="AH102" s="6"/>
      <c r="AI102" s="6"/>
    </row>
    <row r="103" spans="1:35" x14ac:dyDescent="0.3">
      <c r="A103" s="65"/>
      <c r="B103" s="64" t="s">
        <v>45</v>
      </c>
      <c r="H103" s="273"/>
      <c r="I103" s="273"/>
      <c r="J103" s="273"/>
      <c r="K103" s="273"/>
      <c r="L103" s="273"/>
      <c r="M103" s="273"/>
      <c r="N103" s="273"/>
      <c r="O103" s="273"/>
      <c r="P103" s="273"/>
      <c r="Q103" s="273"/>
      <c r="S103" s="290"/>
      <c r="T103" s="6"/>
      <c r="U103" s="6"/>
      <c r="V103" s="6"/>
      <c r="W103" s="6"/>
      <c r="X103" s="6"/>
      <c r="Y103" s="6"/>
      <c r="Z103" s="6"/>
      <c r="AA103" s="6"/>
      <c r="AB103" s="6"/>
      <c r="AC103" s="6"/>
      <c r="AD103" s="6"/>
      <c r="AE103" s="6"/>
      <c r="AF103" s="6"/>
      <c r="AG103" s="6"/>
      <c r="AH103" s="6"/>
      <c r="AI103" s="6"/>
    </row>
    <row r="104" spans="1:35" s="61" customFormat="1" ht="15" customHeight="1" x14ac:dyDescent="0.3">
      <c r="B104" s="104" t="s">
        <v>113</v>
      </c>
      <c r="H104" s="273"/>
      <c r="I104" s="273"/>
      <c r="J104" s="273"/>
      <c r="K104" s="273"/>
      <c r="L104" s="273"/>
      <c r="M104" s="273"/>
      <c r="N104" s="273"/>
      <c r="O104" s="273"/>
      <c r="P104" s="273"/>
      <c r="Q104" s="273"/>
      <c r="S104" s="290"/>
      <c r="T104" s="6"/>
      <c r="U104" s="6"/>
      <c r="V104" s="6"/>
      <c r="W104" s="6"/>
      <c r="X104" s="6"/>
      <c r="Y104" s="6"/>
      <c r="Z104" s="6"/>
      <c r="AA104" s="204"/>
      <c r="AB104" s="204"/>
      <c r="AC104" s="204"/>
      <c r="AD104" s="204"/>
      <c r="AE104" s="204"/>
      <c r="AF104" s="204"/>
      <c r="AG104" s="204"/>
      <c r="AH104" s="204"/>
      <c r="AI104" s="204"/>
    </row>
    <row r="105" spans="1:35" s="61" customFormat="1" ht="15.6" x14ac:dyDescent="0.3">
      <c r="B105" s="104" t="s">
        <v>114</v>
      </c>
      <c r="H105"/>
      <c r="I105"/>
      <c r="J105" s="22" t="s">
        <v>30</v>
      </c>
      <c r="K105" s="11" t="s">
        <v>0</v>
      </c>
      <c r="L105" s="11" t="s">
        <v>1</v>
      </c>
      <c r="M105" s="11" t="s">
        <v>2</v>
      </c>
      <c r="N105" s="11" t="s">
        <v>28</v>
      </c>
      <c r="O105" s="11" t="s">
        <v>14</v>
      </c>
      <c r="P105" s="11" t="s">
        <v>15</v>
      </c>
      <c r="Q105" s="24" t="s">
        <v>29</v>
      </c>
      <c r="R105" s="40" t="s">
        <v>32</v>
      </c>
      <c r="S105" s="290"/>
      <c r="T105" s="6"/>
      <c r="U105" s="6"/>
      <c r="V105" s="6"/>
      <c r="W105" s="6"/>
      <c r="X105" s="6"/>
      <c r="Y105" s="6"/>
      <c r="Z105" s="6"/>
      <c r="AA105" s="204"/>
      <c r="AB105" s="204"/>
      <c r="AC105" s="204"/>
      <c r="AD105" s="204"/>
      <c r="AE105" s="204"/>
      <c r="AF105" s="204"/>
      <c r="AG105" s="204"/>
      <c r="AH105" s="204"/>
      <c r="AI105" s="204"/>
    </row>
    <row r="106" spans="1:35" s="61" customFormat="1" ht="15.6" x14ac:dyDescent="0.3">
      <c r="B106" s="104" t="s">
        <v>115</v>
      </c>
      <c r="G106" s="80" t="s">
        <v>110</v>
      </c>
      <c r="H106" s="11" t="s">
        <v>6</v>
      </c>
      <c r="I106" s="11" t="s">
        <v>30</v>
      </c>
      <c r="J106" s="131">
        <v>1</v>
      </c>
      <c r="K106" s="54">
        <v>-2</v>
      </c>
      <c r="L106" s="54">
        <v>3</v>
      </c>
      <c r="M106" s="55">
        <v>4</v>
      </c>
      <c r="N106" s="54">
        <v>0</v>
      </c>
      <c r="O106" s="54">
        <v>0</v>
      </c>
      <c r="P106" s="54">
        <v>0</v>
      </c>
      <c r="Q106" s="54">
        <v>0</v>
      </c>
      <c r="R106" s="132" t="s">
        <v>5</v>
      </c>
      <c r="S106" s="290"/>
      <c r="T106" s="6"/>
      <c r="U106" s="204"/>
      <c r="V106" s="6"/>
      <c r="W106" s="6"/>
      <c r="X106" s="6"/>
      <c r="Y106" s="291"/>
      <c r="Z106" s="6"/>
      <c r="AA106" s="204"/>
      <c r="AB106" s="204"/>
      <c r="AC106" s="204"/>
      <c r="AD106" s="204"/>
      <c r="AE106" s="204"/>
      <c r="AF106" s="204"/>
      <c r="AG106" s="204"/>
      <c r="AH106" s="204"/>
      <c r="AI106" s="204"/>
    </row>
    <row r="107" spans="1:35" s="61" customFormat="1" ht="15.6" x14ac:dyDescent="0.3">
      <c r="B107" s="104" t="s">
        <v>116</v>
      </c>
      <c r="G107"/>
      <c r="H107" s="11" t="s">
        <v>7</v>
      </c>
      <c r="I107" s="96" t="s">
        <v>28</v>
      </c>
      <c r="J107" s="125">
        <v>0</v>
      </c>
      <c r="K107" s="28">
        <v>1</v>
      </c>
      <c r="L107" s="28">
        <v>5</v>
      </c>
      <c r="M107" s="46">
        <v>-3</v>
      </c>
      <c r="N107" s="28">
        <v>1</v>
      </c>
      <c r="O107" s="28">
        <v>0</v>
      </c>
      <c r="P107" s="28">
        <v>0</v>
      </c>
      <c r="Q107" s="28">
        <v>15</v>
      </c>
      <c r="R107" s="133">
        <f>Q107/M107</f>
        <v>-5</v>
      </c>
      <c r="S107" s="6"/>
      <c r="T107" s="6"/>
      <c r="U107" s="6"/>
      <c r="V107" s="6"/>
      <c r="W107" s="6"/>
      <c r="X107" s="6"/>
      <c r="Y107" s="6"/>
      <c r="Z107" s="6"/>
      <c r="AA107" s="204"/>
      <c r="AB107" s="204"/>
      <c r="AC107" s="204"/>
      <c r="AD107" s="204"/>
      <c r="AE107" s="204"/>
      <c r="AF107" s="204"/>
      <c r="AG107" s="204"/>
      <c r="AH107" s="204"/>
      <c r="AI107" s="204"/>
    </row>
    <row r="108" spans="1:35" x14ac:dyDescent="0.3">
      <c r="G108" s="80" t="s">
        <v>77</v>
      </c>
      <c r="H108" s="11" t="s">
        <v>8</v>
      </c>
      <c r="I108" s="96" t="s">
        <v>14</v>
      </c>
      <c r="J108" s="125">
        <v>0</v>
      </c>
      <c r="K108" s="28">
        <v>1</v>
      </c>
      <c r="L108" s="28">
        <v>1</v>
      </c>
      <c r="M108" s="46">
        <v>1</v>
      </c>
      <c r="N108" s="28">
        <v>0</v>
      </c>
      <c r="O108" s="28">
        <v>1</v>
      </c>
      <c r="P108" s="28">
        <v>0</v>
      </c>
      <c r="Q108" s="28">
        <v>11</v>
      </c>
      <c r="R108" s="133">
        <f t="shared" ref="R108:R109" si="20">Q108/M108</f>
        <v>11</v>
      </c>
      <c r="S108" s="6"/>
      <c r="T108" s="6"/>
      <c r="U108" s="6"/>
      <c r="V108" s="6"/>
      <c r="W108" s="6"/>
      <c r="X108" s="6"/>
      <c r="Y108" s="6"/>
      <c r="Z108" s="6"/>
      <c r="AA108" s="204"/>
      <c r="AB108" s="204"/>
      <c r="AC108" s="204"/>
      <c r="AD108" s="204"/>
      <c r="AE108" s="204"/>
      <c r="AF108" s="204"/>
      <c r="AG108" s="204"/>
      <c r="AH108" s="204"/>
      <c r="AI108" s="6"/>
    </row>
    <row r="109" spans="1:35" x14ac:dyDescent="0.3">
      <c r="B109" s="104"/>
      <c r="G109" s="80" t="s">
        <v>111</v>
      </c>
      <c r="H109" s="11" t="s">
        <v>9</v>
      </c>
      <c r="I109" s="96" t="s">
        <v>15</v>
      </c>
      <c r="J109" s="125">
        <v>0</v>
      </c>
      <c r="K109" s="134">
        <v>5</v>
      </c>
      <c r="L109" s="134">
        <v>-6</v>
      </c>
      <c r="M109" s="134">
        <v>1</v>
      </c>
      <c r="N109" s="134">
        <v>0</v>
      </c>
      <c r="O109" s="134">
        <v>0</v>
      </c>
      <c r="P109" s="134">
        <v>1</v>
      </c>
      <c r="Q109" s="134">
        <v>4</v>
      </c>
      <c r="R109" s="135">
        <f t="shared" si="20"/>
        <v>4</v>
      </c>
      <c r="S109" s="6"/>
      <c r="T109" s="6"/>
      <c r="U109" s="6"/>
      <c r="V109" s="6"/>
      <c r="W109" s="6"/>
      <c r="X109" s="6"/>
      <c r="Y109" s="6"/>
      <c r="Z109" s="6"/>
      <c r="AA109" s="204"/>
      <c r="AB109" s="204"/>
      <c r="AC109" s="204"/>
      <c r="AD109" s="204"/>
      <c r="AE109" s="204"/>
      <c r="AF109" s="204"/>
      <c r="AG109" s="204"/>
      <c r="AH109" s="204"/>
      <c r="AI109" s="6"/>
    </row>
    <row r="110" spans="1:35" x14ac:dyDescent="0.3">
      <c r="A110" s="130" t="s">
        <v>125</v>
      </c>
      <c r="D110" s="4" t="s">
        <v>4</v>
      </c>
      <c r="E110" s="10">
        <v>0</v>
      </c>
      <c r="S110" s="6"/>
      <c r="T110" s="6"/>
      <c r="U110" s="6"/>
      <c r="V110" s="6"/>
      <c r="W110" s="6"/>
      <c r="X110" s="6"/>
      <c r="Y110" s="6"/>
      <c r="Z110" s="6"/>
      <c r="AA110" s="6"/>
      <c r="AB110" s="6"/>
      <c r="AC110" s="6"/>
      <c r="AD110" s="6"/>
      <c r="AE110" s="6"/>
      <c r="AF110" s="6"/>
      <c r="AG110" s="6"/>
      <c r="AH110" s="6"/>
      <c r="AI110" s="6"/>
    </row>
    <row r="111" spans="1:35" x14ac:dyDescent="0.3">
      <c r="A111" s="105" t="s">
        <v>117</v>
      </c>
      <c r="C111" s="10"/>
      <c r="D111" t="s">
        <v>72</v>
      </c>
      <c r="E111" s="10">
        <v>15</v>
      </c>
      <c r="G111" s="61"/>
      <c r="J111" s="22" t="s">
        <v>30</v>
      </c>
      <c r="K111" s="11" t="s">
        <v>0</v>
      </c>
      <c r="L111" s="11" t="s">
        <v>1</v>
      </c>
      <c r="M111" s="11" t="s">
        <v>2</v>
      </c>
      <c r="N111" s="11" t="s">
        <v>28</v>
      </c>
      <c r="O111" s="11" t="s">
        <v>14</v>
      </c>
      <c r="P111" s="11" t="s">
        <v>15</v>
      </c>
      <c r="Q111" s="24" t="s">
        <v>29</v>
      </c>
      <c r="R111" s="40" t="s">
        <v>32</v>
      </c>
      <c r="S111" s="6"/>
      <c r="T111" s="6"/>
      <c r="U111" s="204"/>
      <c r="V111" s="6"/>
      <c r="W111" s="6"/>
      <c r="X111" s="6"/>
      <c r="Y111" s="291"/>
      <c r="Z111" s="6"/>
      <c r="AA111" s="6"/>
      <c r="AB111" s="6"/>
      <c r="AC111" s="6"/>
      <c r="AD111" s="6"/>
      <c r="AE111" s="6"/>
      <c r="AF111" s="6"/>
      <c r="AG111" s="6"/>
      <c r="AH111" s="6"/>
      <c r="AI111" s="6"/>
    </row>
    <row r="112" spans="1:35" x14ac:dyDescent="0.3">
      <c r="A112" s="105" t="s">
        <v>118</v>
      </c>
      <c r="B112" s="105"/>
      <c r="C112" s="10"/>
      <c r="D112" t="s">
        <v>74</v>
      </c>
      <c r="E112" s="10">
        <v>11</v>
      </c>
      <c r="G112" s="80" t="s">
        <v>122</v>
      </c>
      <c r="H112" s="11" t="s">
        <v>6</v>
      </c>
      <c r="I112" s="11" t="s">
        <v>30</v>
      </c>
      <c r="J112" s="131">
        <v>1</v>
      </c>
      <c r="K112" s="54">
        <f>K106-$M$106*K109</f>
        <v>-22</v>
      </c>
      <c r="L112" s="55">
        <f t="shared" ref="L112:Q112" si="21">L106-$M$106*L109</f>
        <v>27</v>
      </c>
      <c r="M112" s="76">
        <f t="shared" si="21"/>
        <v>0</v>
      </c>
      <c r="N112" s="54">
        <f t="shared" si="21"/>
        <v>0</v>
      </c>
      <c r="O112" s="54">
        <f t="shared" si="21"/>
        <v>0</v>
      </c>
      <c r="P112" s="54">
        <f t="shared" si="21"/>
        <v>-4</v>
      </c>
      <c r="Q112" s="54">
        <f t="shared" si="21"/>
        <v>-16</v>
      </c>
      <c r="R112" s="132" t="s">
        <v>5</v>
      </c>
      <c r="S112" s="6"/>
      <c r="T112" s="6"/>
      <c r="U112" s="6"/>
      <c r="V112" s="6"/>
      <c r="W112" s="6"/>
      <c r="X112" s="6"/>
      <c r="Y112" s="6"/>
      <c r="Z112" s="6"/>
      <c r="AA112" s="6"/>
      <c r="AB112" s="6"/>
      <c r="AC112" s="6"/>
      <c r="AD112" s="6"/>
      <c r="AE112" s="6"/>
      <c r="AF112" s="6"/>
      <c r="AG112" s="6"/>
      <c r="AH112" s="6"/>
      <c r="AI112" s="6"/>
    </row>
    <row r="113" spans="1:35" x14ac:dyDescent="0.3">
      <c r="A113" s="105" t="s">
        <v>119</v>
      </c>
      <c r="D113" t="s">
        <v>74</v>
      </c>
      <c r="E113" s="10">
        <v>4</v>
      </c>
      <c r="G113" s="80" t="s">
        <v>123</v>
      </c>
      <c r="H113" s="11" t="s">
        <v>7</v>
      </c>
      <c r="I113" s="96" t="s">
        <v>28</v>
      </c>
      <c r="J113" s="125">
        <v>0</v>
      </c>
      <c r="K113" s="28">
        <f>K107-$M$107*K109</f>
        <v>16</v>
      </c>
      <c r="L113" s="46">
        <f t="shared" ref="L113:Q113" si="22">L107-$M$107*L109</f>
        <v>-13</v>
      </c>
      <c r="M113" s="78">
        <f t="shared" si="22"/>
        <v>0</v>
      </c>
      <c r="N113" s="28">
        <f t="shared" si="22"/>
        <v>1</v>
      </c>
      <c r="O113" s="28">
        <f t="shared" si="22"/>
        <v>0</v>
      </c>
      <c r="P113" s="28">
        <f t="shared" si="22"/>
        <v>3</v>
      </c>
      <c r="Q113" s="28">
        <f t="shared" si="22"/>
        <v>27</v>
      </c>
      <c r="R113" s="133">
        <f>Q113/L113</f>
        <v>-2.0769230769230771</v>
      </c>
      <c r="S113" s="6"/>
      <c r="T113" s="6"/>
      <c r="U113" s="6"/>
      <c r="V113" s="6"/>
      <c r="W113" s="6"/>
      <c r="X113" s="6"/>
      <c r="Y113" s="6"/>
      <c r="Z113" s="6"/>
      <c r="AA113" s="6"/>
      <c r="AB113" s="6"/>
      <c r="AC113" s="6"/>
      <c r="AD113" s="6"/>
      <c r="AE113" s="6"/>
      <c r="AF113" s="6"/>
      <c r="AG113" s="6"/>
      <c r="AH113" s="6"/>
      <c r="AI113" s="6"/>
    </row>
    <row r="114" spans="1:35" ht="15.6" x14ac:dyDescent="0.3">
      <c r="A114" s="104" t="s">
        <v>120</v>
      </c>
      <c r="G114" s="80" t="s">
        <v>124</v>
      </c>
      <c r="H114" s="11" t="s">
        <v>8</v>
      </c>
      <c r="I114" s="96" t="s">
        <v>14</v>
      </c>
      <c r="J114" s="98">
        <v>0</v>
      </c>
      <c r="K114" s="30">
        <f>K108-$M$108*K109</f>
        <v>-4</v>
      </c>
      <c r="L114" s="30">
        <f t="shared" ref="L114:Q114" si="23">L108-$M$108*L109</f>
        <v>7</v>
      </c>
      <c r="M114" s="77">
        <f t="shared" si="23"/>
        <v>0</v>
      </c>
      <c r="N114" s="30">
        <f t="shared" si="23"/>
        <v>0</v>
      </c>
      <c r="O114" s="30">
        <f t="shared" si="23"/>
        <v>1</v>
      </c>
      <c r="P114" s="30">
        <f t="shared" si="23"/>
        <v>-1</v>
      </c>
      <c r="Q114" s="30">
        <f t="shared" si="23"/>
        <v>7</v>
      </c>
      <c r="R114" s="133">
        <f t="shared" ref="R114:R115" si="24">Q114/L114</f>
        <v>1</v>
      </c>
      <c r="S114" s="6"/>
      <c r="T114" s="6"/>
      <c r="U114" s="6"/>
      <c r="V114" s="6"/>
      <c r="W114" s="6"/>
      <c r="X114" s="6"/>
      <c r="Y114" s="6"/>
      <c r="Z114" s="6"/>
      <c r="AA114" s="6"/>
      <c r="AB114" s="6"/>
      <c r="AC114" s="6"/>
      <c r="AD114" s="6"/>
      <c r="AE114" s="6"/>
      <c r="AF114" s="6"/>
      <c r="AG114" s="6"/>
      <c r="AH114" s="6"/>
      <c r="AI114" s="6"/>
    </row>
    <row r="115" spans="1:35" x14ac:dyDescent="0.3">
      <c r="H115" s="11" t="s">
        <v>9</v>
      </c>
      <c r="I115" s="97" t="s">
        <v>2</v>
      </c>
      <c r="J115" s="125">
        <v>0</v>
      </c>
      <c r="K115" s="28">
        <v>5</v>
      </c>
      <c r="L115" s="46">
        <v>-6</v>
      </c>
      <c r="M115" s="78">
        <v>1</v>
      </c>
      <c r="N115" s="28">
        <v>0</v>
      </c>
      <c r="O115" s="28">
        <v>0</v>
      </c>
      <c r="P115" s="28">
        <v>1</v>
      </c>
      <c r="Q115" s="28">
        <v>4</v>
      </c>
      <c r="R115" s="133">
        <f t="shared" si="24"/>
        <v>-0.66666666666666663</v>
      </c>
      <c r="S115" s="6"/>
      <c r="T115" s="6"/>
      <c r="U115" s="6"/>
      <c r="V115" s="6"/>
      <c r="W115" s="6"/>
      <c r="X115" s="6"/>
      <c r="Y115" s="6"/>
      <c r="Z115" s="6"/>
      <c r="AA115" s="6"/>
      <c r="AB115" s="6"/>
      <c r="AC115" s="6"/>
      <c r="AD115" s="6"/>
      <c r="AE115" s="6"/>
      <c r="AF115" s="6"/>
      <c r="AG115" s="6"/>
      <c r="AH115" s="6"/>
      <c r="AI115" s="6"/>
    </row>
    <row r="116" spans="1:35" x14ac:dyDescent="0.3">
      <c r="A116" s="271" t="s">
        <v>244</v>
      </c>
      <c r="B116" s="271"/>
      <c r="C116" s="271"/>
      <c r="D116" s="271"/>
      <c r="E116" s="271"/>
      <c r="H116" s="136" t="s">
        <v>126</v>
      </c>
      <c r="S116" s="6"/>
      <c r="T116" s="6"/>
      <c r="U116" s="6"/>
      <c r="V116" s="6"/>
      <c r="W116" s="6"/>
      <c r="X116" s="6"/>
      <c r="Y116" s="6"/>
      <c r="Z116" s="6"/>
      <c r="AA116" s="6"/>
      <c r="AB116" s="6"/>
      <c r="AC116" s="6"/>
      <c r="AD116" s="6"/>
      <c r="AE116" s="6"/>
      <c r="AF116" s="6"/>
      <c r="AG116" s="6"/>
      <c r="AH116" s="6"/>
      <c r="AI116" s="6"/>
    </row>
    <row r="117" spans="1:35" x14ac:dyDescent="0.3">
      <c r="A117" s="271"/>
      <c r="B117" s="271"/>
      <c r="C117" s="271"/>
      <c r="D117" s="271"/>
      <c r="E117" s="271"/>
      <c r="G117" s="61"/>
      <c r="J117" s="22" t="s">
        <v>30</v>
      </c>
      <c r="K117" s="11" t="s">
        <v>0</v>
      </c>
      <c r="L117" s="11" t="s">
        <v>1</v>
      </c>
      <c r="M117" s="11" t="s">
        <v>2</v>
      </c>
      <c r="N117" s="11" t="s">
        <v>28</v>
      </c>
      <c r="O117" s="11" t="s">
        <v>14</v>
      </c>
      <c r="P117" s="11" t="s">
        <v>15</v>
      </c>
      <c r="Q117" s="24" t="s">
        <v>29</v>
      </c>
      <c r="S117" s="6"/>
      <c r="T117" s="6"/>
      <c r="U117" s="204"/>
      <c r="V117" s="6"/>
      <c r="W117" s="6"/>
      <c r="X117" s="6"/>
      <c r="Y117" s="291"/>
      <c r="Z117" s="6"/>
      <c r="AA117" s="6"/>
      <c r="AB117" s="6"/>
      <c r="AC117" s="6"/>
      <c r="AD117" s="6"/>
      <c r="AE117" s="6"/>
      <c r="AF117" s="6"/>
      <c r="AG117" s="6"/>
      <c r="AH117" s="6"/>
      <c r="AI117" s="6"/>
    </row>
    <row r="118" spans="1:35" x14ac:dyDescent="0.3">
      <c r="A118" s="271"/>
      <c r="B118" s="271"/>
      <c r="C118" s="271"/>
      <c r="D118" s="271"/>
      <c r="E118" s="271"/>
      <c r="H118" s="11" t="s">
        <v>6</v>
      </c>
      <c r="I118" s="11" t="s">
        <v>30</v>
      </c>
      <c r="J118" s="131">
        <v>1</v>
      </c>
      <c r="K118" s="54"/>
      <c r="L118" s="55"/>
      <c r="M118" s="54"/>
      <c r="N118" s="54"/>
      <c r="O118" s="54"/>
      <c r="P118" s="54"/>
      <c r="Q118" s="54"/>
      <c r="S118" s="6"/>
      <c r="T118" s="6"/>
      <c r="U118" s="6"/>
      <c r="V118" s="6"/>
      <c r="W118" s="6"/>
      <c r="X118" s="6"/>
      <c r="Y118" s="6"/>
      <c r="Z118" s="6"/>
      <c r="AA118" s="6"/>
      <c r="AB118" s="6"/>
      <c r="AC118" s="6"/>
      <c r="AD118" s="6"/>
      <c r="AE118" s="6"/>
      <c r="AF118" s="6"/>
      <c r="AG118" s="6"/>
      <c r="AH118" s="6"/>
      <c r="AI118" s="6"/>
    </row>
    <row r="119" spans="1:35" x14ac:dyDescent="0.3">
      <c r="A119" s="271"/>
      <c r="B119" s="271"/>
      <c r="C119" s="271"/>
      <c r="D119" s="271"/>
      <c r="E119" s="271"/>
      <c r="H119" s="11" t="s">
        <v>7</v>
      </c>
      <c r="I119" s="96" t="s">
        <v>28</v>
      </c>
      <c r="J119" s="125">
        <v>0</v>
      </c>
      <c r="K119" s="28"/>
      <c r="L119" s="46"/>
      <c r="M119" s="28"/>
      <c r="N119" s="28"/>
      <c r="O119" s="28"/>
      <c r="P119" s="28"/>
      <c r="Q119" s="28"/>
      <c r="S119" s="6"/>
      <c r="T119" s="6"/>
      <c r="U119" s="6"/>
      <c r="V119" s="6"/>
      <c r="W119" s="6"/>
      <c r="X119" s="6"/>
      <c r="Y119" s="6"/>
      <c r="Z119" s="6"/>
      <c r="AA119" s="6"/>
      <c r="AB119" s="6"/>
      <c r="AC119" s="6"/>
      <c r="AD119" s="6"/>
      <c r="AE119" s="6"/>
      <c r="AF119" s="6"/>
      <c r="AG119" s="6"/>
      <c r="AH119" s="6"/>
      <c r="AI119" s="6"/>
    </row>
    <row r="120" spans="1:35" x14ac:dyDescent="0.3">
      <c r="G120" s="137" t="s">
        <v>127</v>
      </c>
      <c r="H120" s="11" t="s">
        <v>8</v>
      </c>
      <c r="I120" s="97" t="s">
        <v>1</v>
      </c>
      <c r="J120" s="125">
        <v>0</v>
      </c>
      <c r="K120" s="140">
        <f>K114/7</f>
        <v>-0.5714285714285714</v>
      </c>
      <c r="L120" s="134">
        <f t="shared" ref="L120:Q120" si="25">L114/7</f>
        <v>1</v>
      </c>
      <c r="M120" s="134">
        <f t="shared" si="25"/>
        <v>0</v>
      </c>
      <c r="N120" s="134">
        <f t="shared" si="25"/>
        <v>0</v>
      </c>
      <c r="O120" s="140">
        <f t="shared" si="25"/>
        <v>0.14285714285714285</v>
      </c>
      <c r="P120" s="140">
        <f t="shared" si="25"/>
        <v>-0.14285714285714285</v>
      </c>
      <c r="Q120" s="134">
        <f t="shared" si="25"/>
        <v>1</v>
      </c>
      <c r="S120" s="6"/>
      <c r="T120" s="6"/>
      <c r="U120" s="6"/>
      <c r="V120" s="6"/>
      <c r="W120" s="6"/>
      <c r="X120" s="6"/>
      <c r="Y120" s="6"/>
      <c r="Z120" s="6"/>
      <c r="AA120" s="6"/>
      <c r="AB120" s="6"/>
      <c r="AC120" s="6"/>
      <c r="AD120" s="6"/>
      <c r="AE120" s="6"/>
      <c r="AF120" s="6"/>
      <c r="AG120" s="6"/>
      <c r="AH120" s="6"/>
      <c r="AI120" s="6"/>
    </row>
    <row r="121" spans="1:35" x14ac:dyDescent="0.3">
      <c r="H121" s="11" t="s">
        <v>9</v>
      </c>
      <c r="I121" s="97" t="s">
        <v>2</v>
      </c>
      <c r="J121" s="125">
        <v>0</v>
      </c>
      <c r="K121" s="28"/>
      <c r="L121" s="46"/>
      <c r="M121" s="28"/>
      <c r="N121" s="28"/>
      <c r="O121" s="28"/>
      <c r="P121" s="28"/>
      <c r="Q121" s="28"/>
      <c r="S121" s="6"/>
      <c r="T121" s="6"/>
      <c r="U121" s="6"/>
      <c r="V121" s="6"/>
      <c r="W121" s="6"/>
      <c r="X121" s="6"/>
      <c r="Y121" s="6"/>
      <c r="Z121" s="6"/>
      <c r="AA121" s="6"/>
      <c r="AB121" s="6"/>
      <c r="AC121" s="6"/>
      <c r="AD121" s="6"/>
      <c r="AE121" s="6"/>
      <c r="AF121" s="6"/>
      <c r="AG121" s="6"/>
      <c r="AH121" s="6"/>
      <c r="AI121" s="6"/>
    </row>
    <row r="122" spans="1:35" x14ac:dyDescent="0.3">
      <c r="A122" s="276" t="s">
        <v>261</v>
      </c>
      <c r="B122" s="276"/>
      <c r="C122" s="276"/>
      <c r="D122" s="276"/>
      <c r="E122" s="276"/>
      <c r="M122" s="6"/>
    </row>
    <row r="123" spans="1:35" x14ac:dyDescent="0.3">
      <c r="A123" s="276"/>
      <c r="B123" s="276"/>
      <c r="C123" s="276"/>
      <c r="D123" s="276"/>
      <c r="E123" s="276"/>
      <c r="J123" s="22" t="s">
        <v>30</v>
      </c>
      <c r="K123" s="11" t="s">
        <v>0</v>
      </c>
      <c r="L123" s="11" t="s">
        <v>1</v>
      </c>
      <c r="M123" s="11" t="s">
        <v>2</v>
      </c>
      <c r="N123" s="11" t="s">
        <v>28</v>
      </c>
      <c r="O123" s="11" t="s">
        <v>14</v>
      </c>
      <c r="P123" s="11" t="s">
        <v>15</v>
      </c>
      <c r="Q123" s="24" t="s">
        <v>29</v>
      </c>
    </row>
    <row r="124" spans="1:35" x14ac:dyDescent="0.3">
      <c r="A124" s="276"/>
      <c r="B124" s="276"/>
      <c r="C124" s="276"/>
      <c r="D124" s="276"/>
      <c r="E124" s="276"/>
      <c r="G124" s="80" t="s">
        <v>128</v>
      </c>
      <c r="H124" s="11" t="s">
        <v>6</v>
      </c>
      <c r="I124" s="11" t="s">
        <v>30</v>
      </c>
      <c r="J124" s="131">
        <v>1</v>
      </c>
      <c r="K124" s="138">
        <f>K112-$L$112*K120</f>
        <v>-6.571428571428573</v>
      </c>
      <c r="L124" s="76">
        <f t="shared" ref="L124:Q124" si="26">L112-$L$112*L120</f>
        <v>0</v>
      </c>
      <c r="M124" s="76">
        <f t="shared" si="26"/>
        <v>0</v>
      </c>
      <c r="N124" s="54">
        <f t="shared" si="26"/>
        <v>0</v>
      </c>
      <c r="O124" s="138">
        <f t="shared" si="26"/>
        <v>-3.8571428571428568</v>
      </c>
      <c r="P124" s="138">
        <f t="shared" si="26"/>
        <v>-0.14285714285714324</v>
      </c>
      <c r="Q124" s="54">
        <f t="shared" si="26"/>
        <v>-43</v>
      </c>
    </row>
    <row r="125" spans="1:35" x14ac:dyDescent="0.3">
      <c r="A125" s="276"/>
      <c r="B125" s="276"/>
      <c r="C125" s="276"/>
      <c r="D125" s="276"/>
      <c r="E125" s="276"/>
      <c r="G125" s="80" t="s">
        <v>129</v>
      </c>
      <c r="H125" s="11" t="s">
        <v>7</v>
      </c>
      <c r="I125" s="96" t="s">
        <v>28</v>
      </c>
      <c r="J125" s="125">
        <v>0</v>
      </c>
      <c r="K125" s="139">
        <f>K113-$L$113*K120</f>
        <v>8.571428571428573</v>
      </c>
      <c r="L125" s="78">
        <f t="shared" ref="L125:Q125" si="27">L113-$L$113*L120</f>
        <v>0</v>
      </c>
      <c r="M125" s="78">
        <f t="shared" si="27"/>
        <v>0</v>
      </c>
      <c r="N125" s="28">
        <f t="shared" si="27"/>
        <v>1</v>
      </c>
      <c r="O125" s="139">
        <f t="shared" si="27"/>
        <v>1.857142857142857</v>
      </c>
      <c r="P125" s="139">
        <f t="shared" si="27"/>
        <v>1.142857142857143</v>
      </c>
      <c r="Q125" s="28">
        <f t="shared" si="27"/>
        <v>40</v>
      </c>
    </row>
    <row r="126" spans="1:35" x14ac:dyDescent="0.3">
      <c r="A126" s="276"/>
      <c r="B126" s="276"/>
      <c r="C126" s="276"/>
      <c r="D126" s="276"/>
      <c r="E126" s="276"/>
      <c r="H126" s="11" t="s">
        <v>8</v>
      </c>
      <c r="I126" s="97" t="s">
        <v>1</v>
      </c>
      <c r="J126" s="125">
        <v>0</v>
      </c>
      <c r="K126" s="139">
        <v>-0.5714285714285714</v>
      </c>
      <c r="L126" s="78">
        <v>1</v>
      </c>
      <c r="M126" s="78">
        <v>0</v>
      </c>
      <c r="N126" s="28">
        <v>0</v>
      </c>
      <c r="O126" s="139">
        <v>0.14285714285714285</v>
      </c>
      <c r="P126" s="139">
        <v>-0.14285714285714285</v>
      </c>
      <c r="Q126" s="28">
        <v>1</v>
      </c>
    </row>
    <row r="127" spans="1:35" x14ac:dyDescent="0.3">
      <c r="G127" s="80" t="s">
        <v>130</v>
      </c>
      <c r="H127" s="11" t="s">
        <v>9</v>
      </c>
      <c r="I127" s="97" t="s">
        <v>2</v>
      </c>
      <c r="J127" s="125">
        <v>0</v>
      </c>
      <c r="K127" s="139">
        <f>K115-$L$115*K120</f>
        <v>1.5714285714285716</v>
      </c>
      <c r="L127" s="78">
        <f t="shared" ref="L127:Q127" si="28">L115-$L$115*L120</f>
        <v>0</v>
      </c>
      <c r="M127" s="78">
        <f t="shared" si="28"/>
        <v>1</v>
      </c>
      <c r="N127" s="28">
        <f t="shared" si="28"/>
        <v>0</v>
      </c>
      <c r="O127" s="139">
        <f t="shared" si="28"/>
        <v>0.8571428571428571</v>
      </c>
      <c r="P127" s="139">
        <f t="shared" si="28"/>
        <v>0.1428571428571429</v>
      </c>
      <c r="Q127" s="28">
        <f t="shared" si="28"/>
        <v>10</v>
      </c>
    </row>
    <row r="129" spans="1:17" ht="15" customHeight="1" x14ac:dyDescent="0.3">
      <c r="H129" s="272" t="s">
        <v>245</v>
      </c>
      <c r="I129" s="272"/>
      <c r="J129" s="272"/>
      <c r="K129" s="272"/>
      <c r="L129" s="272"/>
      <c r="M129" s="272"/>
      <c r="N129" s="272"/>
      <c r="O129" s="272"/>
      <c r="P129" s="272"/>
      <c r="Q129" s="272"/>
    </row>
    <row r="130" spans="1:17" x14ac:dyDescent="0.3">
      <c r="H130" s="272"/>
      <c r="I130" s="272"/>
      <c r="J130" s="272"/>
      <c r="K130" s="272"/>
      <c r="L130" s="272"/>
      <c r="M130" s="272"/>
      <c r="N130" s="272"/>
      <c r="O130" s="272"/>
      <c r="P130" s="272"/>
      <c r="Q130" s="272"/>
    </row>
    <row r="131" spans="1:17" x14ac:dyDescent="0.3">
      <c r="H131" s="272"/>
      <c r="I131" s="272"/>
      <c r="J131" s="272"/>
      <c r="K131" s="272"/>
      <c r="L131" s="272"/>
      <c r="M131" s="272"/>
      <c r="N131" s="272"/>
      <c r="O131" s="272"/>
      <c r="P131" s="272"/>
      <c r="Q131" s="272"/>
    </row>
    <row r="132" spans="1:17" x14ac:dyDescent="0.3">
      <c r="H132" s="212"/>
      <c r="I132" s="212"/>
      <c r="J132" s="212"/>
      <c r="K132" s="212"/>
      <c r="L132" s="212"/>
      <c r="M132" s="212"/>
      <c r="N132" s="212"/>
      <c r="O132" s="212"/>
      <c r="P132" s="212"/>
      <c r="Q132" s="212"/>
    </row>
    <row r="133" spans="1:17" x14ac:dyDescent="0.3">
      <c r="A133" s="41" t="s">
        <v>132</v>
      </c>
      <c r="H133" s="9" t="s">
        <v>62</v>
      </c>
    </row>
    <row r="135" spans="1:17" x14ac:dyDescent="0.3">
      <c r="A135" s="103" t="s">
        <v>66</v>
      </c>
      <c r="B135" s="65"/>
      <c r="C135" t="s">
        <v>142</v>
      </c>
      <c r="G135" s="61"/>
      <c r="J135" s="22" t="s">
        <v>30</v>
      </c>
      <c r="K135" s="11" t="s">
        <v>0</v>
      </c>
      <c r="L135" s="11" t="s">
        <v>170</v>
      </c>
      <c r="M135" s="11" t="s">
        <v>28</v>
      </c>
      <c r="N135" s="11" t="s">
        <v>14</v>
      </c>
      <c r="O135" s="11" t="s">
        <v>15</v>
      </c>
      <c r="P135" s="24" t="s">
        <v>29</v>
      </c>
      <c r="Q135" s="40" t="s">
        <v>32</v>
      </c>
    </row>
    <row r="136" spans="1:17" x14ac:dyDescent="0.3">
      <c r="A136" s="65"/>
      <c r="B136" s="64" t="s">
        <v>45</v>
      </c>
      <c r="G136" s="80" t="s">
        <v>110</v>
      </c>
      <c r="H136" s="11" t="s">
        <v>6</v>
      </c>
      <c r="I136" s="11" t="s">
        <v>30</v>
      </c>
      <c r="J136" s="131">
        <v>1</v>
      </c>
      <c r="K136" s="121">
        <v>-10</v>
      </c>
      <c r="L136" s="54">
        <v>30</v>
      </c>
      <c r="M136" s="54">
        <v>0</v>
      </c>
      <c r="N136" s="54">
        <v>0</v>
      </c>
      <c r="O136" s="54">
        <v>0</v>
      </c>
      <c r="P136" s="54">
        <v>0</v>
      </c>
      <c r="Q136" s="132" t="s">
        <v>5</v>
      </c>
    </row>
    <row r="137" spans="1:17" ht="15.6" x14ac:dyDescent="0.3">
      <c r="B137" s="104" t="s">
        <v>133</v>
      </c>
      <c r="C137" s="61"/>
      <c r="H137" s="11" t="s">
        <v>7</v>
      </c>
      <c r="I137" s="96" t="s">
        <v>28</v>
      </c>
      <c r="J137" s="125">
        <v>0</v>
      </c>
      <c r="K137" s="120">
        <v>1</v>
      </c>
      <c r="L137" s="28">
        <v>0</v>
      </c>
      <c r="M137" s="28">
        <v>1</v>
      </c>
      <c r="N137" s="28">
        <v>0</v>
      </c>
      <c r="O137" s="28">
        <v>0</v>
      </c>
      <c r="P137" s="28">
        <v>15</v>
      </c>
      <c r="Q137" s="133">
        <f>P137/K137</f>
        <v>15</v>
      </c>
    </row>
    <row r="138" spans="1:17" ht="15.6" x14ac:dyDescent="0.3">
      <c r="B138" s="104" t="s">
        <v>134</v>
      </c>
      <c r="C138" s="61"/>
      <c r="G138" s="80" t="s">
        <v>77</v>
      </c>
      <c r="H138" s="11" t="s">
        <v>8</v>
      </c>
      <c r="I138" s="96" t="s">
        <v>14</v>
      </c>
      <c r="J138" s="125">
        <v>0</v>
      </c>
      <c r="K138" s="120">
        <v>1</v>
      </c>
      <c r="L138" s="28">
        <v>1</v>
      </c>
      <c r="M138" s="28">
        <v>0</v>
      </c>
      <c r="N138" s="28">
        <v>1</v>
      </c>
      <c r="O138" s="28">
        <v>0</v>
      </c>
      <c r="P138" s="28">
        <v>20</v>
      </c>
      <c r="Q138" s="133">
        <f t="shared" ref="Q138:Q139" si="29">P138/K138</f>
        <v>20</v>
      </c>
    </row>
    <row r="139" spans="1:17" ht="15.6" x14ac:dyDescent="0.3">
      <c r="B139" s="104" t="s">
        <v>137</v>
      </c>
      <c r="C139" s="61"/>
      <c r="G139" s="80" t="s">
        <v>111</v>
      </c>
      <c r="H139" s="11" t="s">
        <v>9</v>
      </c>
      <c r="I139" s="96" t="s">
        <v>15</v>
      </c>
      <c r="J139" s="125">
        <v>0</v>
      </c>
      <c r="K139" s="134">
        <v>3</v>
      </c>
      <c r="L139" s="134">
        <v>1</v>
      </c>
      <c r="M139" s="134">
        <v>0</v>
      </c>
      <c r="N139" s="134">
        <v>0</v>
      </c>
      <c r="O139" s="134">
        <v>1</v>
      </c>
      <c r="P139" s="134">
        <v>30</v>
      </c>
      <c r="Q139" s="135">
        <f t="shared" si="29"/>
        <v>10</v>
      </c>
    </row>
    <row r="140" spans="1:17" ht="15.6" x14ac:dyDescent="0.3">
      <c r="B140" s="104" t="s">
        <v>135</v>
      </c>
      <c r="C140" s="61"/>
    </row>
    <row r="141" spans="1:17" x14ac:dyDescent="0.3">
      <c r="G141" s="61"/>
      <c r="J141" s="22" t="s">
        <v>30</v>
      </c>
      <c r="K141" s="11" t="s">
        <v>0</v>
      </c>
      <c r="L141" s="11" t="s">
        <v>170</v>
      </c>
      <c r="M141" s="11" t="s">
        <v>28</v>
      </c>
      <c r="N141" s="11" t="s">
        <v>14</v>
      </c>
      <c r="O141" s="11" t="s">
        <v>15</v>
      </c>
      <c r="P141" s="24" t="s">
        <v>29</v>
      </c>
      <c r="Q141" s="40"/>
    </row>
    <row r="142" spans="1:17" x14ac:dyDescent="0.3">
      <c r="A142" s="141" t="s">
        <v>136</v>
      </c>
      <c r="G142" s="80"/>
      <c r="H142" s="11" t="s">
        <v>6</v>
      </c>
      <c r="I142" s="11" t="s">
        <v>30</v>
      </c>
      <c r="J142" s="131">
        <v>1</v>
      </c>
      <c r="K142" s="121"/>
      <c r="L142" s="54"/>
      <c r="M142" s="54"/>
      <c r="N142" s="54"/>
      <c r="O142" s="54"/>
      <c r="P142" s="54"/>
      <c r="Q142" s="132"/>
    </row>
    <row r="143" spans="1:17" ht="15.6" x14ac:dyDescent="0.3">
      <c r="B143" s="104" t="s">
        <v>138</v>
      </c>
      <c r="F143" t="s">
        <v>13</v>
      </c>
      <c r="H143" s="11" t="s">
        <v>7</v>
      </c>
      <c r="I143" s="96" t="s">
        <v>28</v>
      </c>
      <c r="J143" s="125">
        <v>0</v>
      </c>
      <c r="K143" s="120"/>
      <c r="L143" s="28"/>
      <c r="M143" s="28"/>
      <c r="N143" s="28"/>
      <c r="O143" s="28"/>
      <c r="P143" s="28"/>
      <c r="Q143" s="133"/>
    </row>
    <row r="144" spans="1:17" x14ac:dyDescent="0.3">
      <c r="G144" s="80"/>
      <c r="H144" s="11" t="s">
        <v>8</v>
      </c>
      <c r="I144" s="96" t="s">
        <v>14</v>
      </c>
      <c r="J144" s="125">
        <v>0</v>
      </c>
      <c r="K144" s="120"/>
      <c r="L144" s="28"/>
      <c r="M144" s="28"/>
      <c r="N144" s="28"/>
      <c r="O144" s="28"/>
      <c r="P144" s="28"/>
      <c r="Q144" s="133"/>
    </row>
    <row r="145" spans="1:17" x14ac:dyDescent="0.3">
      <c r="A145" s="141" t="s">
        <v>139</v>
      </c>
      <c r="G145" s="80" t="s">
        <v>37</v>
      </c>
      <c r="H145" s="11" t="s">
        <v>9</v>
      </c>
      <c r="I145" s="97" t="s">
        <v>0</v>
      </c>
      <c r="J145" s="125">
        <v>0</v>
      </c>
      <c r="K145" s="134">
        <f>K139/3</f>
        <v>1</v>
      </c>
      <c r="L145" s="140">
        <f t="shared" ref="L145:P145" si="30">L139/3</f>
        <v>0.33333333333333331</v>
      </c>
      <c r="M145" s="134">
        <f t="shared" si="30"/>
        <v>0</v>
      </c>
      <c r="N145" s="134">
        <f t="shared" si="30"/>
        <v>0</v>
      </c>
      <c r="O145" s="140">
        <f t="shared" si="30"/>
        <v>0.33333333333333331</v>
      </c>
      <c r="P145" s="134">
        <f t="shared" si="30"/>
        <v>10</v>
      </c>
      <c r="Q145" s="135"/>
    </row>
    <row r="146" spans="1:17" x14ac:dyDescent="0.3">
      <c r="C146" t="s">
        <v>140</v>
      </c>
    </row>
    <row r="147" spans="1:17" x14ac:dyDescent="0.3">
      <c r="G147" s="61"/>
      <c r="J147" s="22" t="s">
        <v>30</v>
      </c>
      <c r="K147" s="11" t="s">
        <v>0</v>
      </c>
      <c r="L147" s="11" t="s">
        <v>170</v>
      </c>
      <c r="M147" s="11" t="s">
        <v>28</v>
      </c>
      <c r="N147" s="11" t="s">
        <v>14</v>
      </c>
      <c r="O147" s="11" t="s">
        <v>15</v>
      </c>
      <c r="P147" s="24" t="s">
        <v>29</v>
      </c>
      <c r="Q147" s="40"/>
    </row>
    <row r="148" spans="1:17" x14ac:dyDescent="0.3">
      <c r="A148" s="12" t="s">
        <v>141</v>
      </c>
      <c r="G148" s="80" t="s">
        <v>151</v>
      </c>
      <c r="H148" s="11" t="s">
        <v>6</v>
      </c>
      <c r="I148" s="11" t="s">
        <v>30</v>
      </c>
      <c r="J148" s="131">
        <v>1</v>
      </c>
      <c r="K148" s="142">
        <f>K136-$K$136*K145</f>
        <v>0</v>
      </c>
      <c r="L148" s="138">
        <f t="shared" ref="L148:P148" si="31">L136-$K$136*L145</f>
        <v>33.333333333333336</v>
      </c>
      <c r="M148" s="54">
        <f t="shared" si="31"/>
        <v>0</v>
      </c>
      <c r="N148" s="54">
        <f t="shared" si="31"/>
        <v>0</v>
      </c>
      <c r="O148" s="138">
        <f t="shared" si="31"/>
        <v>3.333333333333333</v>
      </c>
      <c r="P148" s="54">
        <f t="shared" si="31"/>
        <v>100</v>
      </c>
      <c r="Q148" s="132"/>
    </row>
    <row r="149" spans="1:17" x14ac:dyDescent="0.3">
      <c r="G149" s="80" t="s">
        <v>152</v>
      </c>
      <c r="H149" s="11" t="s">
        <v>7</v>
      </c>
      <c r="I149" s="96" t="s">
        <v>28</v>
      </c>
      <c r="J149" s="125">
        <v>0</v>
      </c>
      <c r="K149" s="143">
        <f>K137-$K$137*K145</f>
        <v>0</v>
      </c>
      <c r="L149" s="139">
        <f t="shared" ref="L149:P149" si="32">L137-$K$137*L145</f>
        <v>-0.33333333333333331</v>
      </c>
      <c r="M149" s="28">
        <f t="shared" si="32"/>
        <v>1</v>
      </c>
      <c r="N149" s="28">
        <f t="shared" si="32"/>
        <v>0</v>
      </c>
      <c r="O149" s="139">
        <f t="shared" si="32"/>
        <v>-0.33333333333333331</v>
      </c>
      <c r="P149" s="28">
        <f t="shared" si="32"/>
        <v>5</v>
      </c>
      <c r="Q149" s="133"/>
    </row>
    <row r="150" spans="1:17" x14ac:dyDescent="0.3">
      <c r="A150" s="103" t="s">
        <v>66</v>
      </c>
      <c r="B150" s="61"/>
      <c r="C150" s="61" t="s">
        <v>143</v>
      </c>
      <c r="D150" s="61"/>
      <c r="E150" s="61"/>
      <c r="G150" s="80" t="s">
        <v>124</v>
      </c>
      <c r="H150" s="11" t="s">
        <v>8</v>
      </c>
      <c r="I150" s="96" t="s">
        <v>14</v>
      </c>
      <c r="J150" s="125">
        <v>0</v>
      </c>
      <c r="K150" s="143">
        <f>K138-$K$138*K145</f>
        <v>0</v>
      </c>
      <c r="L150" s="139">
        <f t="shared" ref="L150:P150" si="33">L138-$K$138*L145</f>
        <v>0.66666666666666674</v>
      </c>
      <c r="M150" s="28">
        <f t="shared" si="33"/>
        <v>0</v>
      </c>
      <c r="N150" s="28">
        <f t="shared" si="33"/>
        <v>1</v>
      </c>
      <c r="O150" s="139">
        <f t="shared" si="33"/>
        <v>-0.33333333333333331</v>
      </c>
      <c r="P150" s="28">
        <f t="shared" si="33"/>
        <v>10</v>
      </c>
      <c r="Q150" s="133"/>
    </row>
    <row r="151" spans="1:17" x14ac:dyDescent="0.3">
      <c r="A151" s="61"/>
      <c r="B151" s="64" t="s">
        <v>45</v>
      </c>
      <c r="C151" s="61"/>
      <c r="D151" s="61"/>
      <c r="E151" s="61"/>
      <c r="G151" s="80"/>
      <c r="H151" s="11" t="s">
        <v>9</v>
      </c>
      <c r="I151" s="97" t="s">
        <v>0</v>
      </c>
      <c r="J151" s="125">
        <v>0</v>
      </c>
      <c r="K151" s="144">
        <v>1</v>
      </c>
      <c r="L151" s="140">
        <v>0.33333333333333331</v>
      </c>
      <c r="M151" s="134">
        <v>0</v>
      </c>
      <c r="N151" s="134">
        <v>0</v>
      </c>
      <c r="O151" s="140">
        <v>0.33333333333333331</v>
      </c>
      <c r="P151" s="134">
        <v>10</v>
      </c>
      <c r="Q151" s="135"/>
    </row>
    <row r="152" spans="1:17" ht="15.6" x14ac:dyDescent="0.3">
      <c r="A152" s="61"/>
      <c r="B152" s="104" t="s">
        <v>133</v>
      </c>
      <c r="C152" s="61"/>
      <c r="D152" s="61"/>
      <c r="E152" s="61"/>
    </row>
    <row r="153" spans="1:17" ht="15.6" x14ac:dyDescent="0.3">
      <c r="A153" s="61"/>
      <c r="B153" s="104" t="s">
        <v>144</v>
      </c>
      <c r="C153" s="61"/>
      <c r="D153" s="61"/>
      <c r="E153" s="61"/>
      <c r="H153" s="272" t="s">
        <v>185</v>
      </c>
      <c r="I153" s="272"/>
      <c r="J153" s="272"/>
      <c r="K153" s="272"/>
      <c r="L153" s="272"/>
      <c r="M153" s="272"/>
      <c r="N153" s="272"/>
      <c r="O153" s="272"/>
      <c r="P153" s="272"/>
      <c r="Q153" s="272"/>
    </row>
    <row r="154" spans="1:17" ht="15.6" x14ac:dyDescent="0.3">
      <c r="A154" s="61"/>
      <c r="B154" s="104" t="s">
        <v>145</v>
      </c>
      <c r="C154" s="61"/>
      <c r="D154" s="61"/>
      <c r="E154" s="61"/>
      <c r="H154" s="272"/>
      <c r="I154" s="272"/>
      <c r="J154" s="272"/>
      <c r="K154" s="272"/>
      <c r="L154" s="272"/>
      <c r="M154" s="272"/>
      <c r="N154" s="272"/>
      <c r="O154" s="272"/>
      <c r="P154" s="272"/>
      <c r="Q154" s="272"/>
    </row>
    <row r="155" spans="1:17" ht="15.6" x14ac:dyDescent="0.3">
      <c r="A155" s="61"/>
      <c r="B155" s="104" t="s">
        <v>146</v>
      </c>
      <c r="C155" s="61"/>
      <c r="D155" s="61"/>
      <c r="E155" s="61"/>
      <c r="H155" s="272"/>
      <c r="I155" s="272"/>
      <c r="J155" s="272"/>
      <c r="K155" s="272"/>
      <c r="L155" s="272"/>
      <c r="M155" s="272"/>
      <c r="N155" s="272"/>
      <c r="O155" s="272"/>
      <c r="P155" s="272"/>
      <c r="Q155" s="272"/>
    </row>
    <row r="156" spans="1:17" x14ac:dyDescent="0.3">
      <c r="H156" s="145" t="s">
        <v>264</v>
      </c>
    </row>
    <row r="157" spans="1:17" x14ac:dyDescent="0.3">
      <c r="A157" s="12" t="s">
        <v>153</v>
      </c>
    </row>
    <row r="158" spans="1:17" x14ac:dyDescent="0.3">
      <c r="B158" t="s">
        <v>149</v>
      </c>
    </row>
    <row r="159" spans="1:17" ht="15.6" x14ac:dyDescent="0.3">
      <c r="B159" s="104" t="s">
        <v>147</v>
      </c>
      <c r="C159" s="61"/>
      <c r="D159" t="s">
        <v>72</v>
      </c>
      <c r="E159" s="10">
        <v>15</v>
      </c>
    </row>
    <row r="160" spans="1:17" ht="15.6" x14ac:dyDescent="0.3">
      <c r="B160" s="104" t="s">
        <v>148</v>
      </c>
      <c r="C160" s="61"/>
      <c r="D160" t="s">
        <v>72</v>
      </c>
      <c r="E160" s="10">
        <v>20</v>
      </c>
    </row>
    <row r="161" spans="1:18" ht="15.6" x14ac:dyDescent="0.3">
      <c r="B161" s="104" t="s">
        <v>159</v>
      </c>
      <c r="C161" s="61"/>
      <c r="D161" t="s">
        <v>74</v>
      </c>
      <c r="E161" s="10">
        <v>30</v>
      </c>
    </row>
    <row r="162" spans="1:18" ht="15.6" x14ac:dyDescent="0.3">
      <c r="B162" s="104" t="s">
        <v>150</v>
      </c>
    </row>
    <row r="163" spans="1:18" x14ac:dyDescent="0.3">
      <c r="B163" s="104"/>
    </row>
    <row r="164" spans="1:18" x14ac:dyDescent="0.3">
      <c r="B164" s="104"/>
    </row>
    <row r="165" spans="1:18" x14ac:dyDescent="0.3">
      <c r="A165" s="41" t="s">
        <v>154</v>
      </c>
      <c r="G165" s="9" t="s">
        <v>62</v>
      </c>
    </row>
    <row r="166" spans="1:18" x14ac:dyDescent="0.3">
      <c r="G166" s="136" t="s">
        <v>174</v>
      </c>
    </row>
    <row r="167" spans="1:18" ht="16.2" x14ac:dyDescent="0.3">
      <c r="A167" s="103" t="s">
        <v>66</v>
      </c>
      <c r="B167" s="65"/>
      <c r="C167" t="s">
        <v>155</v>
      </c>
      <c r="I167" s="22" t="s">
        <v>30</v>
      </c>
      <c r="J167" s="11" t="s">
        <v>0</v>
      </c>
      <c r="K167" s="11" t="s">
        <v>170</v>
      </c>
      <c r="L167" s="11" t="s">
        <v>171</v>
      </c>
      <c r="M167" s="11" t="s">
        <v>172</v>
      </c>
      <c r="N167" s="11" t="s">
        <v>28</v>
      </c>
      <c r="O167" s="11" t="s">
        <v>14</v>
      </c>
      <c r="P167" s="11" t="s">
        <v>15</v>
      </c>
      <c r="Q167" s="24" t="s">
        <v>29</v>
      </c>
      <c r="R167" s="40" t="s">
        <v>32</v>
      </c>
    </row>
    <row r="168" spans="1:18" x14ac:dyDescent="0.3">
      <c r="A168" s="65"/>
      <c r="B168" s="64" t="s">
        <v>45</v>
      </c>
      <c r="G168" s="11" t="s">
        <v>6</v>
      </c>
      <c r="H168" s="24" t="s">
        <v>30</v>
      </c>
      <c r="I168" s="131">
        <v>1</v>
      </c>
      <c r="J168" s="1">
        <v>0</v>
      </c>
      <c r="K168" s="55">
        <v>-1</v>
      </c>
      <c r="L168" s="95">
        <v>0</v>
      </c>
      <c r="M168" s="23">
        <v>0</v>
      </c>
      <c r="N168" s="95">
        <v>0</v>
      </c>
      <c r="O168" s="149">
        <v>0</v>
      </c>
      <c r="P168" s="149">
        <v>0</v>
      </c>
      <c r="Q168" s="54">
        <v>0</v>
      </c>
      <c r="R168" s="132" t="s">
        <v>5</v>
      </c>
    </row>
    <row r="169" spans="1:18" ht="15.6" x14ac:dyDescent="0.3">
      <c r="B169" s="104" t="s">
        <v>156</v>
      </c>
      <c r="C169" s="61"/>
      <c r="G169" s="11" t="s">
        <v>7</v>
      </c>
      <c r="H169" s="126" t="s">
        <v>28</v>
      </c>
      <c r="I169" s="125">
        <v>0</v>
      </c>
      <c r="J169" s="147">
        <v>1</v>
      </c>
      <c r="K169" s="55">
        <v>-1</v>
      </c>
      <c r="L169" s="28">
        <v>1</v>
      </c>
      <c r="M169" s="146" t="s">
        <v>173</v>
      </c>
      <c r="N169" s="28">
        <v>1</v>
      </c>
      <c r="O169" s="148">
        <v>0</v>
      </c>
      <c r="P169" s="148">
        <v>0</v>
      </c>
      <c r="Q169" s="28">
        <v>100</v>
      </c>
      <c r="R169" s="133">
        <f>Q169/K169</f>
        <v>-100</v>
      </c>
    </row>
    <row r="170" spans="1:18" ht="15.6" x14ac:dyDescent="0.3">
      <c r="B170" s="104" t="s">
        <v>247</v>
      </c>
      <c r="C170" s="61"/>
      <c r="G170" s="11" t="s">
        <v>8</v>
      </c>
      <c r="H170" s="126" t="s">
        <v>14</v>
      </c>
      <c r="I170" s="125">
        <v>0</v>
      </c>
      <c r="J170" s="151">
        <v>1</v>
      </c>
      <c r="K170" s="152">
        <v>5</v>
      </c>
      <c r="L170" s="134">
        <v>0</v>
      </c>
      <c r="M170" s="153">
        <v>0</v>
      </c>
      <c r="N170" s="134">
        <v>0</v>
      </c>
      <c r="O170" s="151">
        <v>1</v>
      </c>
      <c r="P170" s="151">
        <v>0</v>
      </c>
      <c r="Q170" s="134">
        <v>40</v>
      </c>
      <c r="R170" s="135">
        <f t="shared" ref="R170" si="34">Q170/K170</f>
        <v>8</v>
      </c>
    </row>
    <row r="171" spans="1:18" ht="15.6" x14ac:dyDescent="0.3">
      <c r="B171" s="104" t="s">
        <v>157</v>
      </c>
      <c r="C171" s="61"/>
      <c r="G171" s="11" t="s">
        <v>9</v>
      </c>
      <c r="H171" s="126" t="s">
        <v>15</v>
      </c>
      <c r="I171" s="125">
        <v>0</v>
      </c>
      <c r="J171" s="148">
        <v>0</v>
      </c>
      <c r="K171" s="55">
        <v>0</v>
      </c>
      <c r="L171" s="150" t="s">
        <v>173</v>
      </c>
      <c r="M171" s="23">
        <v>1</v>
      </c>
      <c r="N171" s="28">
        <v>0</v>
      </c>
      <c r="O171" s="148">
        <v>0</v>
      </c>
      <c r="P171" s="148">
        <v>1</v>
      </c>
      <c r="Q171" s="28">
        <v>10</v>
      </c>
      <c r="R171" s="132" t="s">
        <v>5</v>
      </c>
    </row>
    <row r="172" spans="1:18" ht="15.6" x14ac:dyDescent="0.3">
      <c r="B172" s="104" t="s">
        <v>158</v>
      </c>
      <c r="C172" s="61"/>
      <c r="I172" s="6"/>
      <c r="J172" s="6"/>
      <c r="K172" s="6"/>
      <c r="L172" s="6"/>
      <c r="M172" s="6"/>
      <c r="N172" s="6"/>
      <c r="O172" s="6"/>
      <c r="P172" s="6"/>
    </row>
    <row r="173" spans="1:18" x14ac:dyDescent="0.3">
      <c r="I173" s="22" t="s">
        <v>30</v>
      </c>
      <c r="J173" s="11" t="s">
        <v>0</v>
      </c>
      <c r="K173" s="11" t="s">
        <v>170</v>
      </c>
      <c r="L173" s="11" t="s">
        <v>175</v>
      </c>
      <c r="M173" s="11" t="s">
        <v>176</v>
      </c>
      <c r="N173" s="11" t="s">
        <v>28</v>
      </c>
      <c r="O173" s="11" t="s">
        <v>14</v>
      </c>
      <c r="P173" s="11" t="s">
        <v>15</v>
      </c>
      <c r="Q173" s="24" t="s">
        <v>29</v>
      </c>
      <c r="R173" s="40"/>
    </row>
    <row r="174" spans="1:18" x14ac:dyDescent="0.3">
      <c r="A174" s="141" t="s">
        <v>136</v>
      </c>
      <c r="G174" s="11" t="s">
        <v>6</v>
      </c>
      <c r="H174" s="24" t="s">
        <v>30</v>
      </c>
      <c r="I174" s="131">
        <v>1</v>
      </c>
      <c r="J174" s="1"/>
      <c r="K174" s="55"/>
      <c r="L174" s="95"/>
      <c r="M174" s="23"/>
      <c r="N174" s="95"/>
      <c r="O174" s="149"/>
      <c r="P174" s="149"/>
      <c r="Q174" s="54"/>
      <c r="R174" s="132"/>
    </row>
    <row r="175" spans="1:18" ht="15.6" x14ac:dyDescent="0.3">
      <c r="B175" s="104" t="s">
        <v>160</v>
      </c>
      <c r="G175" s="11" t="s">
        <v>7</v>
      </c>
      <c r="H175" s="126" t="s">
        <v>28</v>
      </c>
      <c r="I175" s="125">
        <v>0</v>
      </c>
      <c r="J175" s="147"/>
      <c r="K175" s="55"/>
      <c r="L175" s="28"/>
      <c r="M175" s="146"/>
      <c r="N175" s="28"/>
      <c r="O175" s="148"/>
      <c r="P175" s="148"/>
      <c r="Q175" s="28"/>
      <c r="R175" s="133"/>
    </row>
    <row r="176" spans="1:18" x14ac:dyDescent="0.3">
      <c r="F176" s="137" t="s">
        <v>177</v>
      </c>
      <c r="G176" s="11" t="s">
        <v>8</v>
      </c>
      <c r="H176" s="126" t="s">
        <v>14</v>
      </c>
      <c r="I176" s="125">
        <v>0</v>
      </c>
      <c r="J176" s="140">
        <f>J170/5</f>
        <v>0.2</v>
      </c>
      <c r="K176" s="151">
        <f t="shared" ref="K176:Q176" si="35">K170/5</f>
        <v>1</v>
      </c>
      <c r="L176" s="151">
        <f t="shared" si="35"/>
        <v>0</v>
      </c>
      <c r="M176" s="151">
        <f t="shared" si="35"/>
        <v>0</v>
      </c>
      <c r="N176" s="151">
        <f t="shared" si="35"/>
        <v>0</v>
      </c>
      <c r="O176" s="140">
        <f t="shared" si="35"/>
        <v>0.2</v>
      </c>
      <c r="P176" s="151">
        <f t="shared" si="35"/>
        <v>0</v>
      </c>
      <c r="Q176" s="151">
        <f t="shared" si="35"/>
        <v>8</v>
      </c>
      <c r="R176" s="135">
        <v>8</v>
      </c>
    </row>
    <row r="177" spans="1:18" x14ac:dyDescent="0.3">
      <c r="A177" s="141" t="s">
        <v>139</v>
      </c>
      <c r="G177" s="11" t="s">
        <v>9</v>
      </c>
      <c r="H177" s="126" t="s">
        <v>15</v>
      </c>
      <c r="I177" s="125">
        <v>0</v>
      </c>
      <c r="J177" s="148"/>
      <c r="K177" s="55"/>
      <c r="L177" s="150"/>
      <c r="M177" s="23"/>
      <c r="N177" s="28"/>
      <c r="O177" s="148"/>
      <c r="P177" s="148"/>
      <c r="Q177" s="28"/>
      <c r="R177" s="132"/>
    </row>
    <row r="178" spans="1:18" x14ac:dyDescent="0.3">
      <c r="C178" t="s">
        <v>140</v>
      </c>
    </row>
    <row r="179" spans="1:18" x14ac:dyDescent="0.3">
      <c r="I179" s="22" t="s">
        <v>30</v>
      </c>
      <c r="J179" s="11" t="s">
        <v>0</v>
      </c>
      <c r="K179" s="11" t="s">
        <v>170</v>
      </c>
      <c r="L179" s="11" t="s">
        <v>175</v>
      </c>
      <c r="M179" s="11" t="s">
        <v>176</v>
      </c>
      <c r="N179" s="11" t="s">
        <v>28</v>
      </c>
      <c r="O179" s="11" t="s">
        <v>14</v>
      </c>
      <c r="P179" s="11" t="s">
        <v>15</v>
      </c>
      <c r="Q179" s="24" t="s">
        <v>29</v>
      </c>
    </row>
    <row r="180" spans="1:18" x14ac:dyDescent="0.3">
      <c r="A180" s="141" t="s">
        <v>161</v>
      </c>
      <c r="F180" s="154" t="s">
        <v>178</v>
      </c>
      <c r="G180" s="11" t="s">
        <v>6</v>
      </c>
      <c r="H180" s="24" t="s">
        <v>30</v>
      </c>
      <c r="I180" s="131">
        <v>1</v>
      </c>
      <c r="J180" s="19">
        <f>J168-$K$168*J176</f>
        <v>0.2</v>
      </c>
      <c r="K180" s="19">
        <f t="shared" ref="K180:Q180" si="36">K168-$K$168*K176</f>
        <v>0</v>
      </c>
      <c r="L180" s="19">
        <f t="shared" si="36"/>
        <v>0</v>
      </c>
      <c r="M180" s="19">
        <f t="shared" si="36"/>
        <v>0</v>
      </c>
      <c r="N180" s="19">
        <f t="shared" si="36"/>
        <v>0</v>
      </c>
      <c r="O180" s="19">
        <f t="shared" si="36"/>
        <v>0.2</v>
      </c>
      <c r="P180" s="19">
        <f t="shared" si="36"/>
        <v>0</v>
      </c>
      <c r="Q180" s="19">
        <f t="shared" si="36"/>
        <v>8</v>
      </c>
    </row>
    <row r="181" spans="1:18" ht="16.2" x14ac:dyDescent="0.3">
      <c r="C181" t="s">
        <v>162</v>
      </c>
      <c r="F181" s="154" t="s">
        <v>179</v>
      </c>
      <c r="G181" s="11" t="s">
        <v>7</v>
      </c>
      <c r="H181" s="126" t="s">
        <v>28</v>
      </c>
      <c r="I181" s="125">
        <v>0</v>
      </c>
      <c r="J181" s="19">
        <f>J169-$K$169*J176</f>
        <v>1.2</v>
      </c>
      <c r="K181" s="19">
        <f t="shared" ref="K181:Q181" si="37">K169-$K$169*K176</f>
        <v>0</v>
      </c>
      <c r="L181" s="19">
        <f t="shared" si="37"/>
        <v>1</v>
      </c>
      <c r="M181" s="19">
        <f t="shared" si="37"/>
        <v>-1</v>
      </c>
      <c r="N181" s="19">
        <f t="shared" si="37"/>
        <v>1</v>
      </c>
      <c r="O181" s="19">
        <f t="shared" si="37"/>
        <v>0.2</v>
      </c>
      <c r="P181" s="19">
        <f t="shared" si="37"/>
        <v>0</v>
      </c>
      <c r="Q181" s="19">
        <f t="shared" si="37"/>
        <v>108</v>
      </c>
    </row>
    <row r="182" spans="1:18" x14ac:dyDescent="0.3">
      <c r="G182" s="11" t="s">
        <v>8</v>
      </c>
      <c r="H182" s="11" t="s">
        <v>170</v>
      </c>
      <c r="I182" s="125">
        <v>0</v>
      </c>
      <c r="J182" s="140">
        <v>0.2</v>
      </c>
      <c r="K182" s="151">
        <v>1</v>
      </c>
      <c r="L182" s="151">
        <v>0</v>
      </c>
      <c r="M182" s="151">
        <v>0</v>
      </c>
      <c r="N182" s="151">
        <v>0</v>
      </c>
      <c r="O182" s="140">
        <v>0.2</v>
      </c>
      <c r="P182" s="151">
        <v>0</v>
      </c>
      <c r="Q182" s="151">
        <v>8</v>
      </c>
    </row>
    <row r="183" spans="1:18" x14ac:dyDescent="0.3">
      <c r="A183" s="12" t="s">
        <v>153</v>
      </c>
      <c r="F183" s="154"/>
      <c r="G183" s="11" t="s">
        <v>9</v>
      </c>
      <c r="H183" s="126" t="s">
        <v>15</v>
      </c>
      <c r="I183" s="125">
        <v>0</v>
      </c>
      <c r="J183" s="148">
        <f>J171</f>
        <v>0</v>
      </c>
      <c r="K183" s="148">
        <f t="shared" ref="K183:Q183" si="38">K171</f>
        <v>0</v>
      </c>
      <c r="L183" s="148" t="str">
        <f t="shared" si="38"/>
        <v>-1</v>
      </c>
      <c r="M183" s="148">
        <f t="shared" si="38"/>
        <v>1</v>
      </c>
      <c r="N183" s="148">
        <f t="shared" si="38"/>
        <v>0</v>
      </c>
      <c r="O183" s="148">
        <f t="shared" si="38"/>
        <v>0</v>
      </c>
      <c r="P183" s="148">
        <f t="shared" si="38"/>
        <v>1</v>
      </c>
      <c r="Q183" s="148">
        <f t="shared" si="38"/>
        <v>10</v>
      </c>
    </row>
    <row r="184" spans="1:18" x14ac:dyDescent="0.3">
      <c r="A184" t="s">
        <v>163</v>
      </c>
      <c r="B184" s="4" t="s">
        <v>164</v>
      </c>
      <c r="C184" t="s">
        <v>165</v>
      </c>
    </row>
    <row r="185" spans="1:18" ht="17.25" customHeight="1" x14ac:dyDescent="0.3">
      <c r="A185" t="s">
        <v>166</v>
      </c>
      <c r="D185" s="4" t="s">
        <v>4</v>
      </c>
      <c r="E185" s="10">
        <v>100</v>
      </c>
      <c r="G185" s="272" t="s">
        <v>180</v>
      </c>
      <c r="H185" s="272"/>
      <c r="I185" s="272"/>
      <c r="J185" s="272"/>
      <c r="K185" s="272"/>
      <c r="L185" s="272"/>
      <c r="M185" s="272"/>
      <c r="N185" s="272"/>
      <c r="O185" s="272"/>
      <c r="P185" s="272"/>
      <c r="Q185" s="272"/>
    </row>
    <row r="186" spans="1:18" x14ac:dyDescent="0.3">
      <c r="A186" t="s">
        <v>167</v>
      </c>
      <c r="D186" s="4" t="s">
        <v>4</v>
      </c>
      <c r="E186" s="10">
        <v>40</v>
      </c>
      <c r="H186" s="145" t="s">
        <v>181</v>
      </c>
      <c r="I186" s="155"/>
      <c r="J186" s="155"/>
      <c r="K186" s="155"/>
      <c r="L186" s="155"/>
      <c r="M186" s="155"/>
      <c r="N186" s="155"/>
      <c r="O186" s="155"/>
      <c r="P186" s="155"/>
    </row>
    <row r="187" spans="1:18" ht="16.2" x14ac:dyDescent="0.3">
      <c r="A187" t="s">
        <v>168</v>
      </c>
      <c r="D187" s="4" t="s">
        <v>4</v>
      </c>
      <c r="E187" s="10">
        <v>10</v>
      </c>
      <c r="G187" s="145" t="s">
        <v>182</v>
      </c>
      <c r="H187" s="145"/>
      <c r="I187" s="155"/>
      <c r="J187" s="155"/>
      <c r="K187" s="155"/>
      <c r="L187" s="155"/>
      <c r="M187" s="155"/>
      <c r="N187" s="155"/>
      <c r="O187" s="155"/>
      <c r="P187" s="155"/>
    </row>
    <row r="188" spans="1:18" ht="16.2" x14ac:dyDescent="0.3">
      <c r="A188" t="s">
        <v>169</v>
      </c>
      <c r="G188" s="145"/>
      <c r="H188" s="145" t="s">
        <v>183</v>
      </c>
    </row>
    <row r="190" spans="1:18" x14ac:dyDescent="0.3">
      <c r="G190" s="279" t="s">
        <v>184</v>
      </c>
      <c r="H190" s="279"/>
      <c r="I190" s="279"/>
      <c r="J190" s="279"/>
      <c r="K190" s="279"/>
      <c r="L190" s="279"/>
      <c r="M190" s="279"/>
      <c r="N190" s="279"/>
      <c r="O190" s="279"/>
      <c r="P190" s="279"/>
      <c r="Q190" s="279"/>
    </row>
    <row r="191" spans="1:18" x14ac:dyDescent="0.3">
      <c r="G191" s="279"/>
      <c r="H191" s="279"/>
      <c r="I191" s="279"/>
      <c r="J191" s="279"/>
      <c r="K191" s="279"/>
      <c r="L191" s="279"/>
      <c r="M191" s="279"/>
      <c r="N191" s="279"/>
      <c r="O191" s="279"/>
      <c r="P191" s="279"/>
      <c r="Q191" s="279"/>
    </row>
    <row r="197" spans="1:18" x14ac:dyDescent="0.3">
      <c r="A197" s="41" t="s">
        <v>186</v>
      </c>
      <c r="G197" s="9" t="s">
        <v>62</v>
      </c>
    </row>
    <row r="199" spans="1:18" ht="15" customHeight="1" x14ac:dyDescent="0.3">
      <c r="A199" s="103" t="s">
        <v>66</v>
      </c>
      <c r="B199" s="65"/>
      <c r="C199" t="s">
        <v>187</v>
      </c>
      <c r="H199" s="278" t="s">
        <v>246</v>
      </c>
      <c r="I199" s="278"/>
      <c r="J199" s="278"/>
      <c r="K199" s="278"/>
      <c r="L199" s="278"/>
      <c r="M199" s="278"/>
      <c r="N199" s="278"/>
      <c r="O199" s="278"/>
      <c r="P199" s="278"/>
      <c r="Q199" s="278"/>
    </row>
    <row r="200" spans="1:18" x14ac:dyDescent="0.3">
      <c r="A200" s="65"/>
      <c r="B200" s="64" t="s">
        <v>45</v>
      </c>
      <c r="H200" s="278"/>
      <c r="I200" s="278"/>
      <c r="J200" s="278"/>
      <c r="K200" s="278"/>
      <c r="L200" s="278"/>
      <c r="M200" s="278"/>
      <c r="N200" s="278"/>
      <c r="O200" s="278"/>
      <c r="P200" s="278"/>
      <c r="Q200" s="278"/>
    </row>
    <row r="201" spans="1:18" ht="15" thickBot="1" x14ac:dyDescent="0.35">
      <c r="B201" s="104" t="s">
        <v>188</v>
      </c>
      <c r="C201" s="61"/>
      <c r="H201" s="278"/>
      <c r="I201" s="278"/>
      <c r="J201" s="278"/>
      <c r="K201" s="278"/>
      <c r="L201" s="278"/>
      <c r="M201" s="278"/>
      <c r="N201" s="278"/>
      <c r="O201" s="278"/>
      <c r="P201" s="278"/>
      <c r="Q201" s="278"/>
    </row>
    <row r="202" spans="1:18" ht="15" thickBot="1" x14ac:dyDescent="0.35">
      <c r="B202" s="104" t="s">
        <v>189</v>
      </c>
      <c r="C202" s="61"/>
      <c r="I202" s="160"/>
      <c r="J202" s="189" t="s">
        <v>30</v>
      </c>
      <c r="K202" s="187" t="s">
        <v>0</v>
      </c>
      <c r="L202" s="187" t="s">
        <v>1</v>
      </c>
      <c r="M202" s="187" t="s">
        <v>28</v>
      </c>
      <c r="N202" s="187" t="s">
        <v>14</v>
      </c>
      <c r="O202" s="187" t="s">
        <v>203</v>
      </c>
      <c r="P202" s="187" t="s">
        <v>204</v>
      </c>
      <c r="Q202" s="190" t="s">
        <v>29</v>
      </c>
      <c r="R202" s="40" t="s">
        <v>32</v>
      </c>
    </row>
    <row r="203" spans="1:18" ht="15.6" x14ac:dyDescent="0.3">
      <c r="B203" s="104" t="s">
        <v>190</v>
      </c>
      <c r="C203" s="61"/>
      <c r="E203" s="2"/>
      <c r="H203" s="161" t="s">
        <v>6</v>
      </c>
      <c r="I203" s="203" t="s">
        <v>205</v>
      </c>
      <c r="J203" s="163">
        <v>1</v>
      </c>
      <c r="K203" s="178" t="s">
        <v>206</v>
      </c>
      <c r="L203" s="164" t="s">
        <v>207</v>
      </c>
      <c r="M203" s="165" t="s">
        <v>208</v>
      </c>
      <c r="N203" s="165" t="s">
        <v>208</v>
      </c>
      <c r="O203" s="188">
        <v>0</v>
      </c>
      <c r="P203" s="188">
        <v>0</v>
      </c>
      <c r="Q203" s="166" t="s">
        <v>209</v>
      </c>
      <c r="R203" s="132" t="s">
        <v>5</v>
      </c>
    </row>
    <row r="204" spans="1:18" ht="15" thickBot="1" x14ac:dyDescent="0.35">
      <c r="E204" s="2"/>
      <c r="F204" s="4"/>
      <c r="H204" s="167" t="s">
        <v>7</v>
      </c>
      <c r="I204" s="202" t="s">
        <v>203</v>
      </c>
      <c r="J204" s="168">
        <v>0</v>
      </c>
      <c r="K204" s="184">
        <v>2</v>
      </c>
      <c r="L204" s="182" t="s">
        <v>173</v>
      </c>
      <c r="M204" s="183" t="s">
        <v>173</v>
      </c>
      <c r="N204" s="184">
        <v>0</v>
      </c>
      <c r="O204" s="184">
        <v>1</v>
      </c>
      <c r="P204" s="184">
        <v>0</v>
      </c>
      <c r="Q204" s="185">
        <v>4</v>
      </c>
      <c r="R204" s="186">
        <f>Q204/K204</f>
        <v>2</v>
      </c>
    </row>
    <row r="205" spans="1:18" ht="15" thickBot="1" x14ac:dyDescent="0.35">
      <c r="E205" s="2"/>
      <c r="F205" s="4"/>
      <c r="H205" s="170" t="s">
        <v>8</v>
      </c>
      <c r="I205" s="202" t="s">
        <v>204</v>
      </c>
      <c r="J205" s="171">
        <v>0</v>
      </c>
      <c r="K205" s="180">
        <v>1</v>
      </c>
      <c r="L205" s="172">
        <v>1</v>
      </c>
      <c r="M205" s="173">
        <v>0</v>
      </c>
      <c r="N205" s="174" t="s">
        <v>173</v>
      </c>
      <c r="O205" s="173">
        <v>0</v>
      </c>
      <c r="P205" s="173">
        <v>1</v>
      </c>
      <c r="Q205" s="175">
        <v>5</v>
      </c>
      <c r="R205" s="133">
        <f>Q205/K205</f>
        <v>5</v>
      </c>
    </row>
    <row r="206" spans="1:18" ht="15" thickBot="1" x14ac:dyDescent="0.35">
      <c r="E206" s="2"/>
      <c r="F206" s="4"/>
      <c r="I206" s="6"/>
      <c r="R206" s="132"/>
    </row>
    <row r="207" spans="1:18" ht="16.2" thickBot="1" x14ac:dyDescent="0.4">
      <c r="B207" s="61" t="s">
        <v>191</v>
      </c>
      <c r="C207" s="61"/>
      <c r="E207" s="2"/>
      <c r="I207" s="204"/>
      <c r="J207" s="189" t="s">
        <v>30</v>
      </c>
      <c r="K207" s="187" t="s">
        <v>0</v>
      </c>
      <c r="L207" s="187" t="s">
        <v>1</v>
      </c>
      <c r="M207" s="187" t="s">
        <v>28</v>
      </c>
      <c r="N207" s="187" t="s">
        <v>14</v>
      </c>
      <c r="O207" s="187" t="s">
        <v>203</v>
      </c>
      <c r="P207" s="187" t="s">
        <v>204</v>
      </c>
      <c r="Q207" s="190" t="s">
        <v>29</v>
      </c>
    </row>
    <row r="208" spans="1:18" ht="15.6" x14ac:dyDescent="0.35">
      <c r="B208" s="61" t="s">
        <v>192</v>
      </c>
      <c r="C208" s="61"/>
      <c r="D208" s="4" t="s">
        <v>4</v>
      </c>
      <c r="E208" s="10">
        <v>4</v>
      </c>
      <c r="G208" s="137"/>
      <c r="H208" s="161" t="s">
        <v>6</v>
      </c>
      <c r="I208" s="203" t="s">
        <v>205</v>
      </c>
      <c r="J208" s="163"/>
      <c r="K208" s="178"/>
      <c r="L208" s="191"/>
      <c r="M208" s="192"/>
      <c r="N208" s="192"/>
      <c r="O208" s="192"/>
      <c r="P208" s="188"/>
      <c r="Q208" s="194"/>
    </row>
    <row r="209" spans="1:20" ht="16.2" thickBot="1" x14ac:dyDescent="0.4">
      <c r="B209" s="61" t="s">
        <v>193</v>
      </c>
      <c r="C209" s="61"/>
      <c r="D209" s="4" t="s">
        <v>4</v>
      </c>
      <c r="E209" s="10">
        <v>5</v>
      </c>
      <c r="G209" s="137" t="s">
        <v>211</v>
      </c>
      <c r="H209" s="167" t="s">
        <v>7</v>
      </c>
      <c r="I209" s="202" t="s">
        <v>0</v>
      </c>
      <c r="J209" s="168">
        <v>0</v>
      </c>
      <c r="K209" s="181">
        <f>K204/2</f>
        <v>1</v>
      </c>
      <c r="L209" s="181">
        <f t="shared" ref="L209:Q209" si="39">L204/2</f>
        <v>-0.5</v>
      </c>
      <c r="M209" s="181">
        <f t="shared" si="39"/>
        <v>-0.5</v>
      </c>
      <c r="N209" s="181">
        <f t="shared" si="39"/>
        <v>0</v>
      </c>
      <c r="O209" s="181">
        <f t="shared" si="39"/>
        <v>0.5</v>
      </c>
      <c r="P209" s="181">
        <f t="shared" si="39"/>
        <v>0</v>
      </c>
      <c r="Q209" s="181">
        <f t="shared" si="39"/>
        <v>2</v>
      </c>
    </row>
    <row r="210" spans="1:20" ht="16.2" thickBot="1" x14ac:dyDescent="0.4">
      <c r="B210" s="61" t="s">
        <v>194</v>
      </c>
      <c r="C210" s="61"/>
      <c r="H210" s="170" t="s">
        <v>8</v>
      </c>
      <c r="I210" s="202" t="s">
        <v>204</v>
      </c>
      <c r="J210" s="171">
        <v>0</v>
      </c>
      <c r="K210" s="180"/>
      <c r="L210" s="172"/>
      <c r="M210" s="173"/>
      <c r="N210" s="174"/>
      <c r="O210" s="173"/>
      <c r="P210" s="173"/>
      <c r="Q210" s="175"/>
    </row>
    <row r="211" spans="1:20" ht="15" thickBot="1" x14ac:dyDescent="0.35">
      <c r="I211" s="6"/>
    </row>
    <row r="212" spans="1:20" ht="15" thickBot="1" x14ac:dyDescent="0.35">
      <c r="A212" s="157" t="s">
        <v>197</v>
      </c>
      <c r="B212" s="156" t="s">
        <v>195</v>
      </c>
      <c r="I212" s="204"/>
      <c r="J212" s="189" t="s">
        <v>30</v>
      </c>
      <c r="K212" s="187" t="s">
        <v>0</v>
      </c>
      <c r="L212" s="187" t="s">
        <v>1</v>
      </c>
      <c r="M212" s="187" t="s">
        <v>28</v>
      </c>
      <c r="N212" s="187" t="s">
        <v>14</v>
      </c>
      <c r="O212" s="187" t="s">
        <v>203</v>
      </c>
      <c r="P212" s="187" t="s">
        <v>204</v>
      </c>
      <c r="Q212" s="190" t="s">
        <v>29</v>
      </c>
    </row>
    <row r="213" spans="1:20" x14ac:dyDescent="0.3">
      <c r="B213" s="156" t="s">
        <v>196</v>
      </c>
      <c r="G213" s="137" t="s">
        <v>212</v>
      </c>
      <c r="H213" s="161" t="s">
        <v>6</v>
      </c>
      <c r="I213" s="203" t="s">
        <v>205</v>
      </c>
      <c r="J213" s="163">
        <v>1</v>
      </c>
      <c r="K213" s="209">
        <v>0</v>
      </c>
      <c r="L213" s="195" t="s">
        <v>216</v>
      </c>
      <c r="M213" s="196" t="s">
        <v>218</v>
      </c>
      <c r="N213" s="196" t="s">
        <v>208</v>
      </c>
      <c r="O213" s="196" t="s">
        <v>221</v>
      </c>
      <c r="P213" s="197">
        <v>0</v>
      </c>
      <c r="Q213" s="198" t="s">
        <v>224</v>
      </c>
    </row>
    <row r="214" spans="1:20" ht="15" thickBot="1" x14ac:dyDescent="0.35">
      <c r="G214" s="137" t="s">
        <v>211</v>
      </c>
      <c r="H214" s="167" t="s">
        <v>7</v>
      </c>
      <c r="I214" s="202" t="s">
        <v>0</v>
      </c>
      <c r="J214" s="168">
        <v>0</v>
      </c>
      <c r="K214" s="210">
        <v>1</v>
      </c>
      <c r="L214" s="169">
        <v>-0.5</v>
      </c>
      <c r="M214" s="169">
        <v>-0.5</v>
      </c>
      <c r="N214" s="169">
        <v>0</v>
      </c>
      <c r="O214" s="169">
        <v>0.5</v>
      </c>
      <c r="P214" s="169">
        <v>0</v>
      </c>
      <c r="Q214" s="169">
        <v>2</v>
      </c>
    </row>
    <row r="215" spans="1:20" ht="15" thickBot="1" x14ac:dyDescent="0.35">
      <c r="A215" s="159" t="s">
        <v>198</v>
      </c>
      <c r="B215" s="159"/>
      <c r="C215" s="159"/>
      <c r="G215" s="137" t="s">
        <v>77</v>
      </c>
      <c r="H215" s="170" t="s">
        <v>8</v>
      </c>
      <c r="I215" s="202" t="s">
        <v>204</v>
      </c>
      <c r="J215" s="171">
        <v>0</v>
      </c>
      <c r="K215" s="211">
        <f>K205-$K$205*K209</f>
        <v>0</v>
      </c>
      <c r="L215" s="177">
        <f t="shared" ref="L215:Q215" si="40">L205-$K$205*L209</f>
        <v>1.5</v>
      </c>
      <c r="M215" s="177">
        <f t="shared" si="40"/>
        <v>0.5</v>
      </c>
      <c r="N215" s="177">
        <f t="shared" si="40"/>
        <v>-1</v>
      </c>
      <c r="O215" s="177">
        <f t="shared" si="40"/>
        <v>-0.5</v>
      </c>
      <c r="P215" s="177">
        <f t="shared" si="40"/>
        <v>1</v>
      </c>
      <c r="Q215" s="177">
        <f t="shared" si="40"/>
        <v>3</v>
      </c>
    </row>
    <row r="216" spans="1:20" s="65" customFormat="1" ht="13.8" x14ac:dyDescent="0.3"/>
    <row r="217" spans="1:20" s="65" customFormat="1" ht="15" x14ac:dyDescent="0.35">
      <c r="A217" s="65" t="s">
        <v>241</v>
      </c>
    </row>
    <row r="218" spans="1:20" s="65" customFormat="1" ht="15" x14ac:dyDescent="0.35">
      <c r="A218" s="65" t="s">
        <v>199</v>
      </c>
      <c r="I218" s="145" t="s">
        <v>213</v>
      </c>
      <c r="J218"/>
      <c r="K218"/>
      <c r="L218"/>
    </row>
    <row r="219" spans="1:20" s="65" customFormat="1" ht="15" x14ac:dyDescent="0.35">
      <c r="A219" s="65" t="s">
        <v>200</v>
      </c>
      <c r="I219" s="199" t="s">
        <v>0</v>
      </c>
      <c r="J219" t="s">
        <v>214</v>
      </c>
      <c r="K219"/>
      <c r="L219"/>
      <c r="N219" s="65" t="s">
        <v>240</v>
      </c>
      <c r="T219" s="158"/>
    </row>
    <row r="220" spans="1:20" s="65" customFormat="1" ht="15" x14ac:dyDescent="0.35">
      <c r="A220" s="65" t="s">
        <v>201</v>
      </c>
      <c r="I220" s="199" t="s">
        <v>1</v>
      </c>
      <c r="J220" s="4" t="s">
        <v>215</v>
      </c>
      <c r="K220"/>
      <c r="L220"/>
    </row>
    <row r="221" spans="1:20" ht="15" x14ac:dyDescent="0.35">
      <c r="A221" s="65" t="s">
        <v>202</v>
      </c>
      <c r="B221" s="158"/>
      <c r="C221" s="158"/>
      <c r="D221" s="158"/>
      <c r="E221" s="158"/>
      <c r="I221" s="199" t="s">
        <v>28</v>
      </c>
      <c r="J221" s="4" t="s">
        <v>217</v>
      </c>
    </row>
    <row r="222" spans="1:20" x14ac:dyDescent="0.3">
      <c r="A222" s="65" t="s">
        <v>210</v>
      </c>
      <c r="I222" s="199" t="s">
        <v>14</v>
      </c>
      <c r="J222" s="193" t="s">
        <v>219</v>
      </c>
      <c r="K222" s="65"/>
      <c r="L222" s="65"/>
    </row>
    <row r="223" spans="1:20" x14ac:dyDescent="0.3">
      <c r="I223" s="199" t="s">
        <v>203</v>
      </c>
      <c r="J223" s="65" t="s">
        <v>220</v>
      </c>
      <c r="K223" s="65"/>
      <c r="L223" s="65"/>
    </row>
    <row r="224" spans="1:20" x14ac:dyDescent="0.3">
      <c r="I224" s="199" t="s">
        <v>204</v>
      </c>
      <c r="J224" s="65" t="s">
        <v>222</v>
      </c>
      <c r="K224" s="65"/>
      <c r="L224" s="65"/>
    </row>
    <row r="225" spans="1:18" x14ac:dyDescent="0.3">
      <c r="I225" s="199" t="s">
        <v>29</v>
      </c>
      <c r="J225" s="65" t="s">
        <v>223</v>
      </c>
      <c r="K225" s="65"/>
      <c r="L225" s="65"/>
    </row>
    <row r="227" spans="1:18" x14ac:dyDescent="0.3">
      <c r="H227" s="278" t="s">
        <v>225</v>
      </c>
      <c r="I227" s="278"/>
      <c r="J227" s="278"/>
      <c r="K227" s="278"/>
      <c r="L227" s="278"/>
      <c r="M227" s="278"/>
      <c r="N227" s="278"/>
      <c r="O227" s="278"/>
      <c r="P227" s="278"/>
      <c r="Q227" s="278"/>
    </row>
    <row r="228" spans="1:18" x14ac:dyDescent="0.3">
      <c r="H228" s="278"/>
      <c r="I228" s="278"/>
      <c r="J228" s="278"/>
      <c r="K228" s="278"/>
      <c r="L228" s="278"/>
      <c r="M228" s="278"/>
      <c r="N228" s="278"/>
      <c r="O228" s="278"/>
      <c r="P228" s="278"/>
      <c r="Q228" s="278"/>
    </row>
    <row r="229" spans="1:18" x14ac:dyDescent="0.3">
      <c r="A229" s="41" t="s">
        <v>226</v>
      </c>
      <c r="G229" s="9" t="s">
        <v>62</v>
      </c>
    </row>
    <row r="230" spans="1:18" ht="15" thickBot="1" x14ac:dyDescent="0.35"/>
    <row r="231" spans="1:18" ht="15" thickBot="1" x14ac:dyDescent="0.35">
      <c r="I231" s="160"/>
      <c r="J231" s="189" t="s">
        <v>30</v>
      </c>
      <c r="K231" s="187" t="s">
        <v>0</v>
      </c>
      <c r="L231" s="187" t="s">
        <v>1</v>
      </c>
      <c r="M231" s="187" t="s">
        <v>28</v>
      </c>
      <c r="N231" s="187" t="s">
        <v>14</v>
      </c>
      <c r="O231" s="187" t="s">
        <v>203</v>
      </c>
      <c r="P231" s="187" t="s">
        <v>204</v>
      </c>
      <c r="Q231" s="190" t="s">
        <v>29</v>
      </c>
      <c r="R231" s="40" t="s">
        <v>32</v>
      </c>
    </row>
    <row r="232" spans="1:18" x14ac:dyDescent="0.3">
      <c r="H232" s="161" t="s">
        <v>6</v>
      </c>
      <c r="I232" s="162" t="s">
        <v>205</v>
      </c>
      <c r="J232" s="163">
        <v>1</v>
      </c>
      <c r="K232" s="176">
        <v>0</v>
      </c>
      <c r="L232" s="200" t="s">
        <v>216</v>
      </c>
      <c r="M232" s="196" t="s">
        <v>218</v>
      </c>
      <c r="N232" s="196" t="s">
        <v>208</v>
      </c>
      <c r="O232" s="196" t="s">
        <v>221</v>
      </c>
      <c r="P232" s="197">
        <v>0</v>
      </c>
      <c r="Q232" s="198" t="s">
        <v>224</v>
      </c>
      <c r="R232" s="132" t="s">
        <v>5</v>
      </c>
    </row>
    <row r="233" spans="1:18" ht="15" thickBot="1" x14ac:dyDescent="0.35">
      <c r="H233" s="167" t="s">
        <v>7</v>
      </c>
      <c r="I233" s="202" t="s">
        <v>0</v>
      </c>
      <c r="J233" s="168">
        <v>0</v>
      </c>
      <c r="K233" s="169">
        <v>1</v>
      </c>
      <c r="L233" s="179">
        <v>-0.5</v>
      </c>
      <c r="M233" s="169">
        <v>-0.5</v>
      </c>
      <c r="N233" s="169">
        <v>0</v>
      </c>
      <c r="O233" s="169">
        <v>0.5</v>
      </c>
      <c r="P233" s="169">
        <v>0</v>
      </c>
      <c r="Q233" s="169">
        <v>2</v>
      </c>
      <c r="R233" s="186">
        <f>Q233/L233</f>
        <v>-4</v>
      </c>
    </row>
    <row r="234" spans="1:18" ht="15" thickBot="1" x14ac:dyDescent="0.35">
      <c r="H234" s="170" t="s">
        <v>8</v>
      </c>
      <c r="I234" s="202" t="s">
        <v>204</v>
      </c>
      <c r="J234" s="171">
        <v>0</v>
      </c>
      <c r="K234" s="201">
        <v>0</v>
      </c>
      <c r="L234" s="201">
        <v>1.5</v>
      </c>
      <c r="M234" s="201">
        <v>0.5</v>
      </c>
      <c r="N234" s="201">
        <v>-1</v>
      </c>
      <c r="O234" s="201">
        <v>-0.5</v>
      </c>
      <c r="P234" s="201">
        <v>1</v>
      </c>
      <c r="Q234" s="201">
        <v>3</v>
      </c>
      <c r="R234" s="186">
        <f>Q234/L234</f>
        <v>2</v>
      </c>
    </row>
    <row r="235" spans="1:18" ht="15" thickBot="1" x14ac:dyDescent="0.35"/>
    <row r="236" spans="1:18" ht="15" thickBot="1" x14ac:dyDescent="0.35">
      <c r="I236" s="160"/>
      <c r="J236" s="189" t="s">
        <v>30</v>
      </c>
      <c r="K236" s="187" t="s">
        <v>0</v>
      </c>
      <c r="L236" s="187" t="s">
        <v>1</v>
      </c>
      <c r="M236" s="187" t="s">
        <v>28</v>
      </c>
      <c r="N236" s="187" t="s">
        <v>14</v>
      </c>
      <c r="O236" s="187" t="s">
        <v>203</v>
      </c>
      <c r="P236" s="187" t="s">
        <v>204</v>
      </c>
      <c r="Q236" s="190" t="s">
        <v>29</v>
      </c>
      <c r="R236" s="40"/>
    </row>
    <row r="237" spans="1:18" x14ac:dyDescent="0.3">
      <c r="H237" s="161" t="s">
        <v>6</v>
      </c>
      <c r="I237" s="162" t="s">
        <v>205</v>
      </c>
      <c r="J237" s="163">
        <v>1</v>
      </c>
      <c r="K237" s="176"/>
      <c r="L237" s="200"/>
      <c r="M237" s="196"/>
      <c r="N237" s="196"/>
      <c r="O237" s="196"/>
      <c r="P237" s="197"/>
      <c r="Q237" s="198"/>
      <c r="R237" s="132"/>
    </row>
    <row r="238" spans="1:18" ht="15" thickBot="1" x14ac:dyDescent="0.35">
      <c r="H238" s="167" t="s">
        <v>7</v>
      </c>
      <c r="I238" s="202" t="s">
        <v>0</v>
      </c>
      <c r="J238" s="168">
        <v>0</v>
      </c>
      <c r="K238" s="169"/>
      <c r="L238" s="179"/>
      <c r="M238" s="169"/>
      <c r="N238" s="169"/>
      <c r="O238" s="169"/>
      <c r="P238" s="169"/>
      <c r="Q238" s="169"/>
      <c r="R238" s="186"/>
    </row>
    <row r="239" spans="1:18" ht="15" thickBot="1" x14ac:dyDescent="0.35">
      <c r="G239" s="137" t="s">
        <v>227</v>
      </c>
      <c r="H239" s="170" t="s">
        <v>8</v>
      </c>
      <c r="I239" s="202" t="s">
        <v>1</v>
      </c>
      <c r="J239" s="171">
        <v>0</v>
      </c>
      <c r="K239" s="201">
        <f>K234*2/3</f>
        <v>0</v>
      </c>
      <c r="L239" s="201">
        <f t="shared" ref="L239:Q239" si="41">L234*2/3</f>
        <v>1</v>
      </c>
      <c r="M239" s="205">
        <f t="shared" si="41"/>
        <v>0.33333333333333331</v>
      </c>
      <c r="N239" s="205">
        <f t="shared" si="41"/>
        <v>-0.66666666666666663</v>
      </c>
      <c r="O239" s="205">
        <f t="shared" si="41"/>
        <v>-0.33333333333333331</v>
      </c>
      <c r="P239" s="205">
        <f t="shared" si="41"/>
        <v>0.66666666666666663</v>
      </c>
      <c r="Q239" s="201">
        <f t="shared" si="41"/>
        <v>2</v>
      </c>
      <c r="R239" s="186"/>
    </row>
    <row r="240" spans="1:18" ht="15" thickBot="1" x14ac:dyDescent="0.35"/>
    <row r="241" spans="7:18" ht="15" thickBot="1" x14ac:dyDescent="0.35">
      <c r="I241" s="160"/>
      <c r="J241" s="189" t="s">
        <v>30</v>
      </c>
      <c r="K241" s="187" t="s">
        <v>0</v>
      </c>
      <c r="L241" s="187" t="s">
        <v>1</v>
      </c>
      <c r="M241" s="187" t="s">
        <v>28</v>
      </c>
      <c r="N241" s="187" t="s">
        <v>14</v>
      </c>
      <c r="O241" s="187" t="s">
        <v>203</v>
      </c>
      <c r="P241" s="187" t="s">
        <v>204</v>
      </c>
      <c r="Q241" s="190" t="s">
        <v>29</v>
      </c>
      <c r="R241" s="40"/>
    </row>
    <row r="242" spans="7:18" x14ac:dyDescent="0.3">
      <c r="G242" s="137" t="s">
        <v>228</v>
      </c>
      <c r="H242" s="161" t="s">
        <v>6</v>
      </c>
      <c r="I242" s="162" t="s">
        <v>205</v>
      </c>
      <c r="J242" s="163">
        <v>1</v>
      </c>
      <c r="K242" s="176">
        <v>0</v>
      </c>
      <c r="L242" s="200">
        <v>0</v>
      </c>
      <c r="M242" s="196">
        <f>-2/3</f>
        <v>-0.66666666666666663</v>
      </c>
      <c r="N242" s="196" t="s">
        <v>231</v>
      </c>
      <c r="O242" s="196" t="s">
        <v>233</v>
      </c>
      <c r="P242" s="207" t="s">
        <v>235</v>
      </c>
      <c r="Q242" s="214">
        <v>16</v>
      </c>
      <c r="R242" s="132"/>
    </row>
    <row r="243" spans="7:18" ht="15" thickBot="1" x14ac:dyDescent="0.35">
      <c r="G243" s="137" t="s">
        <v>237</v>
      </c>
      <c r="H243" s="167" t="s">
        <v>7</v>
      </c>
      <c r="I243" s="202" t="s">
        <v>0</v>
      </c>
      <c r="J243" s="168">
        <v>0</v>
      </c>
      <c r="K243" s="169">
        <f>K233-$L$233*K239</f>
        <v>1</v>
      </c>
      <c r="L243" s="169">
        <f t="shared" ref="L243:Q243" si="42">L233-$L$233*L239</f>
        <v>0</v>
      </c>
      <c r="M243" s="208">
        <f t="shared" si="42"/>
        <v>-0.33333333333333337</v>
      </c>
      <c r="N243" s="208">
        <f t="shared" si="42"/>
        <v>-0.33333333333333331</v>
      </c>
      <c r="O243" s="208">
        <f t="shared" si="42"/>
        <v>0.33333333333333337</v>
      </c>
      <c r="P243" s="208">
        <f t="shared" si="42"/>
        <v>0.33333333333333331</v>
      </c>
      <c r="Q243" s="169">
        <f t="shared" si="42"/>
        <v>3</v>
      </c>
      <c r="R243" s="186"/>
    </row>
    <row r="244" spans="7:18" ht="15" thickBot="1" x14ac:dyDescent="0.35">
      <c r="H244" s="170" t="s">
        <v>8</v>
      </c>
      <c r="I244" s="202" t="s">
        <v>1</v>
      </c>
      <c r="J244" s="171">
        <v>0</v>
      </c>
      <c r="K244" s="201">
        <v>0</v>
      </c>
      <c r="L244" s="201">
        <v>1</v>
      </c>
      <c r="M244" s="205">
        <v>0.33333333333333331</v>
      </c>
      <c r="N244" s="205">
        <v>-0.66666666666666663</v>
      </c>
      <c r="O244" s="205">
        <v>-0.33333333333333331</v>
      </c>
      <c r="P244" s="205">
        <v>0.66666666666666663</v>
      </c>
      <c r="Q244" s="201">
        <v>2</v>
      </c>
      <c r="R244" s="186"/>
    </row>
    <row r="246" spans="7:18" x14ac:dyDescent="0.3">
      <c r="G246" s="145" t="s">
        <v>213</v>
      </c>
    </row>
    <row r="247" spans="7:18" x14ac:dyDescent="0.3">
      <c r="G247" s="199" t="s">
        <v>0</v>
      </c>
      <c r="H247" s="66">
        <v>0</v>
      </c>
    </row>
    <row r="248" spans="7:18" x14ac:dyDescent="0.3">
      <c r="G248" s="199" t="s">
        <v>1</v>
      </c>
      <c r="H248" s="206">
        <v>0</v>
      </c>
    </row>
    <row r="249" spans="7:18" x14ac:dyDescent="0.3">
      <c r="G249" s="199" t="s">
        <v>28</v>
      </c>
      <c r="H249" s="206" t="s">
        <v>229</v>
      </c>
    </row>
    <row r="250" spans="7:18" x14ac:dyDescent="0.3">
      <c r="G250" s="199" t="s">
        <v>14</v>
      </c>
      <c r="H250" s="193" t="s">
        <v>230</v>
      </c>
    </row>
    <row r="251" spans="7:18" x14ac:dyDescent="0.3">
      <c r="G251" s="199" t="s">
        <v>203</v>
      </c>
      <c r="H251" s="193" t="s">
        <v>232</v>
      </c>
    </row>
    <row r="252" spans="7:18" x14ac:dyDescent="0.3">
      <c r="G252" s="199" t="s">
        <v>204</v>
      </c>
      <c r="H252" s="65" t="s">
        <v>234</v>
      </c>
    </row>
    <row r="253" spans="7:18" x14ac:dyDescent="0.3">
      <c r="G253" s="199" t="s">
        <v>29</v>
      </c>
      <c r="H253" s="65" t="s">
        <v>236</v>
      </c>
    </row>
    <row r="255" spans="7:18" x14ac:dyDescent="0.3">
      <c r="H255" s="272" t="s">
        <v>238</v>
      </c>
      <c r="I255" s="272"/>
      <c r="J255" s="272"/>
      <c r="K255" s="272"/>
      <c r="L255" s="272"/>
      <c r="M255" s="272"/>
      <c r="N255" s="272"/>
      <c r="O255" s="272"/>
      <c r="P255" s="272"/>
      <c r="Q255" s="272"/>
      <c r="R255" s="272"/>
    </row>
    <row r="256" spans="7:18" x14ac:dyDescent="0.3">
      <c r="I256" s="145" t="s">
        <v>239</v>
      </c>
      <c r="J256" s="155"/>
      <c r="K256" s="155"/>
      <c r="L256" s="155"/>
      <c r="M256" s="155"/>
      <c r="N256" s="155"/>
      <c r="O256" s="155"/>
      <c r="P256" s="155"/>
      <c r="Q256" s="155"/>
    </row>
    <row r="262" spans="1:17" x14ac:dyDescent="0.3">
      <c r="A262" s="41" t="s">
        <v>265</v>
      </c>
    </row>
    <row r="264" spans="1:17" x14ac:dyDescent="0.3">
      <c r="A264" s="103" t="s">
        <v>66</v>
      </c>
      <c r="B264" s="65"/>
      <c r="C264" t="s">
        <v>273</v>
      </c>
      <c r="J264" t="s">
        <v>274</v>
      </c>
    </row>
    <row r="265" spans="1:17" x14ac:dyDescent="0.3">
      <c r="A265" s="65"/>
      <c r="B265" s="64" t="s">
        <v>45</v>
      </c>
      <c r="G265" s="227"/>
      <c r="H265" s="228" t="s">
        <v>30</v>
      </c>
      <c r="I265" s="228" t="s">
        <v>0</v>
      </c>
      <c r="J265" s="228" t="s">
        <v>1</v>
      </c>
      <c r="K265" s="228" t="s">
        <v>2</v>
      </c>
      <c r="L265" s="228" t="s">
        <v>270</v>
      </c>
      <c r="M265" s="228" t="s">
        <v>271</v>
      </c>
      <c r="N265" s="228" t="s">
        <v>272</v>
      </c>
      <c r="O265" s="228" t="s">
        <v>29</v>
      </c>
      <c r="Q265" t="s">
        <v>280</v>
      </c>
    </row>
    <row r="266" spans="1:17" ht="15.6" x14ac:dyDescent="0.3">
      <c r="B266" s="104" t="s">
        <v>267</v>
      </c>
      <c r="C266" s="61"/>
      <c r="G266" s="228" t="s">
        <v>30</v>
      </c>
      <c r="H266" s="19">
        <v>1</v>
      </c>
      <c r="I266" s="215">
        <v>-2</v>
      </c>
      <c r="J266" s="215">
        <v>-2</v>
      </c>
      <c r="K266" s="19">
        <v>-1</v>
      </c>
      <c r="L266" s="19">
        <v>0</v>
      </c>
      <c r="M266" s="19">
        <v>0</v>
      </c>
      <c r="N266" s="19">
        <v>0</v>
      </c>
      <c r="O266" s="19">
        <v>0</v>
      </c>
      <c r="Q266" t="s">
        <v>281</v>
      </c>
    </row>
    <row r="267" spans="1:17" ht="15.6" x14ac:dyDescent="0.3">
      <c r="B267" s="104" t="s">
        <v>266</v>
      </c>
      <c r="C267" s="61"/>
      <c r="G267" s="228" t="s">
        <v>28</v>
      </c>
      <c r="H267" s="19">
        <v>0</v>
      </c>
      <c r="I267" s="19">
        <v>2</v>
      </c>
      <c r="J267" s="19">
        <v>0</v>
      </c>
      <c r="K267" s="19">
        <v>1</v>
      </c>
      <c r="L267" s="19">
        <v>1</v>
      </c>
      <c r="M267" s="19">
        <v>0</v>
      </c>
      <c r="N267" s="19">
        <v>0</v>
      </c>
      <c r="O267" s="19">
        <v>4</v>
      </c>
      <c r="P267" s="4" t="s">
        <v>5</v>
      </c>
    </row>
    <row r="268" spans="1:17" ht="15.6" x14ac:dyDescent="0.3">
      <c r="B268" s="104" t="s">
        <v>268</v>
      </c>
      <c r="C268" s="61"/>
      <c r="F268" t="s">
        <v>275</v>
      </c>
      <c r="G268" s="228" t="s">
        <v>14</v>
      </c>
      <c r="H268" s="19">
        <v>0</v>
      </c>
      <c r="I268" s="19">
        <v>1</v>
      </c>
      <c r="J268" s="19">
        <v>1</v>
      </c>
      <c r="K268" s="19">
        <v>0</v>
      </c>
      <c r="L268" s="19">
        <v>0</v>
      </c>
      <c r="M268" s="19">
        <v>1</v>
      </c>
      <c r="N268" s="19">
        <v>0</v>
      </c>
      <c r="O268" s="19">
        <v>1</v>
      </c>
      <c r="P268" s="229">
        <v>1</v>
      </c>
    </row>
    <row r="269" spans="1:17" ht="15.6" x14ac:dyDescent="0.3">
      <c r="B269" s="104" t="s">
        <v>269</v>
      </c>
      <c r="C269" s="61"/>
      <c r="G269" s="228" t="s">
        <v>15</v>
      </c>
      <c r="H269" s="19">
        <v>0</v>
      </c>
      <c r="I269" s="19">
        <v>1</v>
      </c>
      <c r="J269" s="19">
        <v>0</v>
      </c>
      <c r="K269" s="19">
        <v>1</v>
      </c>
      <c r="L269" s="19">
        <v>0</v>
      </c>
      <c r="M269" s="19">
        <v>0</v>
      </c>
      <c r="N269" s="19">
        <v>1</v>
      </c>
      <c r="O269" s="19">
        <v>1</v>
      </c>
      <c r="P269" s="4" t="s">
        <v>5</v>
      </c>
    </row>
    <row r="270" spans="1:17" x14ac:dyDescent="0.3">
      <c r="K270" t="s">
        <v>274</v>
      </c>
    </row>
    <row r="271" spans="1:17" x14ac:dyDescent="0.3">
      <c r="G271" s="227"/>
      <c r="H271" s="228" t="s">
        <v>30</v>
      </c>
      <c r="I271" s="228" t="s">
        <v>0</v>
      </c>
      <c r="J271" s="228" t="s">
        <v>1</v>
      </c>
      <c r="K271" s="228" t="s">
        <v>2</v>
      </c>
      <c r="L271" s="228" t="s">
        <v>270</v>
      </c>
      <c r="M271" s="228" t="s">
        <v>271</v>
      </c>
      <c r="N271" s="228" t="s">
        <v>272</v>
      </c>
      <c r="O271" s="228" t="s">
        <v>29</v>
      </c>
      <c r="Q271" t="s">
        <v>278</v>
      </c>
    </row>
    <row r="272" spans="1:17" x14ac:dyDescent="0.3">
      <c r="G272" s="228" t="s">
        <v>30</v>
      </c>
      <c r="H272" s="19">
        <f>H266-$J266*H$274</f>
        <v>1</v>
      </c>
      <c r="I272" s="19">
        <f t="shared" ref="I272:O272" si="43">I266-$J266*I$274</f>
        <v>0</v>
      </c>
      <c r="J272" s="19">
        <f t="shared" si="43"/>
        <v>0</v>
      </c>
      <c r="K272" s="215">
        <f t="shared" si="43"/>
        <v>-1</v>
      </c>
      <c r="L272" s="19">
        <f t="shared" si="43"/>
        <v>0</v>
      </c>
      <c r="M272" s="19">
        <f t="shared" si="43"/>
        <v>2</v>
      </c>
      <c r="N272" s="19">
        <f t="shared" si="43"/>
        <v>0</v>
      </c>
      <c r="O272" s="19">
        <f t="shared" si="43"/>
        <v>2</v>
      </c>
      <c r="Q272" t="s">
        <v>279</v>
      </c>
    </row>
    <row r="273" spans="5:17" x14ac:dyDescent="0.3">
      <c r="G273" s="228" t="s">
        <v>28</v>
      </c>
      <c r="H273" s="19">
        <v>0</v>
      </c>
      <c r="I273" s="19">
        <v>2</v>
      </c>
      <c r="J273" s="19">
        <v>0</v>
      </c>
      <c r="K273" s="215">
        <v>1</v>
      </c>
      <c r="L273" s="19">
        <v>1</v>
      </c>
      <c r="M273" s="19">
        <v>0</v>
      </c>
      <c r="N273" s="19">
        <v>0</v>
      </c>
      <c r="O273" s="19">
        <v>4</v>
      </c>
      <c r="P273">
        <f>O273/K273</f>
        <v>4</v>
      </c>
    </row>
    <row r="274" spans="5:17" x14ac:dyDescent="0.3">
      <c r="G274" s="112" t="s">
        <v>1</v>
      </c>
      <c r="H274" s="19">
        <v>0</v>
      </c>
      <c r="I274" s="19">
        <v>1</v>
      </c>
      <c r="J274" s="19">
        <v>1</v>
      </c>
      <c r="K274" s="215">
        <v>0</v>
      </c>
      <c r="L274" s="19">
        <v>0</v>
      </c>
      <c r="M274" s="19">
        <v>1</v>
      </c>
      <c r="N274" s="19">
        <v>0</v>
      </c>
      <c r="O274" s="19">
        <v>1</v>
      </c>
      <c r="P274" s="4" t="s">
        <v>5</v>
      </c>
    </row>
    <row r="275" spans="5:17" x14ac:dyDescent="0.3">
      <c r="F275" t="s">
        <v>275</v>
      </c>
      <c r="G275" s="228" t="s">
        <v>15</v>
      </c>
      <c r="H275" s="19">
        <v>0</v>
      </c>
      <c r="I275" s="19">
        <v>1</v>
      </c>
      <c r="J275" s="19">
        <v>0</v>
      </c>
      <c r="K275" s="215">
        <v>1</v>
      </c>
      <c r="L275" s="19">
        <v>0</v>
      </c>
      <c r="M275" s="19">
        <v>0</v>
      </c>
      <c r="N275" s="19">
        <v>1</v>
      </c>
      <c r="O275" s="19">
        <v>1</v>
      </c>
      <c r="P275">
        <f t="shared" ref="P275" si="44">O275/K275</f>
        <v>1</v>
      </c>
    </row>
    <row r="277" spans="5:17" ht="15" thickBot="1" x14ac:dyDescent="0.35">
      <c r="G277" s="227"/>
      <c r="H277" s="228" t="s">
        <v>30</v>
      </c>
      <c r="I277" s="228" t="s">
        <v>0</v>
      </c>
      <c r="J277" s="234" t="s">
        <v>1</v>
      </c>
      <c r="K277" s="234" t="s">
        <v>2</v>
      </c>
      <c r="L277" s="234" t="s">
        <v>270</v>
      </c>
      <c r="M277" s="228" t="s">
        <v>271</v>
      </c>
      <c r="N277" s="228" t="s">
        <v>272</v>
      </c>
      <c r="O277" s="228" t="s">
        <v>29</v>
      </c>
      <c r="Q277" t="s">
        <v>276</v>
      </c>
    </row>
    <row r="278" spans="5:17" x14ac:dyDescent="0.3">
      <c r="G278" s="228" t="s">
        <v>30</v>
      </c>
      <c r="H278" s="19">
        <f>H272-$K272*H$281</f>
        <v>1</v>
      </c>
      <c r="I278" s="230">
        <f t="shared" ref="I278:O279" si="45">I272-$K272*I$281</f>
        <v>1</v>
      </c>
      <c r="J278" s="235">
        <f t="shared" si="45"/>
        <v>0</v>
      </c>
      <c r="K278" s="236">
        <f t="shared" si="45"/>
        <v>0</v>
      </c>
      <c r="L278" s="237">
        <f t="shared" si="45"/>
        <v>0</v>
      </c>
      <c r="M278" s="232">
        <f t="shared" si="45"/>
        <v>2</v>
      </c>
      <c r="N278" s="19">
        <f t="shared" si="45"/>
        <v>1</v>
      </c>
      <c r="O278" s="19">
        <f t="shared" si="45"/>
        <v>3</v>
      </c>
      <c r="Q278" t="s">
        <v>277</v>
      </c>
    </row>
    <row r="279" spans="5:17" x14ac:dyDescent="0.3">
      <c r="G279" s="228" t="s">
        <v>28</v>
      </c>
      <c r="H279" s="19">
        <f>H273-$K273*H$281</f>
        <v>0</v>
      </c>
      <c r="I279" s="230">
        <f t="shared" si="45"/>
        <v>1</v>
      </c>
      <c r="J279" s="238">
        <f t="shared" si="45"/>
        <v>0</v>
      </c>
      <c r="K279" s="19">
        <f t="shared" si="45"/>
        <v>0</v>
      </c>
      <c r="L279" s="239">
        <f t="shared" si="45"/>
        <v>1</v>
      </c>
      <c r="M279" s="232">
        <f t="shared" si="45"/>
        <v>0</v>
      </c>
      <c r="N279" s="19">
        <f t="shared" si="45"/>
        <v>-1</v>
      </c>
      <c r="O279" s="19">
        <f t="shared" si="45"/>
        <v>3</v>
      </c>
      <c r="Q279" t="s">
        <v>282</v>
      </c>
    </row>
    <row r="280" spans="5:17" x14ac:dyDescent="0.3">
      <c r="G280" s="112" t="s">
        <v>1</v>
      </c>
      <c r="H280" s="19">
        <v>0</v>
      </c>
      <c r="I280" s="230">
        <v>1</v>
      </c>
      <c r="J280" s="238">
        <v>1</v>
      </c>
      <c r="K280" s="215">
        <v>0</v>
      </c>
      <c r="L280" s="239">
        <v>0</v>
      </c>
      <c r="M280" s="232">
        <v>1</v>
      </c>
      <c r="N280" s="19">
        <v>0</v>
      </c>
      <c r="O280" s="19">
        <v>1</v>
      </c>
    </row>
    <row r="281" spans="5:17" ht="15" thickBot="1" x14ac:dyDescent="0.35">
      <c r="G281" s="228" t="s">
        <v>2</v>
      </c>
      <c r="H281" s="215">
        <v>0</v>
      </c>
      <c r="I281" s="231">
        <v>1</v>
      </c>
      <c r="J281" s="240">
        <v>0</v>
      </c>
      <c r="K281" s="241">
        <v>1</v>
      </c>
      <c r="L281" s="242">
        <v>0</v>
      </c>
      <c r="M281" s="233">
        <v>0</v>
      </c>
      <c r="N281" s="215">
        <v>1</v>
      </c>
      <c r="O281" s="215">
        <v>1</v>
      </c>
    </row>
    <row r="283" spans="5:17" x14ac:dyDescent="0.3">
      <c r="E283" t="s">
        <v>283</v>
      </c>
      <c r="I283" t="s">
        <v>274</v>
      </c>
    </row>
    <row r="284" spans="5:17" x14ac:dyDescent="0.3">
      <c r="G284" s="227"/>
      <c r="H284" s="228" t="s">
        <v>30</v>
      </c>
      <c r="I284" s="228" t="s">
        <v>0</v>
      </c>
      <c r="J284" s="228" t="s">
        <v>1</v>
      </c>
      <c r="K284" s="228" t="s">
        <v>2</v>
      </c>
      <c r="L284" s="228" t="s">
        <v>270</v>
      </c>
      <c r="M284" s="228" t="s">
        <v>271</v>
      </c>
      <c r="N284" s="228" t="s">
        <v>272</v>
      </c>
      <c r="O284" s="228" t="s">
        <v>29</v>
      </c>
    </row>
    <row r="285" spans="5:17" x14ac:dyDescent="0.3">
      <c r="G285" s="228" t="s">
        <v>30</v>
      </c>
      <c r="H285" s="19">
        <v>1</v>
      </c>
      <c r="I285" s="215">
        <v>-2</v>
      </c>
      <c r="J285" s="215">
        <v>-2</v>
      </c>
      <c r="K285" s="19">
        <v>-1</v>
      </c>
      <c r="L285" s="19">
        <v>0</v>
      </c>
      <c r="M285" s="19">
        <v>0</v>
      </c>
      <c r="N285" s="19">
        <v>0</v>
      </c>
      <c r="O285" s="19">
        <v>0</v>
      </c>
    </row>
    <row r="286" spans="5:17" x14ac:dyDescent="0.3">
      <c r="G286" s="228" t="s">
        <v>28</v>
      </c>
      <c r="H286" s="19">
        <v>0</v>
      </c>
      <c r="I286" s="215">
        <v>2</v>
      </c>
      <c r="J286" s="19">
        <v>0</v>
      </c>
      <c r="K286" s="19">
        <v>1</v>
      </c>
      <c r="L286" s="19">
        <v>1</v>
      </c>
      <c r="M286" s="19">
        <v>0</v>
      </c>
      <c r="N286" s="19">
        <v>0</v>
      </c>
      <c r="O286" s="19">
        <v>4</v>
      </c>
      <c r="P286">
        <f>O286/I286</f>
        <v>2</v>
      </c>
    </row>
    <row r="287" spans="5:17" x14ac:dyDescent="0.3">
      <c r="F287" t="s">
        <v>275</v>
      </c>
      <c r="G287" s="215" t="s">
        <v>14</v>
      </c>
      <c r="H287" s="215">
        <v>0</v>
      </c>
      <c r="I287" s="215">
        <v>1</v>
      </c>
      <c r="J287" s="215">
        <v>1</v>
      </c>
      <c r="K287" s="215">
        <v>0</v>
      </c>
      <c r="L287" s="215">
        <v>0</v>
      </c>
      <c r="M287" s="215">
        <v>1</v>
      </c>
      <c r="N287" s="215">
        <v>0</v>
      </c>
      <c r="O287" s="215">
        <v>1</v>
      </c>
      <c r="P287" s="243">
        <f t="shared" ref="P287:P288" si="46">O287/I287</f>
        <v>1</v>
      </c>
    </row>
    <row r="288" spans="5:17" x14ac:dyDescent="0.3">
      <c r="G288" s="228" t="s">
        <v>15</v>
      </c>
      <c r="H288" s="19">
        <v>0</v>
      </c>
      <c r="I288" s="215">
        <v>1</v>
      </c>
      <c r="J288" s="19">
        <v>0</v>
      </c>
      <c r="K288" s="19">
        <v>1</v>
      </c>
      <c r="L288" s="19">
        <v>0</v>
      </c>
      <c r="M288" s="19">
        <v>0</v>
      </c>
      <c r="N288" s="19">
        <v>1</v>
      </c>
      <c r="O288" s="19">
        <v>1</v>
      </c>
      <c r="P288" s="243">
        <f t="shared" si="46"/>
        <v>1</v>
      </c>
    </row>
    <row r="289" spans="6:16" x14ac:dyDescent="0.3">
      <c r="K289" t="s">
        <v>274</v>
      </c>
    </row>
    <row r="290" spans="6:16" x14ac:dyDescent="0.3">
      <c r="G290" s="227"/>
      <c r="H290" s="228" t="s">
        <v>30</v>
      </c>
      <c r="I290" s="228" t="s">
        <v>0</v>
      </c>
      <c r="J290" s="228" t="s">
        <v>1</v>
      </c>
      <c r="K290" s="228" t="s">
        <v>2</v>
      </c>
      <c r="L290" s="228" t="s">
        <v>270</v>
      </c>
      <c r="M290" s="228" t="s">
        <v>271</v>
      </c>
      <c r="N290" s="228" t="s">
        <v>272</v>
      </c>
      <c r="O290" s="228" t="s">
        <v>29</v>
      </c>
    </row>
    <row r="291" spans="6:16" x14ac:dyDescent="0.3">
      <c r="G291" s="228" t="s">
        <v>30</v>
      </c>
      <c r="H291" s="112">
        <f>H285-$I285*H$293</f>
        <v>1</v>
      </c>
      <c r="I291" s="112">
        <f t="shared" ref="I291:O292" si="47">I285-$I285*I$293</f>
        <v>0</v>
      </c>
      <c r="J291" s="112">
        <f t="shared" si="47"/>
        <v>0</v>
      </c>
      <c r="K291" s="215">
        <f t="shared" si="47"/>
        <v>-1</v>
      </c>
      <c r="L291" s="112">
        <f t="shared" si="47"/>
        <v>0</v>
      </c>
      <c r="M291" s="112">
        <f t="shared" si="47"/>
        <v>2</v>
      </c>
      <c r="N291" s="112">
        <f t="shared" si="47"/>
        <v>0</v>
      </c>
      <c r="O291" s="112">
        <f t="shared" si="47"/>
        <v>2</v>
      </c>
    </row>
    <row r="292" spans="6:16" x14ac:dyDescent="0.3">
      <c r="F292" t="s">
        <v>275</v>
      </c>
      <c r="G292" s="228" t="s">
        <v>28</v>
      </c>
      <c r="H292" s="215">
        <f>H286-$I286*H$293</f>
        <v>0</v>
      </c>
      <c r="I292" s="215">
        <f t="shared" si="47"/>
        <v>0</v>
      </c>
      <c r="J292" s="215">
        <f t="shared" si="47"/>
        <v>-2</v>
      </c>
      <c r="K292" s="215">
        <f t="shared" si="47"/>
        <v>1</v>
      </c>
      <c r="L292" s="215">
        <f t="shared" si="47"/>
        <v>1</v>
      </c>
      <c r="M292" s="215">
        <f t="shared" si="47"/>
        <v>-2</v>
      </c>
      <c r="N292" s="215">
        <f t="shared" si="47"/>
        <v>0</v>
      </c>
      <c r="O292" s="215">
        <f t="shared" si="47"/>
        <v>2</v>
      </c>
      <c r="P292">
        <f>O292/K292</f>
        <v>2</v>
      </c>
    </row>
    <row r="293" spans="6:16" x14ac:dyDescent="0.3">
      <c r="G293" s="112" t="s">
        <v>0</v>
      </c>
      <c r="H293" s="19">
        <v>0</v>
      </c>
      <c r="I293" s="19">
        <v>1</v>
      </c>
      <c r="J293" s="19">
        <v>1</v>
      </c>
      <c r="K293" s="215">
        <v>0</v>
      </c>
      <c r="L293" s="19">
        <v>0</v>
      </c>
      <c r="M293" s="19">
        <v>1</v>
      </c>
      <c r="N293" s="19">
        <v>0</v>
      </c>
      <c r="O293" s="19">
        <v>1</v>
      </c>
      <c r="P293" s="4" t="s">
        <v>5</v>
      </c>
    </row>
    <row r="294" spans="6:16" x14ac:dyDescent="0.3">
      <c r="G294" s="228" t="s">
        <v>15</v>
      </c>
      <c r="H294" s="112">
        <f>H288-$I288*H$293</f>
        <v>0</v>
      </c>
      <c r="I294" s="112">
        <f t="shared" ref="I294:O294" si="48">I288-$I288*I$293</f>
        <v>0</v>
      </c>
      <c r="J294" s="112">
        <f t="shared" si="48"/>
        <v>-1</v>
      </c>
      <c r="K294" s="215">
        <f t="shared" si="48"/>
        <v>1</v>
      </c>
      <c r="L294" s="112">
        <f t="shared" si="48"/>
        <v>0</v>
      </c>
      <c r="M294" s="112">
        <f t="shared" si="48"/>
        <v>-1</v>
      </c>
      <c r="N294" s="112">
        <f t="shared" si="48"/>
        <v>1</v>
      </c>
      <c r="O294" s="112">
        <f t="shared" si="48"/>
        <v>0</v>
      </c>
      <c r="P294">
        <f t="shared" ref="P294" si="49">O294/K294</f>
        <v>0</v>
      </c>
    </row>
    <row r="296" spans="6:16" x14ac:dyDescent="0.3">
      <c r="G296" s="227"/>
      <c r="H296" s="228" t="s">
        <v>30</v>
      </c>
      <c r="I296" s="228" t="s">
        <v>0</v>
      </c>
      <c r="J296" s="228" t="s">
        <v>1</v>
      </c>
      <c r="K296" s="228" t="s">
        <v>2</v>
      </c>
      <c r="L296" s="228" t="s">
        <v>270</v>
      </c>
      <c r="M296" s="228" t="s">
        <v>271</v>
      </c>
      <c r="N296" s="228" t="s">
        <v>272</v>
      </c>
      <c r="O296" s="228" t="s">
        <v>29</v>
      </c>
    </row>
    <row r="297" spans="6:16" x14ac:dyDescent="0.3">
      <c r="G297" s="228" t="s">
        <v>30</v>
      </c>
      <c r="H297" s="112">
        <f>H291-$K291*H$298</f>
        <v>1</v>
      </c>
      <c r="I297" s="112">
        <f t="shared" ref="I297:O300" si="50">I291-$K291*I$298</f>
        <v>0</v>
      </c>
      <c r="J297" s="117">
        <f t="shared" si="50"/>
        <v>-2</v>
      </c>
      <c r="K297" s="112">
        <f t="shared" si="50"/>
        <v>0</v>
      </c>
      <c r="L297" s="112">
        <f t="shared" si="50"/>
        <v>1</v>
      </c>
      <c r="M297" s="112">
        <f t="shared" si="50"/>
        <v>0</v>
      </c>
      <c r="N297" s="112">
        <f t="shared" si="50"/>
        <v>0</v>
      </c>
      <c r="O297" s="112">
        <f t="shared" si="50"/>
        <v>4</v>
      </c>
    </row>
    <row r="298" spans="6:16" x14ac:dyDescent="0.3">
      <c r="G298" s="228" t="s">
        <v>2</v>
      </c>
      <c r="H298" s="112">
        <v>0</v>
      </c>
      <c r="I298" s="112">
        <v>0</v>
      </c>
      <c r="J298" s="117">
        <v>-2</v>
      </c>
      <c r="K298" s="112">
        <v>1</v>
      </c>
      <c r="L298" s="112">
        <v>1</v>
      </c>
      <c r="M298" s="112">
        <v>-2</v>
      </c>
      <c r="N298" s="112">
        <v>0</v>
      </c>
      <c r="O298" s="112">
        <v>2</v>
      </c>
      <c r="P298">
        <f>O298/J298</f>
        <v>-1</v>
      </c>
    </row>
    <row r="299" spans="6:16" x14ac:dyDescent="0.3">
      <c r="G299" s="215" t="s">
        <v>0</v>
      </c>
      <c r="H299" s="215">
        <f>H293-$K293*H$298</f>
        <v>0</v>
      </c>
      <c r="I299" s="215">
        <f t="shared" si="50"/>
        <v>1</v>
      </c>
      <c r="J299" s="117">
        <f t="shared" si="50"/>
        <v>1</v>
      </c>
      <c r="K299" s="215">
        <f t="shared" si="50"/>
        <v>0</v>
      </c>
      <c r="L299" s="215">
        <f t="shared" si="50"/>
        <v>0</v>
      </c>
      <c r="M299" s="215">
        <f t="shared" si="50"/>
        <v>1</v>
      </c>
      <c r="N299" s="215">
        <f t="shared" si="50"/>
        <v>0</v>
      </c>
      <c r="O299" s="215">
        <f t="shared" si="50"/>
        <v>1</v>
      </c>
      <c r="P299">
        <f t="shared" ref="P299:P300" si="51">O299/J299</f>
        <v>1</v>
      </c>
    </row>
    <row r="300" spans="6:16" x14ac:dyDescent="0.3">
      <c r="G300" s="228" t="s">
        <v>15</v>
      </c>
      <c r="H300" s="112">
        <f>H294-$K294*H$298</f>
        <v>0</v>
      </c>
      <c r="I300" s="112">
        <f t="shared" si="50"/>
        <v>0</v>
      </c>
      <c r="J300" s="117">
        <f t="shared" si="50"/>
        <v>1</v>
      </c>
      <c r="K300" s="112">
        <f t="shared" si="50"/>
        <v>0</v>
      </c>
      <c r="L300" s="112">
        <f t="shared" si="50"/>
        <v>-1</v>
      </c>
      <c r="M300" s="112">
        <f t="shared" si="50"/>
        <v>1</v>
      </c>
      <c r="N300" s="112">
        <f t="shared" si="50"/>
        <v>1</v>
      </c>
      <c r="O300" s="112">
        <f t="shared" si="50"/>
        <v>-2</v>
      </c>
      <c r="P300">
        <f t="shared" si="51"/>
        <v>-2</v>
      </c>
    </row>
    <row r="302" spans="6:16" x14ac:dyDescent="0.3">
      <c r="G302" s="227"/>
      <c r="H302" s="228" t="s">
        <v>30</v>
      </c>
      <c r="I302" s="228" t="s">
        <v>0</v>
      </c>
      <c r="J302" s="228" t="s">
        <v>1</v>
      </c>
      <c r="K302" s="228" t="s">
        <v>2</v>
      </c>
      <c r="L302" s="228" t="s">
        <v>270</v>
      </c>
      <c r="M302" s="228" t="s">
        <v>271</v>
      </c>
      <c r="N302" s="228" t="s">
        <v>272</v>
      </c>
      <c r="O302" s="228" t="s">
        <v>29</v>
      </c>
    </row>
    <row r="303" spans="6:16" x14ac:dyDescent="0.3">
      <c r="G303" s="228" t="s">
        <v>30</v>
      </c>
      <c r="H303" s="112">
        <f>H297-$J297*H$305</f>
        <v>1</v>
      </c>
      <c r="I303" s="112">
        <f t="shared" ref="I303:O304" si="52">I297-$J297*I$305</f>
        <v>2</v>
      </c>
      <c r="J303" s="112">
        <f t="shared" si="52"/>
        <v>0</v>
      </c>
      <c r="K303" s="112">
        <f t="shared" si="52"/>
        <v>0</v>
      </c>
      <c r="L303" s="112">
        <f t="shared" si="52"/>
        <v>1</v>
      </c>
      <c r="M303" s="112">
        <f t="shared" si="52"/>
        <v>2</v>
      </c>
      <c r="N303" s="112">
        <f t="shared" si="52"/>
        <v>0</v>
      </c>
      <c r="O303" s="112">
        <f t="shared" si="52"/>
        <v>6</v>
      </c>
    </row>
    <row r="304" spans="6:16" x14ac:dyDescent="0.3">
      <c r="G304" s="228" t="s">
        <v>2</v>
      </c>
      <c r="H304" s="112">
        <f>H298-$J298*H$305</f>
        <v>0</v>
      </c>
      <c r="I304" s="112">
        <f t="shared" si="52"/>
        <v>2</v>
      </c>
      <c r="J304" s="112">
        <f t="shared" si="52"/>
        <v>0</v>
      </c>
      <c r="K304" s="112">
        <f t="shared" si="52"/>
        <v>1</v>
      </c>
      <c r="L304" s="112">
        <f t="shared" si="52"/>
        <v>1</v>
      </c>
      <c r="M304" s="112">
        <f t="shared" si="52"/>
        <v>0</v>
      </c>
      <c r="N304" s="112">
        <f t="shared" si="52"/>
        <v>0</v>
      </c>
      <c r="O304" s="112">
        <f t="shared" si="52"/>
        <v>4</v>
      </c>
    </row>
    <row r="305" spans="1:15" x14ac:dyDescent="0.3">
      <c r="G305" s="215" t="s">
        <v>1</v>
      </c>
      <c r="H305" s="215">
        <v>0</v>
      </c>
      <c r="I305" s="215">
        <v>1</v>
      </c>
      <c r="J305" s="117">
        <v>1</v>
      </c>
      <c r="K305" s="215">
        <v>0</v>
      </c>
      <c r="L305" s="215">
        <v>0</v>
      </c>
      <c r="M305" s="215">
        <v>1</v>
      </c>
      <c r="N305" s="215">
        <v>0</v>
      </c>
      <c r="O305" s="215">
        <v>1</v>
      </c>
    </row>
    <row r="306" spans="1:15" x14ac:dyDescent="0.3">
      <c r="G306" s="228" t="s">
        <v>15</v>
      </c>
      <c r="H306" s="112">
        <f>H300-$J300*H$305</f>
        <v>0</v>
      </c>
      <c r="I306" s="112">
        <f t="shared" ref="I306:N306" si="53">I300-$J300*I$305</f>
        <v>-1</v>
      </c>
      <c r="J306" s="112">
        <f t="shared" si="53"/>
        <v>0</v>
      </c>
      <c r="K306" s="112">
        <f t="shared" si="53"/>
        <v>0</v>
      </c>
      <c r="L306" s="112">
        <f t="shared" si="53"/>
        <v>-1</v>
      </c>
      <c r="M306" s="112">
        <f t="shared" si="53"/>
        <v>0</v>
      </c>
      <c r="N306" s="112">
        <f t="shared" si="53"/>
        <v>1</v>
      </c>
      <c r="O306" s="112">
        <f>O300-$J300*O$305</f>
        <v>-3</v>
      </c>
    </row>
    <row r="309" spans="1:15" x14ac:dyDescent="0.3">
      <c r="A309" t="s">
        <v>284</v>
      </c>
    </row>
  </sheetData>
  <mergeCells count="15">
    <mergeCell ref="H227:Q228"/>
    <mergeCell ref="H255:R255"/>
    <mergeCell ref="G185:Q185"/>
    <mergeCell ref="G190:Q191"/>
    <mergeCell ref="H199:Q201"/>
    <mergeCell ref="A116:E119"/>
    <mergeCell ref="H153:Q155"/>
    <mergeCell ref="H102:Q104"/>
    <mergeCell ref="H129:Q131"/>
    <mergeCell ref="G14:O17"/>
    <mergeCell ref="G24:O24"/>
    <mergeCell ref="A61:E64"/>
    <mergeCell ref="H81:P85"/>
    <mergeCell ref="A122:E126"/>
    <mergeCell ref="G26:O26"/>
  </mergeCells>
  <pageMargins left="0.25" right="0.25" top="0.75" bottom="0.75" header="0.3" footer="0.3"/>
  <pageSetup paperSize="9" orientation="landscape" r:id="rId1"/>
  <headerFooter>
    <oddFooter>&amp;R&amp;"-,Italic"Susana Barreiro, SIMPLEX Method, 2024/25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exercise1</vt:lpstr>
      <vt:lpstr>exercise2</vt:lpstr>
      <vt:lpstr>Exercise3-9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 Barreiro</dc:creator>
  <cp:lastModifiedBy>smb</cp:lastModifiedBy>
  <cp:lastPrinted>2023-03-16T10:46:52Z</cp:lastPrinted>
  <dcterms:created xsi:type="dcterms:W3CDTF">2020-02-18T22:17:44Z</dcterms:created>
  <dcterms:modified xsi:type="dcterms:W3CDTF">2025-03-20T14:36:43Z</dcterms:modified>
</cp:coreProperties>
</file>