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G_Backup\Susana\Aulas\1_InventarioFlorestal\"/>
    </mc:Choice>
  </mc:AlternateContent>
  <bookViews>
    <workbookView xWindow="288" yWindow="120" windowWidth="11280" windowHeight="6408"/>
  </bookViews>
  <sheets>
    <sheet name="Parcelas" sheetId="4" r:id="rId1"/>
    <sheet name="Arvores" sheetId="1" r:id="rId2"/>
  </sheets>
  <definedNames>
    <definedName name="_xlnm._FilterDatabase" localSheetId="1" hidden="1">Arvores!$A$12:$AB$12</definedName>
  </definedNames>
  <calcPr calcId="162913"/>
  <pivotCaches>
    <pivotCache cacheId="65" r:id="rId3"/>
    <pivotCache cacheId="66" r:id="rId4"/>
  </pivotCaches>
</workbook>
</file>

<file path=xl/calcChain.xml><?xml version="1.0" encoding="utf-8"?>
<calcChain xmlns="http://schemas.openxmlformats.org/spreadsheetml/2006/main">
  <c r="I58" i="4" l="1"/>
  <c r="J61" i="4"/>
  <c r="K61" i="4"/>
  <c r="F41" i="4"/>
  <c r="I61" i="4"/>
  <c r="J58" i="4"/>
  <c r="K58" i="4"/>
  <c r="I57" i="4"/>
  <c r="K57" i="4"/>
  <c r="L61" i="4" l="1"/>
  <c r="H62" i="4" s="1"/>
  <c r="I62" i="4" s="1"/>
  <c r="J62" i="4" s="1"/>
  <c r="K62" i="4" s="1"/>
  <c r="L62" i="4" s="1"/>
  <c r="H63" i="4" s="1"/>
  <c r="I63" i="4" s="1"/>
  <c r="J63" i="4" s="1"/>
  <c r="K63" i="4" s="1"/>
  <c r="L63" i="4" s="1"/>
  <c r="H64" i="4" s="1"/>
  <c r="I64" i="4" s="1"/>
  <c r="J64" i="4" s="1"/>
  <c r="K64" i="4" s="1"/>
  <c r="L64" i="4" s="1"/>
  <c r="K44" i="4"/>
  <c r="K45" i="4"/>
  <c r="K46" i="4"/>
  <c r="K43" i="4"/>
  <c r="K38" i="4"/>
  <c r="L38" i="4"/>
  <c r="M38" i="4"/>
  <c r="K39" i="4"/>
  <c r="L39" i="4"/>
  <c r="M39" i="4"/>
  <c r="J39" i="4"/>
  <c r="J38" i="4"/>
  <c r="K36" i="4"/>
  <c r="L36" i="4"/>
  <c r="M36" i="4"/>
  <c r="J36" i="4"/>
  <c r="F39" i="4"/>
  <c r="F38" i="4"/>
  <c r="K34" i="4"/>
  <c r="L34" i="4"/>
  <c r="M34" i="4"/>
  <c r="J34" i="4"/>
  <c r="K33" i="4"/>
  <c r="L33" i="4"/>
  <c r="M33" i="4"/>
  <c r="J33" i="4"/>
  <c r="J6" i="4"/>
  <c r="K6" i="4"/>
  <c r="L6" i="4"/>
  <c r="J7" i="4"/>
  <c r="K7" i="4"/>
  <c r="L7" i="4"/>
  <c r="J8" i="4"/>
  <c r="K8" i="4"/>
  <c r="L8" i="4"/>
  <c r="J9" i="4"/>
  <c r="K9" i="4"/>
  <c r="L9" i="4"/>
  <c r="J10" i="4"/>
  <c r="K10" i="4"/>
  <c r="L10" i="4"/>
  <c r="J11" i="4"/>
  <c r="K11" i="4"/>
  <c r="L11" i="4"/>
  <c r="J12" i="4"/>
  <c r="K12" i="4"/>
  <c r="L12" i="4"/>
  <c r="J13" i="4"/>
  <c r="K13" i="4"/>
  <c r="L13" i="4"/>
  <c r="J14" i="4"/>
  <c r="K14" i="4"/>
  <c r="L14" i="4"/>
  <c r="J15" i="4"/>
  <c r="K15" i="4"/>
  <c r="L15" i="4"/>
  <c r="J16" i="4"/>
  <c r="K16" i="4"/>
  <c r="L16" i="4"/>
  <c r="J17" i="4"/>
  <c r="K17" i="4"/>
  <c r="L17" i="4"/>
  <c r="J18" i="4"/>
  <c r="K18" i="4"/>
  <c r="L18" i="4"/>
  <c r="J19" i="4"/>
  <c r="K19" i="4"/>
  <c r="L19" i="4"/>
  <c r="J20" i="4"/>
  <c r="K20" i="4"/>
  <c r="L20" i="4"/>
  <c r="J21" i="4"/>
  <c r="K21" i="4"/>
  <c r="L21" i="4"/>
  <c r="J22" i="4"/>
  <c r="K22" i="4"/>
  <c r="L22" i="4"/>
  <c r="J23" i="4"/>
  <c r="K23" i="4"/>
  <c r="L23" i="4"/>
  <c r="J24" i="4"/>
  <c r="K24" i="4"/>
  <c r="L24" i="4"/>
  <c r="J25" i="4"/>
  <c r="K25" i="4"/>
  <c r="L25" i="4"/>
  <c r="J26" i="4"/>
  <c r="K26" i="4"/>
  <c r="L26" i="4"/>
  <c r="J27" i="4"/>
  <c r="K27" i="4"/>
  <c r="L27" i="4"/>
  <c r="J28" i="4"/>
  <c r="K28" i="4"/>
  <c r="L28" i="4"/>
  <c r="J29" i="4"/>
  <c r="K29" i="4"/>
  <c r="L29" i="4"/>
  <c r="J30" i="4"/>
  <c r="K30" i="4"/>
  <c r="L30" i="4"/>
  <c r="J31" i="4"/>
  <c r="K31" i="4"/>
  <c r="L31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2" i="4"/>
  <c r="M23" i="4"/>
  <c r="M24" i="4"/>
  <c r="M25" i="4"/>
  <c r="M26" i="4"/>
  <c r="M27" i="4"/>
  <c r="M28" i="4"/>
  <c r="M29" i="4"/>
  <c r="M30" i="4"/>
  <c r="M31" i="4"/>
  <c r="M5" i="4"/>
  <c r="L5" i="4"/>
  <c r="K5" i="4"/>
  <c r="J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1" i="4"/>
  <c r="C22" i="4"/>
  <c r="C23" i="4"/>
  <c r="C24" i="4"/>
  <c r="C25" i="4"/>
  <c r="C26" i="4"/>
  <c r="C27" i="4"/>
  <c r="C28" i="4"/>
  <c r="C29" i="4"/>
  <c r="C30" i="4"/>
  <c r="C31" i="4"/>
  <c r="C5" i="4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13" i="1"/>
  <c r="H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13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13" i="1"/>
  <c r="I13" i="1"/>
  <c r="T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13" i="1"/>
  <c r="E14" i="1" l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13" i="1"/>
</calcChain>
</file>

<file path=xl/sharedStrings.xml><?xml version="1.0" encoding="utf-8"?>
<sst xmlns="http://schemas.openxmlformats.org/spreadsheetml/2006/main" count="83" uniqueCount="63">
  <si>
    <t>d</t>
  </si>
  <si>
    <t>Area</t>
  </si>
  <si>
    <t>ID_plot</t>
  </si>
  <si>
    <t>ID_tree</t>
  </si>
  <si>
    <t>ID_shoot</t>
  </si>
  <si>
    <t>h_dom_tree</t>
  </si>
  <si>
    <t>Grand Total</t>
  </si>
  <si>
    <t>Average of h_dom_tree</t>
  </si>
  <si>
    <t>d^2</t>
  </si>
  <si>
    <t>Average of d^2</t>
  </si>
  <si>
    <t>hdom</t>
  </si>
  <si>
    <t>h_est</t>
  </si>
  <si>
    <t>h</t>
  </si>
  <si>
    <r>
      <t>v= 0.00003739 d</t>
    </r>
    <r>
      <rPr>
        <vertAlign val="superscript"/>
        <sz val="11"/>
        <rFont val="Arial"/>
        <family val="2"/>
      </rPr>
      <t>1.81506956</t>
    </r>
    <r>
      <rPr>
        <sz val="11"/>
        <rFont val="Arial"/>
        <family val="2"/>
      </rPr>
      <t xml:space="preserve"> h</t>
    </r>
    <r>
      <rPr>
        <vertAlign val="superscript"/>
        <sz val="11"/>
        <rFont val="Arial"/>
        <family val="2"/>
      </rPr>
      <t>1.14549983</t>
    </r>
  </si>
  <si>
    <t>v</t>
  </si>
  <si>
    <t>g</t>
  </si>
  <si>
    <t>v6</t>
  </si>
  <si>
    <r>
      <t>v</t>
    </r>
    <r>
      <rPr>
        <vertAlign val="subscript"/>
        <sz val="11"/>
        <rFont val="Arial"/>
        <family val="2"/>
      </rPr>
      <t>6</t>
    </r>
    <r>
      <rPr>
        <sz val="11"/>
        <rFont val="Arial"/>
        <family val="2"/>
      </rPr>
      <t xml:space="preserve">= v exp(-1.54224169 (6/d) </t>
    </r>
    <r>
      <rPr>
        <vertAlign val="superscript"/>
        <sz val="11"/>
        <rFont val="Arial"/>
        <family val="2"/>
      </rPr>
      <t>4.31459618</t>
    </r>
    <r>
      <rPr>
        <sz val="11"/>
        <rFont val="Arial"/>
        <family val="2"/>
      </rPr>
      <t>)</t>
    </r>
  </si>
  <si>
    <t>N_par</t>
  </si>
  <si>
    <t>Npar</t>
  </si>
  <si>
    <t>Sum of g</t>
  </si>
  <si>
    <t>Sum of v</t>
  </si>
  <si>
    <t>Sum of v6</t>
  </si>
  <si>
    <t>G_par</t>
  </si>
  <si>
    <t>V_par</t>
  </si>
  <si>
    <t>V6_par</t>
  </si>
  <si>
    <t>n</t>
  </si>
  <si>
    <t>alfa</t>
  </si>
  <si>
    <t>Row Labels</t>
  </si>
  <si>
    <t>Count of ID_tree</t>
  </si>
  <si>
    <t>d2avg</t>
  </si>
  <si>
    <t>n_par</t>
  </si>
  <si>
    <t>dgdom</t>
  </si>
  <si>
    <t>h=hdom (1+0.002292 hdom exp(-0.00545 hdom)) (1-exp(-2.07802 d/dgdom))</t>
  </si>
  <si>
    <t>Average of Npar</t>
  </si>
  <si>
    <t>2 - variáveis da árvore pos hipsométrica</t>
  </si>
  <si>
    <t>1 - Var do povoamento pré hipsométrica</t>
  </si>
  <si>
    <t>N</t>
  </si>
  <si>
    <t>G</t>
  </si>
  <si>
    <t>V</t>
  </si>
  <si>
    <t>V6</t>
  </si>
  <si>
    <t>3 - pivot table com calculos da parcela pos hipsometrica provenientes da folha Arvores</t>
  </si>
  <si>
    <t>4 - valores da parcela reportados ao ha</t>
  </si>
  <si>
    <t>Xn</t>
  </si>
  <si>
    <t>Sc</t>
  </si>
  <si>
    <t>t-student</t>
  </si>
  <si>
    <t xml:space="preserve"> =T.INV(1-0.05/2,g.l.)</t>
  </si>
  <si>
    <t>n-1</t>
  </si>
  <si>
    <t>erro absoluto</t>
  </si>
  <si>
    <t>lim inf</t>
  </si>
  <si>
    <t>lim sup</t>
  </si>
  <si>
    <t>E%</t>
  </si>
  <si>
    <t>Muito altos!!</t>
  </si>
  <si>
    <t>Com base nos dados de um inventário prévio:</t>
  </si>
  <si>
    <t>g.l.</t>
  </si>
  <si>
    <t xml:space="preserve">t-student: </t>
  </si>
  <si>
    <t>n =</t>
  </si>
  <si>
    <t>t-std2</t>
  </si>
  <si>
    <t>(quadrado)</t>
  </si>
  <si>
    <r>
      <t xml:space="preserve">Se quiser reduzir o erro do volume (V) para </t>
    </r>
    <r>
      <rPr>
        <b/>
        <sz val="18"/>
        <rFont val="Arial"/>
        <family val="2"/>
      </rPr>
      <t>12%</t>
    </r>
    <r>
      <rPr>
        <sz val="16"/>
        <rFont val="Arial"/>
        <family val="2"/>
      </rPr>
      <t xml:space="preserve"> , quantas parcelas mais teria de medir?</t>
    </r>
  </si>
  <si>
    <r>
      <t xml:space="preserve">o processo é iterativo e termina quando os </t>
    </r>
    <r>
      <rPr>
        <b/>
        <i/>
        <sz val="16"/>
        <color theme="0" tint="-0.499984740745262"/>
        <rFont val="Arial"/>
        <family val="2"/>
      </rPr>
      <t>n</t>
    </r>
    <r>
      <rPr>
        <b/>
        <i/>
        <vertAlign val="subscript"/>
        <sz val="16"/>
        <color theme="0" tint="-0.499984740745262"/>
        <rFont val="Arial"/>
        <family val="2"/>
      </rPr>
      <t>s</t>
    </r>
    <r>
      <rPr>
        <i/>
        <sz val="10"/>
        <color theme="0" tint="-0.499984740745262"/>
        <rFont val="Arial"/>
        <family val="2"/>
      </rPr>
      <t xml:space="preserve"> da 1ª e última coluna estabilizam </t>
    </r>
  </si>
  <si>
    <t xml:space="preserve">Teria de medir ao todo 52 parcelas, portanto mais </t>
  </si>
  <si>
    <t>25 parcelas para além das 27 já medidas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</si>
</sst>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0.0"/>
  </numFmts>
  <fonts count="21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vertAlign val="subscript"/>
      <sz val="11"/>
      <name val="Arial"/>
      <family val="2"/>
    </font>
    <font>
      <vertAlign val="superscript"/>
      <sz val="11"/>
      <name val="Arial"/>
      <family val="2"/>
    </font>
    <font>
      <sz val="10"/>
      <color theme="2"/>
      <name val="Arial"/>
      <family val="2"/>
    </font>
    <font>
      <b/>
      <sz val="10"/>
      <color theme="2"/>
      <name val="Arial"/>
      <family val="2"/>
    </font>
    <font>
      <i/>
      <sz val="8"/>
      <color theme="0" tint="-0.499984740745262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6"/>
      <color rgb="FF000000"/>
      <name val="Calibri"/>
      <family val="2"/>
    </font>
    <font>
      <sz val="10"/>
      <color rgb="FFC00000"/>
      <name val="Arial"/>
      <family val="2"/>
    </font>
    <font>
      <b/>
      <sz val="10"/>
      <color rgb="FFC00000"/>
      <name val="Arial"/>
      <family val="2"/>
    </font>
    <font>
      <sz val="16"/>
      <name val="Arial"/>
      <family val="2"/>
    </font>
    <font>
      <b/>
      <sz val="10"/>
      <color theme="0"/>
      <name val="Arial"/>
      <family val="2"/>
    </font>
    <font>
      <i/>
      <sz val="9"/>
      <name val="Arial"/>
      <family val="2"/>
    </font>
    <font>
      <b/>
      <sz val="18"/>
      <name val="Arial"/>
      <family val="2"/>
    </font>
    <font>
      <i/>
      <sz val="10"/>
      <color theme="0" tint="-0.499984740745262"/>
      <name val="Arial"/>
      <family val="2"/>
    </font>
    <font>
      <b/>
      <i/>
      <sz val="16"/>
      <color theme="0" tint="-0.499984740745262"/>
      <name val="Arial"/>
      <family val="2"/>
    </font>
    <font>
      <b/>
      <i/>
      <vertAlign val="subscript"/>
      <sz val="16"/>
      <color theme="0" tint="-0.49998474074526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/>
    <xf numFmtId="0" fontId="0" fillId="2" borderId="0" xfId="0" applyFill="1"/>
    <xf numFmtId="0" fontId="3" fillId="0" borderId="0" xfId="0" applyFont="1"/>
    <xf numFmtId="0" fontId="3" fillId="0" borderId="0" xfId="0" applyFont="1" applyAlignment="1">
      <alignment horizontal="justify" vertical="center"/>
    </xf>
    <xf numFmtId="165" fontId="0" fillId="0" borderId="0" xfId="0" applyNumberFormat="1"/>
    <xf numFmtId="0" fontId="3" fillId="0" borderId="2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0" fillId="0" borderId="0" xfId="0" applyNumberFormat="1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4" borderId="0" xfId="0" applyFill="1"/>
    <xf numFmtId="0" fontId="0" fillId="4" borderId="0" xfId="0" applyFill="1" applyBorder="1"/>
    <xf numFmtId="165" fontId="0" fillId="0" borderId="1" xfId="0" applyNumberFormat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1" fontId="0" fillId="0" borderId="0" xfId="0" applyNumberForma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1" fontId="0" fillId="0" borderId="0" xfId="0" applyNumberFormat="1" applyFill="1" applyBorder="1"/>
    <xf numFmtId="2" fontId="0" fillId="0" borderId="0" xfId="0" applyNumberFormat="1" applyFill="1" applyBorder="1"/>
    <xf numFmtId="0" fontId="1" fillId="6" borderId="0" xfId="0" applyFont="1" applyFill="1" applyAlignment="1">
      <alignment horizontal="center"/>
    </xf>
    <xf numFmtId="2" fontId="1" fillId="6" borderId="0" xfId="0" applyNumberFormat="1" applyFont="1" applyFill="1" applyAlignment="1">
      <alignment horizontal="center"/>
    </xf>
    <xf numFmtId="2" fontId="2" fillId="6" borderId="0" xfId="0" applyNumberFormat="1" applyFont="1" applyFill="1" applyAlignment="1">
      <alignment horizontal="center"/>
    </xf>
    <xf numFmtId="0" fontId="1" fillId="7" borderId="0" xfId="0" applyFont="1" applyFill="1" applyAlignment="1">
      <alignment horizontal="center"/>
    </xf>
    <xf numFmtId="2" fontId="1" fillId="7" borderId="0" xfId="0" applyNumberFormat="1" applyFont="1" applyFill="1" applyAlignment="1">
      <alignment horizontal="center"/>
    </xf>
    <xf numFmtId="2" fontId="2" fillId="7" borderId="0" xfId="0" applyNumberFormat="1" applyFont="1" applyFill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0" fillId="6" borderId="0" xfId="0" applyFill="1"/>
    <xf numFmtId="0" fontId="0" fillId="7" borderId="0" xfId="0" applyFill="1"/>
    <xf numFmtId="0" fontId="8" fillId="0" borderId="0" xfId="0" applyFont="1" applyAlignment="1">
      <alignment horizontal="center" vertical="center"/>
    </xf>
    <xf numFmtId="0" fontId="9" fillId="8" borderId="5" xfId="0" applyFont="1" applyFill="1" applyBorder="1"/>
    <xf numFmtId="0" fontId="0" fillId="5" borderId="0" xfId="0" applyFill="1"/>
    <xf numFmtId="0" fontId="10" fillId="0" borderId="0" xfId="0" applyFont="1"/>
    <xf numFmtId="165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9" fillId="8" borderId="1" xfId="0" applyFont="1" applyFill="1" applyBorder="1" applyAlignment="1">
      <alignment horizontal="center"/>
    </xf>
    <xf numFmtId="0" fontId="11" fillId="0" borderId="0" xfId="0" quotePrefix="1" applyFont="1" applyAlignment="1">
      <alignment horizontal="left" vertical="center" readingOrder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0" fillId="0" borderId="1" xfId="0" applyFill="1" applyBorder="1"/>
    <xf numFmtId="0" fontId="1" fillId="0" borderId="0" xfId="0" applyFont="1" applyAlignment="1">
      <alignment horizontal="right"/>
    </xf>
    <xf numFmtId="2" fontId="0" fillId="0" borderId="0" xfId="0" applyNumberFormat="1" applyAlignment="1">
      <alignment horizontal="center"/>
    </xf>
    <xf numFmtId="0" fontId="9" fillId="8" borderId="6" xfId="0" applyFont="1" applyFill="1" applyBorder="1" applyAlignment="1">
      <alignment horizontal="center"/>
    </xf>
    <xf numFmtId="0" fontId="10" fillId="3" borderId="1" xfId="0" applyFont="1" applyFill="1" applyBorder="1" applyAlignment="1">
      <alignment horizontal="center"/>
    </xf>
    <xf numFmtId="165" fontId="10" fillId="3" borderId="1" xfId="0" applyNumberFormat="1" applyFont="1" applyFill="1" applyBorder="1" applyAlignment="1">
      <alignment horizontal="center"/>
    </xf>
    <xf numFmtId="165" fontId="0" fillId="0" borderId="1" xfId="0" applyNumberFormat="1" applyFill="1" applyBorder="1" applyAlignment="1">
      <alignment horizontal="center"/>
    </xf>
    <xf numFmtId="165" fontId="13" fillId="0" borderId="1" xfId="0" applyNumberFormat="1" applyFont="1" applyFill="1" applyBorder="1" applyAlignment="1">
      <alignment horizontal="center"/>
    </xf>
    <xf numFmtId="0" fontId="1" fillId="0" borderId="1" xfId="0" applyFont="1" applyBorder="1"/>
    <xf numFmtId="165" fontId="0" fillId="0" borderId="1" xfId="0" applyNumberFormat="1" applyBorder="1"/>
    <xf numFmtId="0" fontId="12" fillId="4" borderId="0" xfId="0" applyFont="1" applyFill="1"/>
    <xf numFmtId="0" fontId="13" fillId="0" borderId="0" xfId="0" applyFont="1" applyFill="1" applyBorder="1"/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left"/>
    </xf>
    <xf numFmtId="1" fontId="3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Fill="1" applyBorder="1" applyAlignment="1">
      <alignment horizontal="left"/>
    </xf>
    <xf numFmtId="2" fontId="1" fillId="0" borderId="0" xfId="0" applyNumberFormat="1" applyFont="1" applyFill="1" applyBorder="1" applyAlignment="1">
      <alignment horizontal="center"/>
    </xf>
    <xf numFmtId="0" fontId="15" fillId="5" borderId="0" xfId="0" applyFont="1" applyFill="1" applyBorder="1" applyAlignment="1">
      <alignment horizontal="center"/>
    </xf>
    <xf numFmtId="0" fontId="16" fillId="0" borderId="0" xfId="0" applyFont="1" applyFill="1" applyBorder="1"/>
    <xf numFmtId="0" fontId="15" fillId="9" borderId="0" xfId="0" applyFont="1" applyFill="1" applyBorder="1" applyAlignment="1">
      <alignment horizontal="center"/>
    </xf>
    <xf numFmtId="165" fontId="15" fillId="11" borderId="0" xfId="0" applyNumberFormat="1" applyFont="1" applyFill="1" applyBorder="1" applyAlignment="1">
      <alignment horizontal="center"/>
    </xf>
    <xf numFmtId="165" fontId="15" fillId="10" borderId="0" xfId="0" applyNumberFormat="1" applyFont="1" applyFill="1" applyBorder="1" applyAlignment="1">
      <alignment horizontal="center"/>
    </xf>
    <xf numFmtId="0" fontId="10" fillId="12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18" fillId="0" borderId="0" xfId="0" applyFont="1" applyFill="1" applyBorder="1" applyAlignment="1">
      <alignment horizontal="center" wrapText="1"/>
    </xf>
    <xf numFmtId="0" fontId="0" fillId="0" borderId="0" xfId="0" applyFill="1" applyBorder="1" applyAlignment="1">
      <alignment horizontal="left"/>
    </xf>
    <xf numFmtId="1" fontId="10" fillId="0" borderId="0" xfId="0" applyNumberFormat="1" applyFont="1" applyFill="1" applyBorder="1" applyAlignment="1">
      <alignment horizontal="left"/>
    </xf>
    <xf numFmtId="1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emf"/><Relationship Id="rId1" Type="http://schemas.openxmlformats.org/officeDocument/2006/relationships/image" Target="../media/image2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31</xdr:row>
      <xdr:rowOff>137160</xdr:rowOff>
    </xdr:from>
    <xdr:to>
      <xdr:col>7</xdr:col>
      <xdr:colOff>566366</xdr:colOff>
      <xdr:row>35</xdr:row>
      <xdr:rowOff>88950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5"/>
            <xdr:cNvSpPr txBox="1"/>
          </xdr:nvSpPr>
          <xdr:spPr>
            <a:xfrm>
              <a:off x="0" y="5334000"/>
              <a:ext cx="4833566" cy="622350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pt-PT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n-US" b="0" i="1">
                        <a:latin typeface="Cambria Math" panose="02040503050406030204" pitchFamily="18" charset="0"/>
                      </a:rPr>
                      <m:t>𝑃</m:t>
                    </m:r>
                    <m:d>
                      <m:dPr>
                        <m:ctrlPr>
                          <a:rPr lang="en-US" b="0" i="1">
                            <a:latin typeface="Cambria Math" panose="02040503050406030204" pitchFamily="18" charset="0"/>
                          </a:rPr>
                        </m:ctrlPr>
                      </m:dPr>
                      <m:e>
                        <m:r>
                          <a:rPr lang="en-US" b="0" i="0">
                            <a:latin typeface="Cambria Math" panose="02040503050406030204" pitchFamily="18" charset="0"/>
                          </a:rPr>
                          <m:t>  </m:t>
                        </m:r>
                        <m:acc>
                          <m:accPr>
                            <m:chr m:val="̅"/>
                            <m:ctrlPr>
                              <a:rPr lang="en-US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sSub>
                              <m:sSubPr>
                                <m:ctrlPr>
                                  <a:rPr lang="en-US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  <m:sub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n</m:t>
                                </m:r>
                              </m:sub>
                            </m:sSub>
                          </m:e>
                        </m:acc>
                        <m:r>
                          <a:rPr lang="en-US" b="0" i="0">
                            <a:latin typeface="Cambria Math" panose="02040503050406030204" pitchFamily="18" charset="0"/>
                          </a:rPr>
                          <m:t>−</m:t>
                        </m:r>
                        <m:sSub>
                          <m:sSubPr>
                            <m:ctrlPr>
                              <a:rPr lang="en-US" b="0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b="0" i="0">
                                <a:latin typeface="Cambria Math" panose="02040503050406030204" pitchFamily="18" charset="0"/>
                              </a:rPr>
                              <m:t>t</m:t>
                            </m:r>
                          </m:e>
                          <m:sub>
                            <m:f>
                              <m:fPr>
                                <m:type m:val="lin"/>
                                <m:ctrlPr>
                                  <a:rPr lang="en-US" b="0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α</m:t>
                                </m:r>
                              </m:num>
                              <m:den>
                                <m: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sub>
                        </m:sSub>
                        <m:f>
                          <m:fPr>
                            <m:ctrlPr>
                              <a:rPr lang="en-US" b="0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US" b="0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S</m:t>
                                </m:r>
                              </m:e>
                              <m:sub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c</m:t>
                                </m:r>
                              </m:sub>
                            </m:sSub>
                          </m:num>
                          <m:den>
                            <m:rad>
                              <m:radPr>
                                <m:degHide m:val="on"/>
                                <m:ctrlPr>
                                  <a:rPr lang="en-US" b="0" i="1">
                                    <a:latin typeface="Cambria Math" panose="02040503050406030204" pitchFamily="18" charset="0"/>
                                  </a:rPr>
                                </m:ctrlPr>
                              </m:radPr>
                              <m:deg/>
                              <m:e>
                                <m:r>
                                  <m:rPr>
                                    <m:sty m:val="p"/>
                                  </m:rPr>
                                  <a:rPr lang="en-US" b="0" i="0">
                                    <a:latin typeface="Cambria Math" panose="02040503050406030204" pitchFamily="18" charset="0"/>
                                  </a:rPr>
                                  <m:t>n</m:t>
                                </m:r>
                              </m:e>
                            </m:rad>
                          </m:den>
                        </m:f>
                        <m:r>
                          <a:rPr lang="en-US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r>
                          <m:rPr>
                            <m:sty m:val="p"/>
                          </m:rPr>
                          <a:rPr lang="en-US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μ</m:t>
                        </m:r>
                        <m:r>
                          <a:rPr lang="en-US" b="0" i="0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≤</m:t>
                        </m:r>
                        <m:acc>
                          <m:accPr>
                            <m:chr m:val="̅"/>
                            <m:ctrlPr>
                              <a:rPr lang="en-US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sSub>
                              <m:sSubPr>
                                <m:ctrlPr>
                                  <a:rPr lang="en-US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</a:rPr>
                                  <m:t>X</m:t>
                                </m:r>
                              </m:e>
                              <m:sub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</a:rPr>
                                  <m:t>n</m:t>
                                </m:r>
                              </m:sub>
                            </m:sSub>
                          </m:e>
                        </m:acc>
                        <m:r>
                          <a:rPr lang="en-US" b="0" i="0">
                            <a:latin typeface="Cambria Math" panose="02040503050406030204" pitchFamily="18" charset="0"/>
                          </a:rPr>
                          <m:t>+</m:t>
                        </m:r>
                        <m:sSub>
                          <m:sSubPr>
                            <m:ctrlPr>
                              <a:rPr lang="en-US" i="1">
                                <a:latin typeface="Cambria Math" panose="02040503050406030204" pitchFamily="18" charset="0"/>
                              </a:rPr>
                            </m:ctrlPr>
                          </m:sSubPr>
                          <m:e>
                            <m:r>
                              <m:rPr>
                                <m:sty m:val="p"/>
                              </m:rPr>
                              <a:rPr lang="en-US" b="0" i="0">
                                <a:latin typeface="Cambria Math" panose="02040503050406030204" pitchFamily="18" charset="0"/>
                              </a:rPr>
                              <m:t>t</m:t>
                            </m:r>
                          </m:e>
                          <m:sub>
                            <m:f>
                              <m:fPr>
                                <m:type m:val="lin"/>
                                <m:ctrlPr>
                                  <a:rPr lang="en-US" i="1">
                                    <a:latin typeface="Cambria Math" panose="02040503050406030204" pitchFamily="18" charset="0"/>
                                  </a:rPr>
                                </m:ctrlPr>
                              </m:fPr>
                              <m:num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  <a:ea typeface="Cambria Math" panose="02040503050406030204" pitchFamily="18" charset="0"/>
                                  </a:rPr>
                                  <m:t>α</m:t>
                                </m:r>
                              </m:num>
                              <m:den>
                                <m:r>
                                  <a:rPr lang="en-US" i="0">
                                    <a:latin typeface="Cambria Math" panose="02040503050406030204" pitchFamily="18" charset="0"/>
                                  </a:rPr>
                                  <m:t>2</m:t>
                                </m:r>
                              </m:den>
                            </m:f>
                          </m:sub>
                        </m:sSub>
                        <m:f>
                          <m:fPr>
                            <m:ctrlPr>
                              <a:rPr lang="en-US" i="1">
                                <a:latin typeface="Cambria Math" panose="02040503050406030204" pitchFamily="18" charset="0"/>
                              </a:rPr>
                            </m:ctrlPr>
                          </m:fPr>
                          <m:num>
                            <m:sSub>
                              <m:sSubPr>
                                <m:ctrlPr>
                                  <a:rPr lang="en-US" i="1">
                                    <a:latin typeface="Cambria Math" panose="02040503050406030204" pitchFamily="18" charset="0"/>
                                  </a:rPr>
                                </m:ctrlPr>
                              </m:sSubPr>
                              <m:e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</a:rPr>
                                  <m:t>S</m:t>
                                </m:r>
                              </m:e>
                              <m:sub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</a:rPr>
                                  <m:t>c</m:t>
                                </m:r>
                              </m:sub>
                            </m:sSub>
                          </m:num>
                          <m:den>
                            <m:rad>
                              <m:radPr>
                                <m:degHide m:val="on"/>
                                <m:ctrlPr>
                                  <a:rPr lang="en-US" i="1">
                                    <a:latin typeface="Cambria Math" panose="02040503050406030204" pitchFamily="18" charset="0"/>
                                  </a:rPr>
                                </m:ctrlPr>
                              </m:radPr>
                              <m:deg/>
                              <m:e>
                                <m:r>
                                  <m:rPr>
                                    <m:sty m:val="p"/>
                                  </m:rPr>
                                  <a:rPr lang="en-US" i="0">
                                    <a:latin typeface="Cambria Math" panose="02040503050406030204" pitchFamily="18" charset="0"/>
                                  </a:rPr>
                                  <m:t>n</m:t>
                                </m:r>
                              </m:e>
                            </m:rad>
                          </m:den>
                        </m:f>
                        <m:r>
                          <a:rPr lang="en-US" b="0" i="0">
                            <a:latin typeface="Cambria Math" panose="02040503050406030204" pitchFamily="18" charset="0"/>
                          </a:rPr>
                          <m:t>  </m:t>
                        </m:r>
                      </m:e>
                    </m:d>
                    <m:r>
                      <a:rPr lang="en-US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=1−</m:t>
                    </m:r>
                    <m:r>
                      <m:rPr>
                        <m:sty m:val="p"/>
                      </m:rPr>
                      <a:rPr lang="en-US" b="0" i="0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α</m:t>
                    </m:r>
                  </m:oMath>
                </m:oMathPara>
              </a14:m>
              <a:endParaRPr lang="en-US" b="0">
                <a:ea typeface="Cambria Math" panose="02040503050406030204" pitchFamily="18" charset="0"/>
              </a:endParaRPr>
            </a:p>
          </xdr:txBody>
        </xdr:sp>
      </mc:Choice>
      <mc:Fallback xmlns="">
        <xdr:sp macro="" textlink="">
          <xdr:nvSpPr>
            <xdr:cNvPr id="11" name="TextBox 15"/>
            <xdr:cNvSpPr txBox="1"/>
          </xdr:nvSpPr>
          <xdr:spPr>
            <a:xfrm>
              <a:off x="0" y="5334000"/>
              <a:ext cx="4833566" cy="622350"/>
            </a:xfrm>
            <a:prstGeom prst="rect">
              <a:avLst/>
            </a:prstGeom>
            <a:noFill/>
          </xdr:spPr>
          <xdr:txBody>
            <a:bodyPr wrap="square" lIns="0" tIns="0" rIns="0" bIns="0" rtlCol="0">
              <a:spAutoFit/>
            </a:bodyPr>
            <a:lstStyle>
              <a:defPPr>
                <a:defRPr lang="pt-PT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/>
              <a:r>
                <a:rPr lang="en-US" b="0" i="0">
                  <a:latin typeface="Cambria Math" panose="02040503050406030204" pitchFamily="18" charset="0"/>
                </a:rPr>
                <a:t>𝑃(  (X_n ) ̅−t_(</a:t>
              </a:r>
              <a:r>
                <a:rPr lang="en-U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α∕</a:t>
              </a:r>
              <a:r>
                <a:rPr lang="en-US" b="0" i="0">
                  <a:latin typeface="Cambria Math" panose="02040503050406030204" pitchFamily="18" charset="0"/>
                </a:rPr>
                <a:t>2)  S_c/√n</a:t>
              </a:r>
              <a:r>
                <a:rPr lang="en-U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≤μ≤(</a:t>
              </a:r>
              <a:r>
                <a:rPr lang="en-US" i="0">
                  <a:latin typeface="Cambria Math" panose="02040503050406030204" pitchFamily="18" charset="0"/>
                </a:rPr>
                <a:t>X_n ) ̅</a:t>
              </a:r>
              <a:r>
                <a:rPr lang="en-US" b="0" i="0">
                  <a:latin typeface="Cambria Math" panose="02040503050406030204" pitchFamily="18" charset="0"/>
                </a:rPr>
                <a:t>+t_(</a:t>
              </a:r>
              <a:r>
                <a:rPr lang="en-US" i="0">
                  <a:latin typeface="Cambria Math" panose="02040503050406030204" pitchFamily="18" charset="0"/>
                  <a:ea typeface="Cambria Math" panose="02040503050406030204" pitchFamily="18" charset="0"/>
                </a:rPr>
                <a:t>α∕</a:t>
              </a:r>
              <a:r>
                <a:rPr lang="en-US" i="0">
                  <a:latin typeface="Cambria Math" panose="02040503050406030204" pitchFamily="18" charset="0"/>
                </a:rPr>
                <a:t>2)  S_c/√n</a:t>
              </a:r>
              <a:r>
                <a:rPr lang="en-US" b="0" i="0">
                  <a:latin typeface="Cambria Math" panose="02040503050406030204" pitchFamily="18" charset="0"/>
                </a:rPr>
                <a:t>   )</a:t>
              </a:r>
              <a:r>
                <a:rPr lang="en-US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=1−α</a:t>
              </a:r>
              <a:endParaRPr lang="en-US" b="0">
                <a:ea typeface="Cambria Math" panose="02040503050406030204" pitchFamily="18" charset="0"/>
              </a:endParaRPr>
            </a:p>
          </xdr:txBody>
        </xdr:sp>
      </mc:Fallback>
    </mc:AlternateContent>
    <xdr:clientData/>
  </xdr:twoCellAnchor>
  <xdr:twoCellAnchor editAs="oneCell">
    <xdr:from>
      <xdr:col>13</xdr:col>
      <xdr:colOff>396240</xdr:colOff>
      <xdr:row>33</xdr:row>
      <xdr:rowOff>30480</xdr:rowOff>
    </xdr:from>
    <xdr:to>
      <xdr:col>15</xdr:col>
      <xdr:colOff>426720</xdr:colOff>
      <xdr:row>37</xdr:row>
      <xdr:rowOff>20683</xdr:rowOff>
    </xdr:to>
    <xdr:pic>
      <xdr:nvPicPr>
        <xdr:cNvPr id="12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81060" y="5562600"/>
          <a:ext cx="1249680" cy="66076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4F81BD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xdr:twoCellAnchor editAs="oneCell">
    <xdr:from>
      <xdr:col>11</xdr:col>
      <xdr:colOff>144780</xdr:colOff>
      <xdr:row>42</xdr:row>
      <xdr:rowOff>15240</xdr:rowOff>
    </xdr:from>
    <xdr:to>
      <xdr:col>13</xdr:col>
      <xdr:colOff>190500</xdr:colOff>
      <xdr:row>45</xdr:row>
      <xdr:rowOff>150222</xdr:rowOff>
    </xdr:to>
    <xdr:pic>
      <xdr:nvPicPr>
        <xdr:cNvPr id="1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10400" y="7155180"/>
          <a:ext cx="1264920" cy="637902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4F81BD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EEECE1"/>
                </a:outerShdw>
              </a:effectLst>
            </a14:hiddenEffects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154483</xdr:colOff>
          <xdr:row>54</xdr:row>
          <xdr:rowOff>24998</xdr:rowOff>
        </xdr:from>
        <xdr:to>
          <xdr:col>5</xdr:col>
          <xdr:colOff>602967</xdr:colOff>
          <xdr:row>64</xdr:row>
          <xdr:rowOff>9758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5</xdr:col>
      <xdr:colOff>27080</xdr:colOff>
      <xdr:row>54</xdr:row>
      <xdr:rowOff>30480</xdr:rowOff>
    </xdr:from>
    <xdr:to>
      <xdr:col>5</xdr:col>
      <xdr:colOff>422224</xdr:colOff>
      <xdr:row>57</xdr:row>
      <xdr:rowOff>38100</xdr:rowOff>
    </xdr:to>
    <xdr:sp macro="" textlink="">
      <xdr:nvSpPr>
        <xdr:cNvPr id="2" name="Rectangle 1"/>
        <xdr:cNvSpPr/>
      </xdr:nvSpPr>
      <xdr:spPr>
        <a:xfrm>
          <a:off x="3069598" y="9432135"/>
          <a:ext cx="395144" cy="517447"/>
        </a:xfrm>
        <a:prstGeom prst="rect">
          <a:avLst/>
        </a:prstGeom>
        <a:noFill/>
        <a:ln>
          <a:solidFill>
            <a:srgbClr val="92D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521284</xdr:colOff>
      <xdr:row>58</xdr:row>
      <xdr:rowOff>7620</xdr:rowOff>
    </xdr:from>
    <xdr:to>
      <xdr:col>5</xdr:col>
      <xdr:colOff>307924</xdr:colOff>
      <xdr:row>60</xdr:row>
      <xdr:rowOff>106680</xdr:rowOff>
    </xdr:to>
    <xdr:sp macro="" textlink="">
      <xdr:nvSpPr>
        <xdr:cNvPr id="7" name="Rectangle 6"/>
        <xdr:cNvSpPr/>
      </xdr:nvSpPr>
      <xdr:spPr>
        <a:xfrm>
          <a:off x="2955298" y="10089044"/>
          <a:ext cx="395144" cy="438945"/>
        </a:xfrm>
        <a:prstGeom prst="rect">
          <a:avLst/>
        </a:prstGeom>
        <a:noFill/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95661</xdr:colOff>
      <xdr:row>58</xdr:row>
      <xdr:rowOff>15240</xdr:rowOff>
    </xdr:from>
    <xdr:to>
      <xdr:col>4</xdr:col>
      <xdr:colOff>490804</xdr:colOff>
      <xdr:row>60</xdr:row>
      <xdr:rowOff>114300</xdr:rowOff>
    </xdr:to>
    <xdr:sp macro="" textlink="">
      <xdr:nvSpPr>
        <xdr:cNvPr id="8" name="Rectangle 7"/>
        <xdr:cNvSpPr/>
      </xdr:nvSpPr>
      <xdr:spPr>
        <a:xfrm>
          <a:off x="2529675" y="10096664"/>
          <a:ext cx="395143" cy="438945"/>
        </a:xfrm>
        <a:prstGeom prst="rect">
          <a:avLst/>
        </a:prstGeom>
        <a:noFill/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mb" refreshedDate="45986.525893518519" createdVersion="6" refreshedVersion="6" minRefreshableVersion="3" recordCount="867">
  <cacheSource type="worksheet">
    <worksheetSource ref="A12:F879" sheet="Arvores"/>
  </cacheSource>
  <cacheFields count="6">
    <cacheField name="ID_plot" numFmtId="0">
      <sharedItems containsSemiMixedTypes="0" containsString="0" containsNumber="1" containsInteger="1" minValue="1" maxValue="27" count="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</sharedItems>
    </cacheField>
    <cacheField name="ID_tree" numFmtId="0">
      <sharedItems containsSemiMixedTypes="0" containsString="0" containsNumber="1" containsInteger="1" minValue="1" maxValue="38"/>
    </cacheField>
    <cacheField name="ID_shoot" numFmtId="0">
      <sharedItems containsSemiMixedTypes="0" containsString="0" containsNumber="1" containsInteger="1" minValue="1" maxValue="4"/>
    </cacheField>
    <cacheField name="d" numFmtId="2">
      <sharedItems containsSemiMixedTypes="0" containsString="0" containsNumber="1" minValue="5" maxValue="24.5"/>
    </cacheField>
    <cacheField name="d^2" numFmtId="2">
      <sharedItems containsSemiMixedTypes="0" containsString="0" containsNumber="1" minValue="25" maxValue="600.25"/>
    </cacheField>
    <cacheField name="h_dom_tree" numFmtId="2">
      <sharedItems containsString="0" containsBlank="1" containsNumber="1" minValue="5.9" maxValue="16.8999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mb" refreshedDate="45986.556117361113" createdVersion="6" refreshedVersion="6" minRefreshableVersion="3" recordCount="867">
  <cacheSource type="worksheet">
    <worksheetSource ref="A12:N879" sheet="Arvores"/>
  </cacheSource>
  <cacheFields count="14">
    <cacheField name="ID_plot" numFmtId="0">
      <sharedItems containsSemiMixedTypes="0" containsString="0" containsNumber="1" containsInteger="1" minValue="1" maxValue="27" count="2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</sharedItems>
    </cacheField>
    <cacheField name="ID_tree" numFmtId="0">
      <sharedItems containsSemiMixedTypes="0" containsString="0" containsNumber="1" containsInteger="1" minValue="1" maxValue="38"/>
    </cacheField>
    <cacheField name="ID_shoot" numFmtId="0">
      <sharedItems containsSemiMixedTypes="0" containsString="0" containsNumber="1" containsInteger="1" minValue="1" maxValue="4"/>
    </cacheField>
    <cacheField name="d" numFmtId="2">
      <sharedItems containsSemiMixedTypes="0" containsString="0" containsNumber="1" minValue="5" maxValue="24.5"/>
    </cacheField>
    <cacheField name="d^2" numFmtId="2">
      <sharedItems containsSemiMixedTypes="0" containsString="0" containsNumber="1" minValue="25" maxValue="600.25"/>
    </cacheField>
    <cacheField name="h_dom_tree" numFmtId="2">
      <sharedItems containsString="0" containsBlank="1" containsNumber="1" minValue="5.9" maxValue="16.899999999999999"/>
    </cacheField>
    <cacheField name="hdom" numFmtId="0">
      <sharedItems containsSemiMixedTypes="0" containsString="0" containsNumber="1" minValue="8.120000000000001" maxValue="14.7"/>
    </cacheField>
    <cacheField name="dgdom" numFmtId="0">
      <sharedItems containsSemiMixedTypes="0" containsString="0" containsNumber="1" minValue="8.1380280166634975" maxValue="15.792278512173619"/>
    </cacheField>
    <cacheField name="h_est" numFmtId="164">
      <sharedItems containsSemiMixedTypes="0" containsString="0" containsNumber="1" minValue="6.0173239175149185" maxValue="14.480094169546856"/>
    </cacheField>
    <cacheField name="h" numFmtId="0">
      <sharedItems containsSemiMixedTypes="0" containsString="0" containsNumber="1" minValue="5.9" maxValue="16.899999999999999"/>
    </cacheField>
    <cacheField name="g" numFmtId="0">
      <sharedItems containsSemiMixedTypes="0" containsString="0" containsNumber="1" minValue="1.9634954084936209E-3" maxValue="4.7143524757931835E-2"/>
    </cacheField>
    <cacheField name="v" numFmtId="0">
      <sharedItems containsSemiMixedTypes="0" containsString="0" containsNumber="1" minValue="5.6214843343281489E-3" maxValue="0.30177814330728819"/>
    </cacheField>
    <cacheField name="v6" numFmtId="0">
      <sharedItems containsSemiMixedTypes="0" containsString="0" containsNumber="1" minValue="2.184509085082662E-4" maxValue="0.30070468695639724"/>
    </cacheField>
    <cacheField name="Npar" numFmtId="0">
      <sharedItems containsSemiMixedTypes="0" containsString="0" containsNumber="1" containsInteger="1" minValue="18" maxValue="4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67">
  <r>
    <x v="0"/>
    <n v="1"/>
    <n v="1"/>
    <n v="5.7"/>
    <n v="32.49"/>
    <m/>
  </r>
  <r>
    <x v="0"/>
    <n v="2"/>
    <n v="1"/>
    <n v="10.8"/>
    <n v="116.64000000000001"/>
    <m/>
  </r>
  <r>
    <x v="0"/>
    <n v="3"/>
    <n v="1"/>
    <n v="6"/>
    <n v="36"/>
    <m/>
  </r>
  <r>
    <x v="0"/>
    <n v="4"/>
    <n v="1"/>
    <n v="6.8"/>
    <n v="46.239999999999995"/>
    <m/>
  </r>
  <r>
    <x v="0"/>
    <n v="5"/>
    <n v="1"/>
    <n v="12.1"/>
    <n v="146.41"/>
    <n v="11"/>
  </r>
  <r>
    <x v="0"/>
    <n v="6"/>
    <n v="1"/>
    <n v="7.8"/>
    <n v="60.839999999999996"/>
    <m/>
  </r>
  <r>
    <x v="0"/>
    <n v="7"/>
    <n v="1"/>
    <n v="6.8"/>
    <n v="46.239999999999995"/>
    <m/>
  </r>
  <r>
    <x v="0"/>
    <n v="8"/>
    <n v="1"/>
    <n v="7.3"/>
    <n v="53.29"/>
    <m/>
  </r>
  <r>
    <x v="0"/>
    <n v="9"/>
    <n v="1"/>
    <n v="11.9"/>
    <n v="141.61000000000001"/>
    <n v="10"/>
  </r>
  <r>
    <x v="0"/>
    <n v="10"/>
    <n v="1"/>
    <n v="8.5"/>
    <n v="72.25"/>
    <m/>
  </r>
  <r>
    <x v="0"/>
    <n v="11"/>
    <n v="1"/>
    <n v="7.4"/>
    <n v="54.760000000000005"/>
    <m/>
  </r>
  <r>
    <x v="0"/>
    <n v="12"/>
    <n v="1"/>
    <n v="11.3"/>
    <n v="127.69000000000001"/>
    <n v="7.6"/>
  </r>
  <r>
    <x v="0"/>
    <n v="13"/>
    <n v="1"/>
    <n v="10.9"/>
    <n v="118.81"/>
    <n v="8.6999999999999993"/>
  </r>
  <r>
    <x v="0"/>
    <n v="14"/>
    <n v="1"/>
    <n v="9.4"/>
    <n v="88.360000000000014"/>
    <m/>
  </r>
  <r>
    <x v="0"/>
    <n v="15"/>
    <n v="1"/>
    <n v="11.4"/>
    <n v="129.96"/>
    <n v="11"/>
  </r>
  <r>
    <x v="0"/>
    <n v="16"/>
    <n v="1"/>
    <n v="9"/>
    <n v="81"/>
    <m/>
  </r>
  <r>
    <x v="0"/>
    <n v="17"/>
    <n v="1"/>
    <n v="9.6999999999999993"/>
    <n v="94.089999999999989"/>
    <m/>
  </r>
  <r>
    <x v="0"/>
    <n v="18"/>
    <n v="1"/>
    <n v="8.5"/>
    <n v="72.25"/>
    <m/>
  </r>
  <r>
    <x v="0"/>
    <n v="19"/>
    <n v="1"/>
    <n v="10"/>
    <n v="100"/>
    <m/>
  </r>
  <r>
    <x v="0"/>
    <n v="20"/>
    <n v="1"/>
    <n v="7.8"/>
    <n v="60.839999999999996"/>
    <m/>
  </r>
  <r>
    <x v="0"/>
    <n v="21"/>
    <n v="1"/>
    <n v="7.3"/>
    <n v="53.29"/>
    <m/>
  </r>
  <r>
    <x v="0"/>
    <n v="22"/>
    <n v="1"/>
    <n v="9.3000000000000007"/>
    <n v="86.490000000000009"/>
    <m/>
  </r>
  <r>
    <x v="0"/>
    <n v="23"/>
    <n v="1"/>
    <n v="7.3"/>
    <n v="53.29"/>
    <m/>
  </r>
  <r>
    <x v="0"/>
    <n v="24"/>
    <n v="1"/>
    <n v="5.6"/>
    <n v="31.359999999999996"/>
    <m/>
  </r>
  <r>
    <x v="0"/>
    <n v="25"/>
    <n v="1"/>
    <n v="8.5"/>
    <n v="72.25"/>
    <m/>
  </r>
  <r>
    <x v="0"/>
    <n v="26"/>
    <n v="1"/>
    <n v="6.1"/>
    <n v="37.209999999999994"/>
    <m/>
  </r>
  <r>
    <x v="1"/>
    <n v="1"/>
    <n v="1"/>
    <n v="9.5"/>
    <n v="90.25"/>
    <m/>
  </r>
  <r>
    <x v="1"/>
    <n v="2"/>
    <n v="1"/>
    <n v="10.1"/>
    <n v="102.00999999999999"/>
    <n v="5.9"/>
  </r>
  <r>
    <x v="1"/>
    <n v="3"/>
    <n v="1"/>
    <n v="7.1"/>
    <n v="50.41"/>
    <m/>
  </r>
  <r>
    <x v="1"/>
    <n v="4"/>
    <n v="1"/>
    <n v="5.0999999999999996"/>
    <n v="26.009999999999998"/>
    <m/>
  </r>
  <r>
    <x v="1"/>
    <n v="5"/>
    <n v="1"/>
    <n v="5.8"/>
    <n v="33.64"/>
    <m/>
  </r>
  <r>
    <x v="1"/>
    <n v="6"/>
    <n v="1"/>
    <n v="9.5"/>
    <n v="90.25"/>
    <m/>
  </r>
  <r>
    <x v="1"/>
    <n v="7"/>
    <n v="1"/>
    <n v="5.2"/>
    <n v="27.040000000000003"/>
    <m/>
  </r>
  <r>
    <x v="1"/>
    <n v="8"/>
    <n v="1"/>
    <n v="9"/>
    <n v="81"/>
    <m/>
  </r>
  <r>
    <x v="1"/>
    <n v="9"/>
    <n v="1"/>
    <n v="9.1999999999999993"/>
    <n v="84.639999999999986"/>
    <m/>
  </r>
  <r>
    <x v="1"/>
    <n v="10"/>
    <n v="1"/>
    <n v="7.3"/>
    <n v="53.29"/>
    <m/>
  </r>
  <r>
    <x v="1"/>
    <n v="11"/>
    <n v="1"/>
    <n v="6.1"/>
    <n v="37.209999999999994"/>
    <m/>
  </r>
  <r>
    <x v="1"/>
    <n v="11"/>
    <n v="2"/>
    <n v="5.4"/>
    <n v="29.160000000000004"/>
    <m/>
  </r>
  <r>
    <x v="1"/>
    <n v="12"/>
    <n v="1"/>
    <n v="9"/>
    <n v="81"/>
    <m/>
  </r>
  <r>
    <x v="1"/>
    <n v="13"/>
    <n v="1"/>
    <n v="10.3"/>
    <n v="106.09000000000002"/>
    <n v="8.8000000000000007"/>
  </r>
  <r>
    <x v="1"/>
    <n v="14"/>
    <n v="1"/>
    <n v="11.2"/>
    <n v="125.43999999999998"/>
    <n v="9"/>
  </r>
  <r>
    <x v="1"/>
    <n v="15"/>
    <n v="1"/>
    <n v="7.3"/>
    <n v="53.29"/>
    <m/>
  </r>
  <r>
    <x v="1"/>
    <n v="16"/>
    <n v="1"/>
    <n v="10.1"/>
    <n v="102.00999999999999"/>
    <n v="8.4"/>
  </r>
  <r>
    <x v="1"/>
    <n v="17"/>
    <n v="1"/>
    <n v="9.6"/>
    <n v="92.16"/>
    <n v="8.5"/>
  </r>
  <r>
    <x v="1"/>
    <n v="18"/>
    <n v="1"/>
    <n v="5.0999999999999996"/>
    <n v="26.009999999999998"/>
    <m/>
  </r>
  <r>
    <x v="1"/>
    <n v="19"/>
    <n v="1"/>
    <n v="5.8"/>
    <n v="33.64"/>
    <m/>
  </r>
  <r>
    <x v="2"/>
    <n v="1"/>
    <n v="1"/>
    <n v="14.4"/>
    <n v="207.36"/>
    <m/>
  </r>
  <r>
    <x v="2"/>
    <n v="2"/>
    <n v="1"/>
    <n v="11.3"/>
    <n v="127.69000000000001"/>
    <m/>
  </r>
  <r>
    <x v="2"/>
    <n v="3"/>
    <n v="1"/>
    <n v="15.7"/>
    <n v="246.48999999999998"/>
    <n v="15.8"/>
  </r>
  <r>
    <x v="2"/>
    <n v="4"/>
    <n v="1"/>
    <n v="15.7"/>
    <n v="246.48999999999998"/>
    <n v="16.399999999999999"/>
  </r>
  <r>
    <x v="2"/>
    <n v="5"/>
    <n v="1"/>
    <n v="13.6"/>
    <n v="184.95999999999998"/>
    <m/>
  </r>
  <r>
    <x v="2"/>
    <n v="6"/>
    <n v="1"/>
    <n v="8.1"/>
    <n v="65.61"/>
    <m/>
  </r>
  <r>
    <x v="2"/>
    <n v="6"/>
    <n v="2"/>
    <n v="5.2"/>
    <n v="27.040000000000003"/>
    <m/>
  </r>
  <r>
    <x v="2"/>
    <n v="7"/>
    <n v="1"/>
    <n v="9.4"/>
    <n v="88.360000000000014"/>
    <m/>
  </r>
  <r>
    <x v="2"/>
    <n v="8"/>
    <n v="1"/>
    <n v="17"/>
    <n v="289"/>
    <n v="13.2"/>
  </r>
  <r>
    <x v="2"/>
    <n v="9"/>
    <n v="1"/>
    <n v="10"/>
    <n v="100"/>
    <m/>
  </r>
  <r>
    <x v="2"/>
    <n v="10"/>
    <n v="1"/>
    <n v="15.3"/>
    <n v="234.09000000000003"/>
    <n v="14.2"/>
  </r>
  <r>
    <x v="2"/>
    <n v="11"/>
    <n v="1"/>
    <n v="10.5"/>
    <n v="110.25"/>
    <m/>
  </r>
  <r>
    <x v="2"/>
    <n v="12"/>
    <n v="1"/>
    <n v="11.4"/>
    <n v="129.96"/>
    <m/>
  </r>
  <r>
    <x v="2"/>
    <n v="13"/>
    <n v="1"/>
    <n v="11.1"/>
    <n v="123.21"/>
    <m/>
  </r>
  <r>
    <x v="2"/>
    <n v="14"/>
    <n v="1"/>
    <n v="15.1"/>
    <n v="228.01"/>
    <m/>
  </r>
  <r>
    <x v="2"/>
    <n v="15"/>
    <n v="1"/>
    <n v="15.3"/>
    <n v="234.09000000000003"/>
    <m/>
  </r>
  <r>
    <x v="2"/>
    <n v="16"/>
    <n v="1"/>
    <n v="5.3"/>
    <n v="28.09"/>
    <m/>
  </r>
  <r>
    <x v="2"/>
    <n v="17"/>
    <n v="1"/>
    <n v="20.100000000000001"/>
    <n v="404.01000000000005"/>
    <n v="13.1"/>
  </r>
  <r>
    <x v="2"/>
    <n v="18"/>
    <n v="1"/>
    <n v="5.6"/>
    <n v="31.359999999999996"/>
    <m/>
  </r>
  <r>
    <x v="2"/>
    <n v="19"/>
    <n v="1"/>
    <n v="11.4"/>
    <n v="129.96"/>
    <m/>
  </r>
  <r>
    <x v="2"/>
    <n v="20"/>
    <n v="1"/>
    <n v="11.8"/>
    <n v="139.24"/>
    <m/>
  </r>
  <r>
    <x v="2"/>
    <n v="21"/>
    <n v="1"/>
    <n v="8.6"/>
    <n v="73.959999999999994"/>
    <m/>
  </r>
  <r>
    <x v="2"/>
    <n v="21"/>
    <n v="2"/>
    <n v="7.2"/>
    <n v="51.84"/>
    <m/>
  </r>
  <r>
    <x v="3"/>
    <n v="1"/>
    <n v="1"/>
    <n v="10"/>
    <n v="100"/>
    <m/>
  </r>
  <r>
    <x v="3"/>
    <n v="2"/>
    <n v="1"/>
    <n v="16.5"/>
    <n v="272.25"/>
    <n v="15.7"/>
  </r>
  <r>
    <x v="3"/>
    <n v="2"/>
    <n v="2"/>
    <n v="5.9"/>
    <n v="34.81"/>
    <m/>
  </r>
  <r>
    <x v="3"/>
    <n v="3"/>
    <n v="1"/>
    <n v="12.3"/>
    <n v="151.29000000000002"/>
    <m/>
  </r>
  <r>
    <x v="3"/>
    <n v="4"/>
    <n v="1"/>
    <n v="13.4"/>
    <n v="179.56"/>
    <m/>
  </r>
  <r>
    <x v="3"/>
    <n v="5"/>
    <n v="1"/>
    <n v="18.399999999999999"/>
    <n v="338.55999999999995"/>
    <n v="15.2"/>
  </r>
  <r>
    <x v="3"/>
    <n v="6"/>
    <n v="1"/>
    <n v="12.9"/>
    <n v="166.41"/>
    <m/>
  </r>
  <r>
    <x v="3"/>
    <n v="7"/>
    <n v="1"/>
    <n v="11.7"/>
    <n v="136.88999999999999"/>
    <m/>
  </r>
  <r>
    <x v="3"/>
    <n v="8"/>
    <n v="1"/>
    <n v="8.8000000000000007"/>
    <n v="77.440000000000012"/>
    <m/>
  </r>
  <r>
    <x v="3"/>
    <n v="9"/>
    <n v="1"/>
    <n v="13.8"/>
    <n v="190.44000000000003"/>
    <m/>
  </r>
  <r>
    <x v="3"/>
    <n v="10"/>
    <n v="1"/>
    <n v="14.4"/>
    <n v="207.36"/>
    <m/>
  </r>
  <r>
    <x v="3"/>
    <n v="11"/>
    <n v="1"/>
    <n v="6"/>
    <n v="36"/>
    <m/>
  </r>
  <r>
    <x v="3"/>
    <n v="12"/>
    <n v="1"/>
    <n v="9"/>
    <n v="81"/>
    <m/>
  </r>
  <r>
    <x v="3"/>
    <n v="13"/>
    <n v="1"/>
    <n v="15.9"/>
    <n v="252.81"/>
    <n v="11.2"/>
  </r>
  <r>
    <x v="3"/>
    <n v="14"/>
    <n v="1"/>
    <n v="6.1"/>
    <n v="37.209999999999994"/>
    <m/>
  </r>
  <r>
    <x v="3"/>
    <n v="15"/>
    <n v="1"/>
    <n v="12.1"/>
    <n v="146.41"/>
    <m/>
  </r>
  <r>
    <x v="3"/>
    <n v="16"/>
    <n v="1"/>
    <n v="10.1"/>
    <n v="102.00999999999999"/>
    <m/>
  </r>
  <r>
    <x v="3"/>
    <n v="17"/>
    <n v="1"/>
    <n v="5.0999999999999996"/>
    <n v="26.009999999999998"/>
    <m/>
  </r>
  <r>
    <x v="3"/>
    <n v="18"/>
    <n v="1"/>
    <n v="10.7"/>
    <n v="114.48999999999998"/>
    <m/>
  </r>
  <r>
    <x v="3"/>
    <n v="19"/>
    <n v="1"/>
    <n v="11.7"/>
    <n v="136.88999999999999"/>
    <m/>
  </r>
  <r>
    <x v="3"/>
    <n v="20"/>
    <n v="1"/>
    <n v="14.9"/>
    <n v="222.01000000000002"/>
    <n v="14.7"/>
  </r>
  <r>
    <x v="3"/>
    <n v="21"/>
    <n v="1"/>
    <n v="12.1"/>
    <n v="146.41"/>
    <m/>
  </r>
  <r>
    <x v="3"/>
    <n v="22"/>
    <n v="1"/>
    <n v="15.1"/>
    <n v="228.01"/>
    <n v="12"/>
  </r>
  <r>
    <x v="3"/>
    <n v="23"/>
    <n v="1"/>
    <n v="9"/>
    <n v="81"/>
    <m/>
  </r>
  <r>
    <x v="3"/>
    <n v="24"/>
    <n v="1"/>
    <n v="5.2"/>
    <n v="27.040000000000003"/>
    <m/>
  </r>
  <r>
    <x v="3"/>
    <n v="25"/>
    <n v="1"/>
    <n v="13.6"/>
    <n v="184.95999999999998"/>
    <m/>
  </r>
  <r>
    <x v="3"/>
    <n v="26"/>
    <n v="1"/>
    <n v="14.8"/>
    <n v="219.04000000000002"/>
    <m/>
  </r>
  <r>
    <x v="3"/>
    <n v="26"/>
    <n v="2"/>
    <n v="8.1999999999999993"/>
    <n v="67.239999999999995"/>
    <m/>
  </r>
  <r>
    <x v="3"/>
    <n v="26"/>
    <n v="3"/>
    <n v="10.3"/>
    <n v="106.09000000000002"/>
    <m/>
  </r>
  <r>
    <x v="3"/>
    <n v="26"/>
    <n v="4"/>
    <n v="13.6"/>
    <n v="184.95999999999998"/>
    <m/>
  </r>
  <r>
    <x v="4"/>
    <n v="1"/>
    <n v="1"/>
    <n v="13"/>
    <n v="169"/>
    <m/>
  </r>
  <r>
    <x v="4"/>
    <n v="2"/>
    <n v="1"/>
    <n v="9.1999999999999993"/>
    <n v="84.639999999999986"/>
    <m/>
  </r>
  <r>
    <x v="4"/>
    <n v="3"/>
    <n v="1"/>
    <n v="12.7"/>
    <n v="161.29"/>
    <m/>
  </r>
  <r>
    <x v="4"/>
    <n v="4"/>
    <n v="1"/>
    <n v="15.2"/>
    <n v="231.04"/>
    <n v="10.8"/>
  </r>
  <r>
    <x v="4"/>
    <n v="5"/>
    <n v="1"/>
    <n v="17.8"/>
    <n v="316.84000000000003"/>
    <n v="12.2"/>
  </r>
  <r>
    <x v="4"/>
    <n v="6"/>
    <n v="1"/>
    <n v="13.1"/>
    <n v="171.60999999999999"/>
    <m/>
  </r>
  <r>
    <x v="4"/>
    <n v="6"/>
    <n v="2"/>
    <n v="8.6999999999999993"/>
    <n v="75.689999999999984"/>
    <m/>
  </r>
  <r>
    <x v="4"/>
    <n v="7"/>
    <n v="1"/>
    <n v="6.5"/>
    <n v="42.25"/>
    <m/>
  </r>
  <r>
    <x v="4"/>
    <n v="7"/>
    <n v="2"/>
    <n v="5.8"/>
    <n v="33.64"/>
    <m/>
  </r>
  <r>
    <x v="4"/>
    <n v="8"/>
    <n v="1"/>
    <n v="19.2"/>
    <n v="368.64"/>
    <n v="12"/>
  </r>
  <r>
    <x v="4"/>
    <n v="9"/>
    <n v="1"/>
    <n v="18.3"/>
    <n v="334.89000000000004"/>
    <n v="10.4"/>
  </r>
  <r>
    <x v="4"/>
    <n v="9"/>
    <n v="2"/>
    <n v="12"/>
    <n v="144"/>
    <m/>
  </r>
  <r>
    <x v="4"/>
    <n v="10"/>
    <n v="1"/>
    <n v="10.8"/>
    <n v="116.64000000000001"/>
    <m/>
  </r>
  <r>
    <x v="4"/>
    <n v="11"/>
    <n v="1"/>
    <n v="7.3"/>
    <n v="53.29"/>
    <m/>
  </r>
  <r>
    <x v="4"/>
    <n v="11"/>
    <n v="2"/>
    <n v="6.7"/>
    <n v="44.89"/>
    <m/>
  </r>
  <r>
    <x v="4"/>
    <n v="12"/>
    <n v="1"/>
    <n v="14.1"/>
    <n v="198.81"/>
    <m/>
  </r>
  <r>
    <x v="4"/>
    <n v="13"/>
    <n v="1"/>
    <n v="18.5"/>
    <n v="342.25"/>
    <n v="11.3"/>
  </r>
  <r>
    <x v="4"/>
    <n v="14"/>
    <n v="1"/>
    <n v="12.6"/>
    <n v="158.76"/>
    <m/>
  </r>
  <r>
    <x v="5"/>
    <n v="1"/>
    <n v="1"/>
    <n v="19.5"/>
    <n v="380.25"/>
    <n v="12.8"/>
  </r>
  <r>
    <x v="5"/>
    <n v="2"/>
    <n v="1"/>
    <n v="14.4"/>
    <n v="207.36"/>
    <m/>
  </r>
  <r>
    <x v="5"/>
    <n v="3"/>
    <n v="1"/>
    <n v="17.100000000000001"/>
    <n v="292.41000000000003"/>
    <m/>
  </r>
  <r>
    <x v="5"/>
    <n v="4"/>
    <n v="1"/>
    <n v="12.3"/>
    <n v="151.29000000000002"/>
    <m/>
  </r>
  <r>
    <x v="5"/>
    <n v="5"/>
    <n v="1"/>
    <n v="15.6"/>
    <n v="243.35999999999999"/>
    <m/>
  </r>
  <r>
    <x v="5"/>
    <n v="6"/>
    <n v="1"/>
    <n v="14.9"/>
    <n v="222.01000000000002"/>
    <m/>
  </r>
  <r>
    <x v="5"/>
    <n v="7"/>
    <n v="1"/>
    <n v="14.9"/>
    <n v="222.01000000000002"/>
    <m/>
  </r>
  <r>
    <x v="5"/>
    <n v="8"/>
    <n v="1"/>
    <n v="15.3"/>
    <n v="234.09000000000003"/>
    <m/>
  </r>
  <r>
    <x v="5"/>
    <n v="9"/>
    <n v="1"/>
    <n v="13.8"/>
    <n v="190.44000000000003"/>
    <m/>
  </r>
  <r>
    <x v="5"/>
    <n v="10"/>
    <n v="1"/>
    <n v="17.8"/>
    <n v="316.84000000000003"/>
    <n v="12.2"/>
  </r>
  <r>
    <x v="5"/>
    <n v="10"/>
    <n v="2"/>
    <n v="8.6"/>
    <n v="73.959999999999994"/>
    <m/>
  </r>
  <r>
    <x v="5"/>
    <n v="11"/>
    <n v="1"/>
    <n v="19.600000000000001"/>
    <n v="384.16000000000008"/>
    <n v="12"/>
  </r>
  <r>
    <x v="5"/>
    <n v="12"/>
    <n v="1"/>
    <n v="13.9"/>
    <n v="193.21"/>
    <m/>
  </r>
  <r>
    <x v="5"/>
    <n v="13"/>
    <n v="1"/>
    <n v="15"/>
    <n v="225"/>
    <m/>
  </r>
  <r>
    <x v="5"/>
    <n v="14"/>
    <n v="1"/>
    <n v="15.6"/>
    <n v="243.35999999999999"/>
    <m/>
  </r>
  <r>
    <x v="5"/>
    <n v="15"/>
    <n v="1"/>
    <n v="16.899999999999999"/>
    <n v="285.60999999999996"/>
    <m/>
  </r>
  <r>
    <x v="5"/>
    <n v="15"/>
    <n v="2"/>
    <n v="5.8"/>
    <n v="33.64"/>
    <m/>
  </r>
  <r>
    <x v="5"/>
    <n v="16"/>
    <n v="1"/>
    <n v="14.8"/>
    <n v="219.04000000000002"/>
    <m/>
  </r>
  <r>
    <x v="5"/>
    <n v="17"/>
    <n v="1"/>
    <n v="17.8"/>
    <n v="316.84000000000003"/>
    <n v="10.8"/>
  </r>
  <r>
    <x v="5"/>
    <n v="18"/>
    <n v="1"/>
    <n v="22.7"/>
    <n v="515.29"/>
    <n v="12.6"/>
  </r>
  <r>
    <x v="5"/>
    <n v="19"/>
    <n v="1"/>
    <n v="8.3000000000000007"/>
    <n v="68.890000000000015"/>
    <m/>
  </r>
  <r>
    <x v="5"/>
    <n v="20"/>
    <n v="1"/>
    <n v="15.9"/>
    <n v="252.81"/>
    <m/>
  </r>
  <r>
    <x v="5"/>
    <n v="20"/>
    <n v="2"/>
    <n v="12.6"/>
    <n v="158.76"/>
    <m/>
  </r>
  <r>
    <x v="5"/>
    <n v="21"/>
    <n v="1"/>
    <n v="7.4"/>
    <n v="54.760000000000005"/>
    <m/>
  </r>
  <r>
    <x v="6"/>
    <n v="1"/>
    <n v="1"/>
    <n v="18.399999999999999"/>
    <n v="338.55999999999995"/>
    <n v="14.9"/>
  </r>
  <r>
    <x v="6"/>
    <n v="2"/>
    <n v="1"/>
    <n v="15.1"/>
    <n v="228.01"/>
    <m/>
  </r>
  <r>
    <x v="6"/>
    <n v="3"/>
    <n v="1"/>
    <n v="9.6"/>
    <n v="92.16"/>
    <m/>
  </r>
  <r>
    <x v="6"/>
    <n v="4"/>
    <n v="1"/>
    <n v="14.2"/>
    <n v="201.64"/>
    <m/>
  </r>
  <r>
    <x v="6"/>
    <n v="5"/>
    <n v="1"/>
    <n v="9.4"/>
    <n v="88.360000000000014"/>
    <m/>
  </r>
  <r>
    <x v="6"/>
    <n v="6"/>
    <n v="1"/>
    <n v="19.600000000000001"/>
    <n v="384.16000000000008"/>
    <n v="13.6"/>
  </r>
  <r>
    <x v="6"/>
    <n v="7"/>
    <n v="1"/>
    <n v="12.1"/>
    <n v="146.41"/>
    <m/>
  </r>
  <r>
    <x v="6"/>
    <n v="8"/>
    <n v="1"/>
    <n v="18.100000000000001"/>
    <n v="327.61000000000007"/>
    <m/>
  </r>
  <r>
    <x v="6"/>
    <n v="9"/>
    <n v="1"/>
    <n v="19.600000000000001"/>
    <n v="384.16000000000008"/>
    <n v="11.8"/>
  </r>
  <r>
    <x v="6"/>
    <n v="10"/>
    <n v="1"/>
    <n v="10.6"/>
    <n v="112.36"/>
    <m/>
  </r>
  <r>
    <x v="6"/>
    <n v="10"/>
    <n v="2"/>
    <n v="6.6"/>
    <n v="43.559999999999995"/>
    <m/>
  </r>
  <r>
    <x v="6"/>
    <n v="11"/>
    <n v="1"/>
    <n v="15.1"/>
    <n v="228.01"/>
    <m/>
  </r>
  <r>
    <x v="6"/>
    <n v="12"/>
    <n v="1"/>
    <n v="13.2"/>
    <n v="174.23999999999998"/>
    <m/>
  </r>
  <r>
    <x v="6"/>
    <n v="13"/>
    <n v="1"/>
    <n v="17.2"/>
    <n v="295.83999999999997"/>
    <m/>
  </r>
  <r>
    <x v="6"/>
    <n v="14"/>
    <n v="1"/>
    <n v="13.1"/>
    <n v="171.60999999999999"/>
    <m/>
  </r>
  <r>
    <x v="6"/>
    <n v="15"/>
    <n v="1"/>
    <n v="18.3"/>
    <n v="334.89000000000004"/>
    <n v="13.3"/>
  </r>
  <r>
    <x v="6"/>
    <n v="16"/>
    <n v="1"/>
    <n v="12"/>
    <n v="144"/>
    <m/>
  </r>
  <r>
    <x v="6"/>
    <n v="17"/>
    <n v="1"/>
    <n v="10.8"/>
    <n v="116.64000000000001"/>
    <m/>
  </r>
  <r>
    <x v="6"/>
    <n v="18"/>
    <n v="1"/>
    <n v="10.9"/>
    <n v="118.81"/>
    <m/>
  </r>
  <r>
    <x v="6"/>
    <n v="19"/>
    <n v="1"/>
    <n v="19.3"/>
    <n v="372.49"/>
    <n v="12.4"/>
  </r>
  <r>
    <x v="6"/>
    <n v="20"/>
    <n v="1"/>
    <n v="15.7"/>
    <n v="246.48999999999998"/>
    <m/>
  </r>
  <r>
    <x v="6"/>
    <n v="21"/>
    <n v="1"/>
    <n v="11.9"/>
    <n v="141.61000000000001"/>
    <m/>
  </r>
  <r>
    <x v="6"/>
    <n v="22"/>
    <n v="1"/>
    <n v="15.7"/>
    <n v="246.48999999999998"/>
    <m/>
  </r>
  <r>
    <x v="6"/>
    <n v="23"/>
    <n v="1"/>
    <n v="16.600000000000001"/>
    <n v="275.56000000000006"/>
    <m/>
  </r>
  <r>
    <x v="6"/>
    <n v="24"/>
    <n v="1"/>
    <n v="15.2"/>
    <n v="231.04"/>
    <m/>
  </r>
  <r>
    <x v="6"/>
    <n v="25"/>
    <n v="1"/>
    <n v="15.6"/>
    <n v="243.35999999999999"/>
    <m/>
  </r>
  <r>
    <x v="7"/>
    <n v="1"/>
    <n v="1"/>
    <n v="9.3000000000000007"/>
    <n v="86.490000000000009"/>
    <m/>
  </r>
  <r>
    <x v="7"/>
    <n v="2"/>
    <n v="1"/>
    <n v="14.2"/>
    <n v="201.64"/>
    <m/>
  </r>
  <r>
    <x v="7"/>
    <n v="3"/>
    <n v="1"/>
    <n v="10.4"/>
    <n v="108.16000000000001"/>
    <m/>
  </r>
  <r>
    <x v="7"/>
    <n v="4"/>
    <n v="1"/>
    <n v="13.9"/>
    <n v="193.21"/>
    <m/>
  </r>
  <r>
    <x v="7"/>
    <n v="5"/>
    <n v="1"/>
    <n v="10.4"/>
    <n v="108.16000000000001"/>
    <m/>
  </r>
  <r>
    <x v="7"/>
    <n v="6"/>
    <n v="1"/>
    <n v="12.1"/>
    <n v="146.41"/>
    <m/>
  </r>
  <r>
    <x v="7"/>
    <n v="7"/>
    <n v="1"/>
    <n v="17.600000000000001"/>
    <n v="309.76000000000005"/>
    <n v="12.4"/>
  </r>
  <r>
    <x v="7"/>
    <n v="8"/>
    <n v="1"/>
    <n v="15.4"/>
    <n v="237.16000000000003"/>
    <n v="12.6"/>
  </r>
  <r>
    <x v="7"/>
    <n v="9"/>
    <n v="1"/>
    <n v="15.7"/>
    <n v="246.48999999999998"/>
    <n v="10"/>
  </r>
  <r>
    <x v="7"/>
    <n v="10"/>
    <n v="1"/>
    <n v="13.4"/>
    <n v="179.56"/>
    <m/>
  </r>
  <r>
    <x v="7"/>
    <n v="11"/>
    <n v="1"/>
    <n v="13.5"/>
    <n v="182.25"/>
    <m/>
  </r>
  <r>
    <x v="7"/>
    <n v="12"/>
    <n v="1"/>
    <n v="14.2"/>
    <n v="201.64"/>
    <m/>
  </r>
  <r>
    <x v="7"/>
    <n v="13"/>
    <n v="1"/>
    <n v="12.8"/>
    <n v="163.84000000000003"/>
    <m/>
  </r>
  <r>
    <x v="7"/>
    <n v="14"/>
    <n v="1"/>
    <n v="9"/>
    <n v="81"/>
    <m/>
  </r>
  <r>
    <x v="7"/>
    <n v="15"/>
    <n v="1"/>
    <n v="12.8"/>
    <n v="163.84000000000003"/>
    <m/>
  </r>
  <r>
    <x v="7"/>
    <n v="16"/>
    <n v="1"/>
    <n v="10.5"/>
    <n v="110.25"/>
    <m/>
  </r>
  <r>
    <x v="7"/>
    <n v="17"/>
    <n v="1"/>
    <n v="17.3"/>
    <n v="299.29000000000002"/>
    <n v="12.7"/>
  </r>
  <r>
    <x v="7"/>
    <n v="18"/>
    <n v="1"/>
    <n v="10.5"/>
    <n v="110.25"/>
    <m/>
  </r>
  <r>
    <x v="7"/>
    <n v="19"/>
    <n v="1"/>
    <n v="11.7"/>
    <n v="136.88999999999999"/>
    <m/>
  </r>
  <r>
    <x v="7"/>
    <n v="20"/>
    <n v="1"/>
    <n v="11.8"/>
    <n v="139.24"/>
    <m/>
  </r>
  <r>
    <x v="7"/>
    <n v="21"/>
    <n v="1"/>
    <n v="13.3"/>
    <n v="176.89000000000001"/>
    <m/>
  </r>
  <r>
    <x v="7"/>
    <n v="22"/>
    <n v="1"/>
    <n v="9.1"/>
    <n v="82.809999999999988"/>
    <m/>
  </r>
  <r>
    <x v="7"/>
    <n v="23"/>
    <n v="1"/>
    <n v="11.6"/>
    <n v="134.56"/>
    <m/>
  </r>
  <r>
    <x v="7"/>
    <n v="24"/>
    <n v="1"/>
    <n v="10.7"/>
    <n v="114.48999999999998"/>
    <m/>
  </r>
  <r>
    <x v="7"/>
    <n v="25"/>
    <n v="1"/>
    <n v="9.8000000000000007"/>
    <n v="96.04000000000002"/>
    <m/>
  </r>
  <r>
    <x v="7"/>
    <n v="26"/>
    <n v="1"/>
    <n v="11.4"/>
    <n v="129.96"/>
    <m/>
  </r>
  <r>
    <x v="7"/>
    <n v="27"/>
    <n v="1"/>
    <n v="11.7"/>
    <n v="136.88999999999999"/>
    <m/>
  </r>
  <r>
    <x v="7"/>
    <n v="28"/>
    <n v="1"/>
    <n v="13.8"/>
    <n v="190.44000000000003"/>
    <m/>
  </r>
  <r>
    <x v="7"/>
    <n v="29"/>
    <n v="1"/>
    <n v="9.4"/>
    <n v="88.360000000000014"/>
    <m/>
  </r>
  <r>
    <x v="7"/>
    <n v="30"/>
    <n v="1"/>
    <n v="9.6"/>
    <n v="92.16"/>
    <m/>
  </r>
  <r>
    <x v="7"/>
    <n v="31"/>
    <n v="1"/>
    <n v="15.5"/>
    <n v="240.25"/>
    <n v="12.9"/>
  </r>
  <r>
    <x v="7"/>
    <n v="32"/>
    <n v="1"/>
    <n v="13"/>
    <n v="169"/>
    <m/>
  </r>
  <r>
    <x v="7"/>
    <n v="33"/>
    <n v="1"/>
    <n v="10.8"/>
    <n v="116.64000000000001"/>
    <m/>
  </r>
  <r>
    <x v="7"/>
    <n v="34"/>
    <n v="1"/>
    <n v="13.7"/>
    <n v="187.68999999999997"/>
    <m/>
  </r>
  <r>
    <x v="7"/>
    <n v="35"/>
    <n v="1"/>
    <n v="8.1999999999999993"/>
    <n v="67.239999999999995"/>
    <m/>
  </r>
  <r>
    <x v="8"/>
    <n v="1"/>
    <n v="1"/>
    <n v="15.3"/>
    <n v="234.09000000000003"/>
    <m/>
  </r>
  <r>
    <x v="8"/>
    <n v="2"/>
    <n v="1"/>
    <n v="9.5"/>
    <n v="90.25"/>
    <m/>
  </r>
  <r>
    <x v="8"/>
    <n v="2"/>
    <n v="2"/>
    <n v="6.1"/>
    <n v="37.209999999999994"/>
    <m/>
  </r>
  <r>
    <x v="8"/>
    <n v="3"/>
    <n v="1"/>
    <n v="14.8"/>
    <n v="219.04000000000002"/>
    <m/>
  </r>
  <r>
    <x v="8"/>
    <n v="3"/>
    <n v="2"/>
    <n v="11.7"/>
    <n v="136.88999999999999"/>
    <m/>
  </r>
  <r>
    <x v="8"/>
    <n v="4"/>
    <n v="1"/>
    <n v="17"/>
    <n v="289"/>
    <n v="13.2"/>
  </r>
  <r>
    <x v="8"/>
    <n v="5"/>
    <n v="1"/>
    <n v="12.6"/>
    <n v="158.76"/>
    <m/>
  </r>
  <r>
    <x v="8"/>
    <n v="6"/>
    <n v="1"/>
    <n v="12.1"/>
    <n v="146.41"/>
    <m/>
  </r>
  <r>
    <x v="8"/>
    <n v="7"/>
    <n v="1"/>
    <n v="12.2"/>
    <n v="148.83999999999997"/>
    <m/>
  </r>
  <r>
    <x v="8"/>
    <n v="8"/>
    <n v="1"/>
    <n v="16.3"/>
    <n v="265.69"/>
    <n v="13"/>
  </r>
  <r>
    <x v="8"/>
    <n v="9"/>
    <n v="1"/>
    <n v="14.4"/>
    <n v="207.36"/>
    <m/>
  </r>
  <r>
    <x v="8"/>
    <n v="10"/>
    <n v="1"/>
    <n v="12"/>
    <n v="144"/>
    <m/>
  </r>
  <r>
    <x v="8"/>
    <n v="11"/>
    <n v="1"/>
    <n v="10.7"/>
    <n v="114.48999999999998"/>
    <m/>
  </r>
  <r>
    <x v="8"/>
    <n v="12"/>
    <n v="1"/>
    <n v="13.3"/>
    <n v="176.89000000000001"/>
    <m/>
  </r>
  <r>
    <x v="8"/>
    <n v="13"/>
    <n v="1"/>
    <n v="13.8"/>
    <n v="190.44000000000003"/>
    <m/>
  </r>
  <r>
    <x v="8"/>
    <n v="14"/>
    <n v="1"/>
    <n v="11.5"/>
    <n v="132.25"/>
    <m/>
  </r>
  <r>
    <x v="8"/>
    <n v="15"/>
    <n v="1"/>
    <n v="10"/>
    <n v="100"/>
    <m/>
  </r>
  <r>
    <x v="8"/>
    <n v="16"/>
    <n v="1"/>
    <n v="11.9"/>
    <n v="141.61000000000001"/>
    <m/>
  </r>
  <r>
    <x v="8"/>
    <n v="17"/>
    <n v="1"/>
    <n v="20.2"/>
    <n v="408.03999999999996"/>
    <n v="13.1"/>
  </r>
  <r>
    <x v="8"/>
    <n v="18"/>
    <n v="1"/>
    <n v="11.1"/>
    <n v="123.21"/>
    <m/>
  </r>
  <r>
    <x v="8"/>
    <n v="18"/>
    <n v="2"/>
    <n v="10.8"/>
    <n v="116.64000000000001"/>
    <m/>
  </r>
  <r>
    <x v="8"/>
    <n v="19"/>
    <n v="1"/>
    <n v="14.9"/>
    <n v="222.01000000000002"/>
    <m/>
  </r>
  <r>
    <x v="8"/>
    <n v="20"/>
    <n v="1"/>
    <n v="7.9"/>
    <n v="62.410000000000004"/>
    <m/>
  </r>
  <r>
    <x v="8"/>
    <n v="21"/>
    <n v="1"/>
    <n v="14.8"/>
    <n v="219.04000000000002"/>
    <m/>
  </r>
  <r>
    <x v="8"/>
    <n v="22"/>
    <n v="1"/>
    <n v="14.1"/>
    <n v="198.81"/>
    <m/>
  </r>
  <r>
    <x v="8"/>
    <n v="23"/>
    <n v="1"/>
    <n v="19.899999999999999"/>
    <n v="396.00999999999993"/>
    <n v="13.2"/>
  </r>
  <r>
    <x v="8"/>
    <n v="24"/>
    <n v="1"/>
    <n v="18.7"/>
    <n v="349.69"/>
    <n v="12.8"/>
  </r>
  <r>
    <x v="8"/>
    <n v="24"/>
    <n v="2"/>
    <n v="13.3"/>
    <n v="176.89000000000001"/>
    <m/>
  </r>
  <r>
    <x v="8"/>
    <n v="25"/>
    <n v="1"/>
    <n v="12.7"/>
    <n v="161.29"/>
    <m/>
  </r>
  <r>
    <x v="8"/>
    <n v="26"/>
    <n v="1"/>
    <n v="11.2"/>
    <n v="125.43999999999998"/>
    <m/>
  </r>
  <r>
    <x v="8"/>
    <n v="27"/>
    <n v="1"/>
    <n v="7.9"/>
    <n v="62.410000000000004"/>
    <m/>
  </r>
  <r>
    <x v="8"/>
    <n v="28"/>
    <n v="1"/>
    <n v="9.6"/>
    <n v="92.16"/>
    <m/>
  </r>
  <r>
    <x v="8"/>
    <n v="29"/>
    <n v="1"/>
    <n v="12.1"/>
    <n v="146.41"/>
    <m/>
  </r>
  <r>
    <x v="8"/>
    <n v="30"/>
    <n v="1"/>
    <n v="13"/>
    <n v="169"/>
    <m/>
  </r>
  <r>
    <x v="8"/>
    <n v="31"/>
    <n v="1"/>
    <n v="10.9"/>
    <n v="118.81"/>
    <m/>
  </r>
  <r>
    <x v="8"/>
    <n v="32"/>
    <n v="1"/>
    <n v="5"/>
    <n v="25"/>
    <m/>
  </r>
  <r>
    <x v="8"/>
    <n v="33"/>
    <n v="1"/>
    <n v="8"/>
    <n v="64"/>
    <m/>
  </r>
  <r>
    <x v="8"/>
    <n v="34"/>
    <n v="1"/>
    <n v="15.6"/>
    <n v="243.35999999999999"/>
    <m/>
  </r>
  <r>
    <x v="9"/>
    <n v="1"/>
    <n v="1"/>
    <n v="11.9"/>
    <n v="141.61000000000001"/>
    <m/>
  </r>
  <r>
    <x v="9"/>
    <n v="2"/>
    <n v="1"/>
    <n v="14.3"/>
    <n v="204.49"/>
    <m/>
  </r>
  <r>
    <x v="9"/>
    <n v="3"/>
    <n v="1"/>
    <n v="14.2"/>
    <n v="201.64"/>
    <m/>
  </r>
  <r>
    <x v="9"/>
    <n v="4"/>
    <n v="1"/>
    <n v="5.7"/>
    <n v="32.49"/>
    <m/>
  </r>
  <r>
    <x v="9"/>
    <n v="5"/>
    <n v="1"/>
    <n v="13.1"/>
    <n v="171.60999999999999"/>
    <m/>
  </r>
  <r>
    <x v="9"/>
    <n v="6"/>
    <n v="1"/>
    <n v="13.3"/>
    <n v="176.89000000000001"/>
    <m/>
  </r>
  <r>
    <x v="9"/>
    <n v="7"/>
    <n v="1"/>
    <n v="11.7"/>
    <n v="136.88999999999999"/>
    <m/>
  </r>
  <r>
    <x v="9"/>
    <n v="8"/>
    <n v="1"/>
    <n v="16"/>
    <n v="256"/>
    <n v="15.1"/>
  </r>
  <r>
    <x v="9"/>
    <n v="9"/>
    <n v="1"/>
    <n v="11.5"/>
    <n v="132.25"/>
    <m/>
  </r>
  <r>
    <x v="9"/>
    <n v="10"/>
    <n v="1"/>
    <n v="17.3"/>
    <n v="299.29000000000002"/>
    <n v="14.6"/>
  </r>
  <r>
    <x v="9"/>
    <n v="11"/>
    <n v="1"/>
    <n v="14.3"/>
    <n v="204.49"/>
    <m/>
  </r>
  <r>
    <x v="9"/>
    <n v="12"/>
    <n v="1"/>
    <n v="14.7"/>
    <n v="216.08999999999997"/>
    <m/>
  </r>
  <r>
    <x v="9"/>
    <n v="13"/>
    <n v="1"/>
    <n v="12.5"/>
    <n v="156.25"/>
    <m/>
  </r>
  <r>
    <x v="9"/>
    <n v="14"/>
    <n v="1"/>
    <n v="17.600000000000001"/>
    <n v="309.76000000000005"/>
    <n v="13"/>
  </r>
  <r>
    <x v="9"/>
    <n v="14"/>
    <n v="2"/>
    <n v="16.8"/>
    <n v="282.24"/>
    <m/>
  </r>
  <r>
    <x v="9"/>
    <n v="15"/>
    <n v="1"/>
    <n v="13.9"/>
    <n v="193.21"/>
    <m/>
  </r>
  <r>
    <x v="9"/>
    <n v="16"/>
    <n v="1"/>
    <n v="15"/>
    <n v="225"/>
    <m/>
  </r>
  <r>
    <x v="9"/>
    <n v="17"/>
    <n v="1"/>
    <n v="9"/>
    <n v="81"/>
    <m/>
  </r>
  <r>
    <x v="9"/>
    <n v="18"/>
    <n v="1"/>
    <n v="8.6"/>
    <n v="73.959999999999994"/>
    <m/>
  </r>
  <r>
    <x v="9"/>
    <n v="19"/>
    <n v="1"/>
    <n v="11.7"/>
    <n v="136.88999999999999"/>
    <m/>
  </r>
  <r>
    <x v="9"/>
    <n v="20"/>
    <n v="1"/>
    <n v="14.1"/>
    <n v="198.81"/>
    <m/>
  </r>
  <r>
    <x v="9"/>
    <n v="21"/>
    <n v="1"/>
    <n v="11.4"/>
    <n v="129.96"/>
    <m/>
  </r>
  <r>
    <x v="9"/>
    <n v="22"/>
    <n v="1"/>
    <n v="13.5"/>
    <n v="182.25"/>
    <m/>
  </r>
  <r>
    <x v="9"/>
    <n v="23"/>
    <n v="1"/>
    <n v="5"/>
    <n v="25"/>
    <m/>
  </r>
  <r>
    <x v="9"/>
    <n v="24"/>
    <n v="1"/>
    <n v="9.3000000000000007"/>
    <n v="86.490000000000009"/>
    <m/>
  </r>
  <r>
    <x v="9"/>
    <n v="25"/>
    <n v="1"/>
    <n v="15.8"/>
    <n v="249.64000000000001"/>
    <n v="14.1"/>
  </r>
  <r>
    <x v="9"/>
    <n v="26"/>
    <n v="1"/>
    <n v="11"/>
    <n v="121"/>
    <m/>
  </r>
  <r>
    <x v="9"/>
    <n v="27"/>
    <n v="1"/>
    <n v="14.6"/>
    <n v="213.16"/>
    <m/>
  </r>
  <r>
    <x v="9"/>
    <n v="28"/>
    <n v="1"/>
    <n v="13.9"/>
    <n v="193.21"/>
    <m/>
  </r>
  <r>
    <x v="9"/>
    <n v="29"/>
    <n v="1"/>
    <n v="13.2"/>
    <n v="174.23999999999998"/>
    <m/>
  </r>
  <r>
    <x v="9"/>
    <n v="30"/>
    <n v="1"/>
    <n v="13.3"/>
    <n v="176.89000000000001"/>
    <m/>
  </r>
  <r>
    <x v="9"/>
    <n v="31"/>
    <n v="1"/>
    <n v="12.6"/>
    <n v="158.76"/>
    <m/>
  </r>
  <r>
    <x v="9"/>
    <n v="32"/>
    <n v="1"/>
    <n v="14.5"/>
    <n v="210.25"/>
    <m/>
  </r>
  <r>
    <x v="9"/>
    <n v="33"/>
    <n v="1"/>
    <n v="13.7"/>
    <n v="187.68999999999997"/>
    <m/>
  </r>
  <r>
    <x v="9"/>
    <n v="34"/>
    <n v="1"/>
    <n v="17.600000000000001"/>
    <n v="309.76000000000005"/>
    <n v="13.8"/>
  </r>
  <r>
    <x v="9"/>
    <n v="35"/>
    <n v="1"/>
    <n v="12.7"/>
    <n v="161.29"/>
    <m/>
  </r>
  <r>
    <x v="10"/>
    <n v="1"/>
    <n v="1"/>
    <n v="14.4"/>
    <n v="207.36"/>
    <m/>
  </r>
  <r>
    <x v="10"/>
    <n v="2"/>
    <n v="1"/>
    <n v="11.4"/>
    <n v="129.96"/>
    <m/>
  </r>
  <r>
    <x v="10"/>
    <n v="3"/>
    <n v="1"/>
    <n v="11.7"/>
    <n v="136.88999999999999"/>
    <m/>
  </r>
  <r>
    <x v="10"/>
    <n v="4"/>
    <n v="1"/>
    <n v="16.600000000000001"/>
    <n v="275.56000000000006"/>
    <m/>
  </r>
  <r>
    <x v="10"/>
    <n v="5"/>
    <n v="1"/>
    <n v="14.2"/>
    <n v="201.64"/>
    <m/>
  </r>
  <r>
    <x v="10"/>
    <n v="6"/>
    <n v="1"/>
    <n v="16.5"/>
    <n v="272.25"/>
    <m/>
  </r>
  <r>
    <x v="10"/>
    <n v="7"/>
    <n v="1"/>
    <n v="15.4"/>
    <n v="237.16000000000003"/>
    <m/>
  </r>
  <r>
    <x v="10"/>
    <n v="8"/>
    <n v="1"/>
    <n v="17"/>
    <n v="289"/>
    <m/>
  </r>
  <r>
    <x v="10"/>
    <n v="9"/>
    <n v="1"/>
    <n v="14.1"/>
    <n v="198.81"/>
    <m/>
  </r>
  <r>
    <x v="10"/>
    <n v="9"/>
    <n v="2"/>
    <n v="12.4"/>
    <n v="153.76000000000002"/>
    <m/>
  </r>
  <r>
    <x v="10"/>
    <n v="10"/>
    <n v="1"/>
    <n v="16"/>
    <n v="256"/>
    <m/>
  </r>
  <r>
    <x v="10"/>
    <n v="10"/>
    <n v="2"/>
    <n v="8.8000000000000007"/>
    <n v="77.440000000000012"/>
    <m/>
  </r>
  <r>
    <x v="10"/>
    <n v="11"/>
    <n v="1"/>
    <n v="20.3"/>
    <n v="412.09000000000003"/>
    <n v="13"/>
  </r>
  <r>
    <x v="10"/>
    <n v="12"/>
    <n v="1"/>
    <n v="20"/>
    <n v="400"/>
    <n v="13.3"/>
  </r>
  <r>
    <x v="10"/>
    <n v="13"/>
    <n v="1"/>
    <n v="21.3"/>
    <n v="453.69000000000005"/>
    <n v="12"/>
  </r>
  <r>
    <x v="10"/>
    <n v="14"/>
    <n v="1"/>
    <n v="11.3"/>
    <n v="127.69000000000001"/>
    <m/>
  </r>
  <r>
    <x v="10"/>
    <n v="14"/>
    <n v="2"/>
    <n v="6.7"/>
    <n v="44.89"/>
    <m/>
  </r>
  <r>
    <x v="10"/>
    <n v="14"/>
    <n v="3"/>
    <n v="10"/>
    <n v="100"/>
    <m/>
  </r>
  <r>
    <x v="10"/>
    <n v="15"/>
    <n v="1"/>
    <n v="15.4"/>
    <n v="237.16000000000003"/>
    <m/>
  </r>
  <r>
    <x v="10"/>
    <n v="16"/>
    <n v="1"/>
    <n v="19.7"/>
    <n v="388.09"/>
    <n v="12.6"/>
  </r>
  <r>
    <x v="10"/>
    <n v="17"/>
    <n v="1"/>
    <n v="18.3"/>
    <n v="334.89000000000004"/>
    <m/>
  </r>
  <r>
    <x v="10"/>
    <n v="17"/>
    <n v="2"/>
    <n v="5.7"/>
    <n v="32.49"/>
    <m/>
  </r>
  <r>
    <x v="10"/>
    <n v="17"/>
    <n v="3"/>
    <n v="7.1"/>
    <n v="50.41"/>
    <m/>
  </r>
  <r>
    <x v="10"/>
    <n v="18"/>
    <n v="1"/>
    <n v="15.1"/>
    <n v="228.01"/>
    <m/>
  </r>
  <r>
    <x v="10"/>
    <n v="19"/>
    <n v="1"/>
    <n v="16.5"/>
    <n v="272.25"/>
    <m/>
  </r>
  <r>
    <x v="10"/>
    <n v="20"/>
    <n v="1"/>
    <n v="19.100000000000001"/>
    <n v="364.81000000000006"/>
    <n v="12.5"/>
  </r>
  <r>
    <x v="10"/>
    <n v="21"/>
    <n v="1"/>
    <n v="18.3"/>
    <n v="334.89000000000004"/>
    <m/>
  </r>
  <r>
    <x v="11"/>
    <n v="1"/>
    <n v="1"/>
    <n v="8.5"/>
    <n v="72.25"/>
    <m/>
  </r>
  <r>
    <x v="11"/>
    <n v="2"/>
    <n v="1"/>
    <n v="15.4"/>
    <n v="237.16000000000003"/>
    <n v="13.8"/>
  </r>
  <r>
    <x v="11"/>
    <n v="3"/>
    <n v="1"/>
    <n v="11.7"/>
    <n v="136.88999999999999"/>
    <m/>
  </r>
  <r>
    <x v="11"/>
    <n v="4"/>
    <n v="1"/>
    <n v="7.7"/>
    <n v="59.290000000000006"/>
    <m/>
  </r>
  <r>
    <x v="11"/>
    <n v="5"/>
    <n v="1"/>
    <n v="11.5"/>
    <n v="132.25"/>
    <m/>
  </r>
  <r>
    <x v="11"/>
    <n v="6"/>
    <n v="1"/>
    <n v="10.1"/>
    <n v="102.00999999999999"/>
    <m/>
  </r>
  <r>
    <x v="11"/>
    <n v="7"/>
    <n v="1"/>
    <n v="8.1999999999999993"/>
    <n v="67.239999999999995"/>
    <m/>
  </r>
  <r>
    <x v="11"/>
    <n v="8"/>
    <n v="1"/>
    <n v="5.3"/>
    <n v="28.09"/>
    <m/>
  </r>
  <r>
    <x v="11"/>
    <n v="9"/>
    <n v="1"/>
    <n v="20.399999999999999"/>
    <n v="416.15999999999997"/>
    <n v="13.2"/>
  </r>
  <r>
    <x v="11"/>
    <n v="10"/>
    <n v="1"/>
    <n v="10"/>
    <n v="100"/>
    <m/>
  </r>
  <r>
    <x v="11"/>
    <n v="11"/>
    <n v="1"/>
    <n v="17.5"/>
    <n v="306.25"/>
    <n v="14.3"/>
  </r>
  <r>
    <x v="11"/>
    <n v="12"/>
    <n v="1"/>
    <n v="18.2"/>
    <n v="331.23999999999995"/>
    <n v="13.3"/>
  </r>
  <r>
    <x v="11"/>
    <n v="13"/>
    <n v="1"/>
    <n v="11.9"/>
    <n v="141.61000000000001"/>
    <m/>
  </r>
  <r>
    <x v="11"/>
    <n v="14"/>
    <n v="1"/>
    <n v="6.4"/>
    <n v="40.960000000000008"/>
    <m/>
  </r>
  <r>
    <x v="11"/>
    <n v="15"/>
    <n v="1"/>
    <n v="11.4"/>
    <n v="129.96"/>
    <m/>
  </r>
  <r>
    <x v="11"/>
    <n v="16"/>
    <n v="1"/>
    <n v="12.5"/>
    <n v="156.25"/>
    <n v="10.3"/>
  </r>
  <r>
    <x v="11"/>
    <n v="17"/>
    <n v="1"/>
    <n v="11.4"/>
    <n v="129.96"/>
    <m/>
  </r>
  <r>
    <x v="11"/>
    <n v="18"/>
    <n v="1"/>
    <n v="8.1999999999999993"/>
    <n v="67.239999999999995"/>
    <m/>
  </r>
  <r>
    <x v="11"/>
    <n v="19"/>
    <n v="1"/>
    <n v="9.4"/>
    <n v="88.360000000000014"/>
    <m/>
  </r>
  <r>
    <x v="11"/>
    <n v="20"/>
    <n v="1"/>
    <n v="9.3000000000000007"/>
    <n v="86.490000000000009"/>
    <m/>
  </r>
  <r>
    <x v="11"/>
    <n v="21"/>
    <n v="1"/>
    <n v="8.4"/>
    <n v="70.56"/>
    <m/>
  </r>
  <r>
    <x v="11"/>
    <n v="22"/>
    <n v="1"/>
    <n v="7.6"/>
    <n v="57.76"/>
    <m/>
  </r>
  <r>
    <x v="11"/>
    <n v="23"/>
    <n v="1"/>
    <n v="11.9"/>
    <n v="141.61000000000001"/>
    <m/>
  </r>
  <r>
    <x v="11"/>
    <n v="24"/>
    <n v="1"/>
    <n v="11.9"/>
    <n v="141.61000000000001"/>
    <m/>
  </r>
  <r>
    <x v="11"/>
    <n v="25"/>
    <n v="1"/>
    <n v="11.7"/>
    <n v="136.88999999999999"/>
    <m/>
  </r>
  <r>
    <x v="11"/>
    <n v="26"/>
    <n v="1"/>
    <n v="6.4"/>
    <n v="40.960000000000008"/>
    <m/>
  </r>
  <r>
    <x v="11"/>
    <n v="27"/>
    <n v="1"/>
    <n v="9.1"/>
    <n v="82.809999999999988"/>
    <m/>
  </r>
  <r>
    <x v="11"/>
    <n v="28"/>
    <n v="1"/>
    <n v="8.5"/>
    <n v="72.25"/>
    <m/>
  </r>
  <r>
    <x v="11"/>
    <n v="29"/>
    <n v="1"/>
    <n v="6.2"/>
    <n v="38.440000000000005"/>
    <m/>
  </r>
  <r>
    <x v="11"/>
    <n v="30"/>
    <n v="1"/>
    <n v="11.7"/>
    <n v="136.88999999999999"/>
    <m/>
  </r>
  <r>
    <x v="11"/>
    <n v="31"/>
    <n v="1"/>
    <n v="9.3000000000000007"/>
    <n v="86.490000000000009"/>
    <m/>
  </r>
  <r>
    <x v="11"/>
    <n v="31"/>
    <n v="2"/>
    <n v="5"/>
    <n v="25"/>
    <m/>
  </r>
  <r>
    <x v="11"/>
    <n v="32"/>
    <n v="1"/>
    <n v="9.1"/>
    <n v="82.809999999999988"/>
    <m/>
  </r>
  <r>
    <x v="11"/>
    <n v="33"/>
    <n v="1"/>
    <n v="8.5"/>
    <n v="72.25"/>
    <m/>
  </r>
  <r>
    <x v="12"/>
    <n v="1"/>
    <n v="1"/>
    <n v="7.9"/>
    <n v="62.410000000000004"/>
    <m/>
  </r>
  <r>
    <x v="12"/>
    <n v="2"/>
    <n v="1"/>
    <n v="11.5"/>
    <n v="132.25"/>
    <m/>
  </r>
  <r>
    <x v="12"/>
    <n v="3"/>
    <n v="1"/>
    <n v="13.7"/>
    <n v="187.68999999999997"/>
    <m/>
  </r>
  <r>
    <x v="12"/>
    <n v="4"/>
    <n v="1"/>
    <n v="15.4"/>
    <n v="237.16000000000003"/>
    <n v="11.8"/>
  </r>
  <r>
    <x v="12"/>
    <n v="5"/>
    <n v="1"/>
    <n v="12.9"/>
    <n v="166.41"/>
    <m/>
  </r>
  <r>
    <x v="12"/>
    <n v="6"/>
    <n v="1"/>
    <n v="14.7"/>
    <n v="216.08999999999997"/>
    <n v="13"/>
  </r>
  <r>
    <x v="12"/>
    <n v="7"/>
    <n v="1"/>
    <n v="11.4"/>
    <n v="129.96"/>
    <m/>
  </r>
  <r>
    <x v="12"/>
    <n v="8"/>
    <n v="1"/>
    <n v="10.9"/>
    <n v="118.81"/>
    <m/>
  </r>
  <r>
    <x v="12"/>
    <n v="9"/>
    <n v="1"/>
    <n v="12.7"/>
    <n v="161.29"/>
    <m/>
  </r>
  <r>
    <x v="12"/>
    <n v="10"/>
    <n v="1"/>
    <n v="9"/>
    <n v="81"/>
    <m/>
  </r>
  <r>
    <x v="12"/>
    <n v="11"/>
    <n v="1"/>
    <n v="12.4"/>
    <n v="153.76000000000002"/>
    <m/>
  </r>
  <r>
    <x v="12"/>
    <n v="12"/>
    <n v="1"/>
    <n v="13.5"/>
    <n v="182.25"/>
    <m/>
  </r>
  <r>
    <x v="12"/>
    <n v="13"/>
    <n v="1"/>
    <n v="11.4"/>
    <n v="129.96"/>
    <m/>
  </r>
  <r>
    <x v="12"/>
    <n v="13"/>
    <n v="2"/>
    <n v="8.6999999999999993"/>
    <n v="75.689999999999984"/>
    <m/>
  </r>
  <r>
    <x v="12"/>
    <n v="14"/>
    <n v="1"/>
    <n v="13.7"/>
    <n v="187.68999999999997"/>
    <m/>
  </r>
  <r>
    <x v="12"/>
    <n v="15"/>
    <n v="1"/>
    <n v="11.7"/>
    <n v="136.88999999999999"/>
    <m/>
  </r>
  <r>
    <x v="12"/>
    <n v="16"/>
    <n v="1"/>
    <n v="7"/>
    <n v="49"/>
    <m/>
  </r>
  <r>
    <x v="12"/>
    <n v="17"/>
    <n v="1"/>
    <n v="11.1"/>
    <n v="123.21"/>
    <m/>
  </r>
  <r>
    <x v="12"/>
    <n v="18"/>
    <n v="1"/>
    <n v="5.2"/>
    <n v="27.040000000000003"/>
    <m/>
  </r>
  <r>
    <x v="12"/>
    <n v="19"/>
    <n v="1"/>
    <n v="11.9"/>
    <n v="141.61000000000001"/>
    <m/>
  </r>
  <r>
    <x v="12"/>
    <n v="20"/>
    <n v="1"/>
    <n v="11.6"/>
    <n v="134.56"/>
    <m/>
  </r>
  <r>
    <x v="12"/>
    <n v="21"/>
    <n v="1"/>
    <n v="13.1"/>
    <n v="171.60999999999999"/>
    <m/>
  </r>
  <r>
    <x v="12"/>
    <n v="22"/>
    <n v="1"/>
    <n v="10"/>
    <n v="100"/>
    <m/>
  </r>
  <r>
    <x v="12"/>
    <n v="23"/>
    <n v="1"/>
    <n v="14.3"/>
    <n v="204.49"/>
    <m/>
  </r>
  <r>
    <x v="12"/>
    <n v="24"/>
    <n v="1"/>
    <n v="6"/>
    <n v="36"/>
    <m/>
  </r>
  <r>
    <x v="12"/>
    <n v="25"/>
    <n v="1"/>
    <n v="10.8"/>
    <n v="116.64000000000001"/>
    <m/>
  </r>
  <r>
    <x v="12"/>
    <n v="26"/>
    <n v="1"/>
    <n v="6.6"/>
    <n v="43.559999999999995"/>
    <m/>
  </r>
  <r>
    <x v="12"/>
    <n v="27"/>
    <n v="1"/>
    <n v="10.4"/>
    <n v="108.16000000000001"/>
    <m/>
  </r>
  <r>
    <x v="12"/>
    <n v="28"/>
    <n v="1"/>
    <n v="12.8"/>
    <n v="163.84000000000003"/>
    <m/>
  </r>
  <r>
    <x v="12"/>
    <n v="29"/>
    <n v="1"/>
    <n v="9.1999999999999993"/>
    <n v="84.639999999999986"/>
    <m/>
  </r>
  <r>
    <x v="12"/>
    <n v="30"/>
    <n v="1"/>
    <n v="5.2"/>
    <n v="27.040000000000003"/>
    <m/>
  </r>
  <r>
    <x v="12"/>
    <n v="31"/>
    <n v="1"/>
    <n v="15.1"/>
    <n v="228.01"/>
    <n v="13.5"/>
  </r>
  <r>
    <x v="12"/>
    <n v="31"/>
    <n v="2"/>
    <n v="6.9"/>
    <n v="47.610000000000007"/>
    <m/>
  </r>
  <r>
    <x v="12"/>
    <n v="32"/>
    <n v="1"/>
    <n v="18.100000000000001"/>
    <n v="327.61000000000007"/>
    <n v="13"/>
  </r>
  <r>
    <x v="12"/>
    <n v="33"/>
    <n v="1"/>
    <n v="10.199999999999999"/>
    <n v="104.03999999999999"/>
    <m/>
  </r>
  <r>
    <x v="12"/>
    <n v="34"/>
    <n v="1"/>
    <n v="5.2"/>
    <n v="27.040000000000003"/>
    <m/>
  </r>
  <r>
    <x v="12"/>
    <n v="35"/>
    <n v="1"/>
    <n v="11.2"/>
    <n v="125.43999999999998"/>
    <m/>
  </r>
  <r>
    <x v="12"/>
    <n v="36"/>
    <n v="1"/>
    <n v="16.2"/>
    <n v="262.44"/>
    <n v="12.1"/>
  </r>
  <r>
    <x v="13"/>
    <n v="1"/>
    <n v="1"/>
    <n v="18"/>
    <n v="324"/>
    <n v="12.2"/>
  </r>
  <r>
    <x v="13"/>
    <n v="1"/>
    <n v="2"/>
    <n v="14.6"/>
    <n v="213.16"/>
    <m/>
  </r>
  <r>
    <x v="13"/>
    <n v="2"/>
    <n v="1"/>
    <n v="15.7"/>
    <n v="246.48999999999998"/>
    <m/>
  </r>
  <r>
    <x v="13"/>
    <n v="3"/>
    <n v="1"/>
    <n v="5.2"/>
    <n v="27.040000000000003"/>
    <m/>
  </r>
  <r>
    <x v="13"/>
    <n v="4"/>
    <n v="1"/>
    <n v="15.8"/>
    <n v="249.64000000000001"/>
    <m/>
  </r>
  <r>
    <x v="13"/>
    <n v="4"/>
    <n v="2"/>
    <n v="7.1"/>
    <n v="50.41"/>
    <m/>
  </r>
  <r>
    <x v="13"/>
    <n v="4"/>
    <n v="3"/>
    <n v="8.1999999999999993"/>
    <n v="67.239999999999995"/>
    <m/>
  </r>
  <r>
    <x v="13"/>
    <n v="5"/>
    <n v="1"/>
    <n v="14.7"/>
    <n v="216.08999999999997"/>
    <m/>
  </r>
  <r>
    <x v="13"/>
    <n v="6"/>
    <n v="1"/>
    <n v="10.4"/>
    <n v="108.16000000000001"/>
    <m/>
  </r>
  <r>
    <x v="13"/>
    <n v="7"/>
    <n v="1"/>
    <n v="13.4"/>
    <n v="179.56"/>
    <m/>
  </r>
  <r>
    <x v="13"/>
    <n v="8"/>
    <n v="1"/>
    <n v="10.9"/>
    <n v="118.81"/>
    <m/>
  </r>
  <r>
    <x v="13"/>
    <n v="9"/>
    <n v="1"/>
    <n v="16.899999999999999"/>
    <n v="285.60999999999996"/>
    <n v="10.7"/>
  </r>
  <r>
    <x v="13"/>
    <n v="10"/>
    <n v="1"/>
    <n v="15.3"/>
    <n v="234.09000000000003"/>
    <m/>
  </r>
  <r>
    <x v="13"/>
    <n v="11"/>
    <n v="1"/>
    <n v="14.5"/>
    <n v="210.25"/>
    <m/>
  </r>
  <r>
    <x v="13"/>
    <n v="12"/>
    <n v="1"/>
    <n v="6.4"/>
    <n v="40.960000000000008"/>
    <m/>
  </r>
  <r>
    <x v="13"/>
    <n v="13"/>
    <n v="1"/>
    <n v="12.4"/>
    <n v="153.76000000000002"/>
    <m/>
  </r>
  <r>
    <x v="13"/>
    <n v="14"/>
    <n v="1"/>
    <n v="15.2"/>
    <n v="231.04"/>
    <m/>
  </r>
  <r>
    <x v="13"/>
    <n v="15"/>
    <n v="1"/>
    <n v="9.5"/>
    <n v="90.25"/>
    <m/>
  </r>
  <r>
    <x v="13"/>
    <n v="16"/>
    <n v="1"/>
    <n v="20.100000000000001"/>
    <n v="404.01000000000005"/>
    <n v="12.4"/>
  </r>
  <r>
    <x v="13"/>
    <n v="17"/>
    <n v="1"/>
    <n v="11.3"/>
    <n v="127.69000000000001"/>
    <m/>
  </r>
  <r>
    <x v="13"/>
    <n v="18"/>
    <n v="1"/>
    <n v="12.1"/>
    <n v="146.41"/>
    <m/>
  </r>
  <r>
    <x v="13"/>
    <n v="19"/>
    <n v="1"/>
    <n v="13.2"/>
    <n v="174.23999999999998"/>
    <m/>
  </r>
  <r>
    <x v="13"/>
    <n v="20"/>
    <n v="1"/>
    <n v="16.8"/>
    <n v="282.24"/>
    <m/>
  </r>
  <r>
    <x v="13"/>
    <n v="21"/>
    <n v="1"/>
    <n v="16.5"/>
    <n v="272.25"/>
    <m/>
  </r>
  <r>
    <x v="13"/>
    <n v="22"/>
    <n v="1"/>
    <n v="12.3"/>
    <n v="151.29000000000002"/>
    <m/>
  </r>
  <r>
    <x v="13"/>
    <n v="23"/>
    <n v="1"/>
    <n v="14.4"/>
    <n v="207.36"/>
    <m/>
  </r>
  <r>
    <x v="13"/>
    <n v="23"/>
    <n v="2"/>
    <n v="12.6"/>
    <n v="158.76"/>
    <m/>
  </r>
  <r>
    <x v="13"/>
    <n v="24"/>
    <n v="1"/>
    <n v="18.3"/>
    <n v="334.89000000000004"/>
    <n v="12.6"/>
  </r>
  <r>
    <x v="13"/>
    <n v="25"/>
    <n v="1"/>
    <n v="18.399999999999999"/>
    <n v="338.55999999999995"/>
    <n v="12.3"/>
  </r>
  <r>
    <x v="13"/>
    <n v="26"/>
    <n v="1"/>
    <n v="14.4"/>
    <n v="207.36"/>
    <m/>
  </r>
  <r>
    <x v="13"/>
    <n v="27"/>
    <n v="1"/>
    <n v="7"/>
    <n v="49"/>
    <m/>
  </r>
  <r>
    <x v="13"/>
    <n v="28"/>
    <n v="1"/>
    <n v="15"/>
    <n v="225"/>
    <m/>
  </r>
  <r>
    <x v="14"/>
    <n v="1"/>
    <n v="1"/>
    <n v="9.1"/>
    <n v="82.809999999999988"/>
    <m/>
  </r>
  <r>
    <x v="14"/>
    <n v="2"/>
    <n v="1"/>
    <n v="16.5"/>
    <n v="272.25"/>
    <n v="12.6"/>
  </r>
  <r>
    <x v="14"/>
    <n v="3"/>
    <n v="1"/>
    <n v="12.3"/>
    <n v="151.29000000000002"/>
    <m/>
  </r>
  <r>
    <x v="14"/>
    <n v="4"/>
    <n v="1"/>
    <n v="17.5"/>
    <n v="306.25"/>
    <n v="12.5"/>
  </r>
  <r>
    <x v="14"/>
    <n v="5"/>
    <n v="1"/>
    <n v="15.9"/>
    <n v="252.81"/>
    <n v="13.1"/>
  </r>
  <r>
    <x v="14"/>
    <n v="6"/>
    <n v="1"/>
    <n v="13.8"/>
    <n v="190.44000000000003"/>
    <m/>
  </r>
  <r>
    <x v="14"/>
    <n v="6"/>
    <n v="2"/>
    <n v="13.8"/>
    <n v="190.44000000000003"/>
    <m/>
  </r>
  <r>
    <x v="14"/>
    <n v="7"/>
    <n v="1"/>
    <n v="13.7"/>
    <n v="187.68999999999997"/>
    <m/>
  </r>
  <r>
    <x v="14"/>
    <n v="8"/>
    <n v="1"/>
    <n v="14.2"/>
    <n v="201.64"/>
    <m/>
  </r>
  <r>
    <x v="14"/>
    <n v="9"/>
    <n v="1"/>
    <n v="12.9"/>
    <n v="166.41"/>
    <m/>
  </r>
  <r>
    <x v="14"/>
    <n v="10"/>
    <n v="1"/>
    <n v="9.3000000000000007"/>
    <n v="86.490000000000009"/>
    <m/>
  </r>
  <r>
    <x v="14"/>
    <n v="11"/>
    <n v="1"/>
    <n v="11.5"/>
    <n v="132.25"/>
    <m/>
  </r>
  <r>
    <x v="14"/>
    <n v="12"/>
    <n v="1"/>
    <n v="8.3000000000000007"/>
    <n v="68.890000000000015"/>
    <m/>
  </r>
  <r>
    <x v="14"/>
    <n v="12"/>
    <n v="2"/>
    <n v="8.1"/>
    <n v="65.61"/>
    <m/>
  </r>
  <r>
    <x v="14"/>
    <n v="13"/>
    <n v="1"/>
    <n v="13.4"/>
    <n v="179.56"/>
    <m/>
  </r>
  <r>
    <x v="14"/>
    <n v="14"/>
    <n v="1"/>
    <n v="15.5"/>
    <n v="240.25"/>
    <n v="12.8"/>
  </r>
  <r>
    <x v="14"/>
    <n v="14"/>
    <n v="2"/>
    <n v="5.0999999999999996"/>
    <n v="26.009999999999998"/>
    <m/>
  </r>
  <r>
    <x v="14"/>
    <n v="15"/>
    <n v="1"/>
    <n v="14.5"/>
    <n v="210.25"/>
    <m/>
  </r>
  <r>
    <x v="14"/>
    <n v="16"/>
    <n v="1"/>
    <n v="14.2"/>
    <n v="201.64"/>
    <m/>
  </r>
  <r>
    <x v="14"/>
    <n v="17"/>
    <n v="1"/>
    <n v="18.8"/>
    <n v="353.44000000000005"/>
    <n v="9.4"/>
  </r>
  <r>
    <x v="14"/>
    <n v="18"/>
    <n v="1"/>
    <n v="10.3"/>
    <n v="106.09000000000002"/>
    <m/>
  </r>
  <r>
    <x v="14"/>
    <n v="18"/>
    <n v="2"/>
    <n v="8.1999999999999993"/>
    <n v="67.239999999999995"/>
    <m/>
  </r>
  <r>
    <x v="14"/>
    <n v="19"/>
    <n v="1"/>
    <n v="11.5"/>
    <n v="132.25"/>
    <m/>
  </r>
  <r>
    <x v="14"/>
    <n v="20"/>
    <n v="1"/>
    <n v="6.2"/>
    <n v="38.440000000000005"/>
    <m/>
  </r>
  <r>
    <x v="14"/>
    <n v="21"/>
    <n v="1"/>
    <n v="5.6"/>
    <n v="31.359999999999996"/>
    <m/>
  </r>
  <r>
    <x v="14"/>
    <n v="22"/>
    <n v="1"/>
    <n v="14"/>
    <n v="196"/>
    <m/>
  </r>
  <r>
    <x v="14"/>
    <n v="23"/>
    <n v="1"/>
    <n v="10.9"/>
    <n v="118.81"/>
    <m/>
  </r>
  <r>
    <x v="14"/>
    <n v="24"/>
    <n v="1"/>
    <n v="10.8"/>
    <n v="116.64000000000001"/>
    <m/>
  </r>
  <r>
    <x v="14"/>
    <n v="25"/>
    <n v="1"/>
    <n v="10.7"/>
    <n v="114.48999999999998"/>
    <m/>
  </r>
  <r>
    <x v="15"/>
    <n v="1"/>
    <n v="1"/>
    <n v="19.3"/>
    <n v="372.49"/>
    <n v="15"/>
  </r>
  <r>
    <x v="15"/>
    <n v="2"/>
    <n v="1"/>
    <n v="13.9"/>
    <n v="193.21"/>
    <m/>
  </r>
  <r>
    <x v="15"/>
    <n v="3"/>
    <n v="1"/>
    <n v="17.100000000000001"/>
    <n v="292.41000000000003"/>
    <m/>
  </r>
  <r>
    <x v="15"/>
    <n v="4"/>
    <n v="1"/>
    <n v="18.600000000000001"/>
    <n v="345.96000000000004"/>
    <n v="16.899999999999999"/>
  </r>
  <r>
    <x v="15"/>
    <n v="5"/>
    <n v="1"/>
    <n v="16.2"/>
    <n v="262.44"/>
    <m/>
  </r>
  <r>
    <x v="15"/>
    <n v="5"/>
    <n v="2"/>
    <n v="14.7"/>
    <n v="216.08999999999997"/>
    <m/>
  </r>
  <r>
    <x v="15"/>
    <n v="6"/>
    <n v="1"/>
    <n v="17.2"/>
    <n v="295.83999999999997"/>
    <m/>
  </r>
  <r>
    <x v="15"/>
    <n v="7"/>
    <n v="1"/>
    <n v="14.3"/>
    <n v="204.49"/>
    <m/>
  </r>
  <r>
    <x v="15"/>
    <n v="7"/>
    <n v="2"/>
    <n v="5.0999999999999996"/>
    <n v="26.009999999999998"/>
    <m/>
  </r>
  <r>
    <x v="15"/>
    <n v="8"/>
    <n v="1"/>
    <n v="14"/>
    <n v="196"/>
    <m/>
  </r>
  <r>
    <x v="15"/>
    <n v="9"/>
    <n v="1"/>
    <n v="16.2"/>
    <n v="262.44"/>
    <m/>
  </r>
  <r>
    <x v="15"/>
    <n v="10"/>
    <n v="1"/>
    <n v="20.6"/>
    <n v="424.36000000000007"/>
    <n v="13"/>
  </r>
  <r>
    <x v="15"/>
    <n v="11"/>
    <n v="1"/>
    <n v="13.4"/>
    <n v="179.56"/>
    <m/>
  </r>
  <r>
    <x v="15"/>
    <n v="12"/>
    <n v="1"/>
    <n v="13.6"/>
    <n v="184.95999999999998"/>
    <m/>
  </r>
  <r>
    <x v="15"/>
    <n v="13"/>
    <n v="1"/>
    <n v="14"/>
    <n v="196"/>
    <m/>
  </r>
  <r>
    <x v="15"/>
    <n v="14"/>
    <n v="1"/>
    <n v="14.8"/>
    <n v="219.04000000000002"/>
    <m/>
  </r>
  <r>
    <x v="15"/>
    <n v="15"/>
    <n v="1"/>
    <n v="17.5"/>
    <n v="306.25"/>
    <n v="15.9"/>
  </r>
  <r>
    <x v="15"/>
    <n v="16"/>
    <n v="1"/>
    <n v="13.8"/>
    <n v="190.44000000000003"/>
    <m/>
  </r>
  <r>
    <x v="15"/>
    <n v="17"/>
    <n v="1"/>
    <n v="11"/>
    <n v="121"/>
    <m/>
  </r>
  <r>
    <x v="15"/>
    <n v="18"/>
    <n v="1"/>
    <n v="11.5"/>
    <n v="132.25"/>
    <m/>
  </r>
  <r>
    <x v="15"/>
    <n v="19"/>
    <n v="1"/>
    <n v="11.7"/>
    <n v="136.88999999999999"/>
    <m/>
  </r>
  <r>
    <x v="15"/>
    <n v="20"/>
    <n v="1"/>
    <n v="12.3"/>
    <n v="151.29000000000002"/>
    <m/>
  </r>
  <r>
    <x v="15"/>
    <n v="21"/>
    <n v="1"/>
    <n v="13.9"/>
    <n v="193.21"/>
    <m/>
  </r>
  <r>
    <x v="15"/>
    <n v="22"/>
    <n v="1"/>
    <n v="14"/>
    <n v="196"/>
    <m/>
  </r>
  <r>
    <x v="15"/>
    <n v="23"/>
    <n v="1"/>
    <n v="15.6"/>
    <n v="243.35999999999999"/>
    <m/>
  </r>
  <r>
    <x v="15"/>
    <n v="24"/>
    <n v="1"/>
    <n v="17.2"/>
    <n v="295.83999999999997"/>
    <m/>
  </r>
  <r>
    <x v="15"/>
    <n v="25"/>
    <n v="1"/>
    <n v="12.7"/>
    <n v="161.29"/>
    <m/>
  </r>
  <r>
    <x v="15"/>
    <n v="26"/>
    <n v="1"/>
    <n v="14.1"/>
    <n v="198.81"/>
    <m/>
  </r>
  <r>
    <x v="15"/>
    <n v="27"/>
    <n v="1"/>
    <n v="13.3"/>
    <n v="176.89000000000001"/>
    <m/>
  </r>
  <r>
    <x v="15"/>
    <n v="28"/>
    <n v="1"/>
    <n v="15.8"/>
    <n v="249.64000000000001"/>
    <m/>
  </r>
  <r>
    <x v="15"/>
    <n v="29"/>
    <n v="1"/>
    <n v="12.1"/>
    <n v="146.41"/>
    <m/>
  </r>
  <r>
    <x v="15"/>
    <n v="30"/>
    <n v="1"/>
    <n v="15.6"/>
    <n v="243.35999999999999"/>
    <m/>
  </r>
  <r>
    <x v="15"/>
    <n v="31"/>
    <n v="1"/>
    <n v="6.3"/>
    <n v="39.69"/>
    <m/>
  </r>
  <r>
    <x v="15"/>
    <n v="32"/>
    <n v="1"/>
    <n v="10.9"/>
    <n v="118.81"/>
    <m/>
  </r>
  <r>
    <x v="15"/>
    <n v="33"/>
    <n v="1"/>
    <n v="18.100000000000001"/>
    <n v="327.61000000000007"/>
    <n v="12.7"/>
  </r>
  <r>
    <x v="15"/>
    <n v="34"/>
    <n v="1"/>
    <n v="16.3"/>
    <n v="265.69"/>
    <m/>
  </r>
  <r>
    <x v="16"/>
    <n v="1"/>
    <n v="1"/>
    <n v="18.3"/>
    <n v="334.89000000000004"/>
    <n v="13.5"/>
  </r>
  <r>
    <x v="16"/>
    <n v="2"/>
    <n v="1"/>
    <n v="8.4"/>
    <n v="70.56"/>
    <m/>
  </r>
  <r>
    <x v="16"/>
    <n v="2"/>
    <n v="2"/>
    <n v="5.0999999999999996"/>
    <n v="26.009999999999998"/>
    <m/>
  </r>
  <r>
    <x v="16"/>
    <n v="3"/>
    <n v="1"/>
    <n v="14.1"/>
    <n v="198.81"/>
    <m/>
  </r>
  <r>
    <x v="16"/>
    <n v="4"/>
    <n v="1"/>
    <n v="16.100000000000001"/>
    <n v="259.21000000000004"/>
    <m/>
  </r>
  <r>
    <x v="16"/>
    <n v="5"/>
    <n v="1"/>
    <n v="8.1"/>
    <n v="65.61"/>
    <m/>
  </r>
  <r>
    <x v="16"/>
    <n v="6"/>
    <n v="1"/>
    <n v="12.9"/>
    <n v="166.41"/>
    <m/>
  </r>
  <r>
    <x v="16"/>
    <n v="7"/>
    <n v="1"/>
    <n v="15.4"/>
    <n v="237.16000000000003"/>
    <m/>
  </r>
  <r>
    <x v="16"/>
    <n v="8"/>
    <n v="1"/>
    <n v="12"/>
    <n v="144"/>
    <m/>
  </r>
  <r>
    <x v="16"/>
    <n v="9"/>
    <n v="1"/>
    <n v="14.1"/>
    <n v="198.81"/>
    <m/>
  </r>
  <r>
    <x v="16"/>
    <n v="10"/>
    <n v="1"/>
    <n v="9.4"/>
    <n v="88.360000000000014"/>
    <m/>
  </r>
  <r>
    <x v="16"/>
    <n v="11"/>
    <n v="1"/>
    <n v="10"/>
    <n v="100"/>
    <m/>
  </r>
  <r>
    <x v="16"/>
    <n v="12"/>
    <n v="1"/>
    <n v="12.4"/>
    <n v="153.76000000000002"/>
    <m/>
  </r>
  <r>
    <x v="16"/>
    <n v="13"/>
    <n v="1"/>
    <n v="10.4"/>
    <n v="108.16000000000001"/>
    <m/>
  </r>
  <r>
    <x v="16"/>
    <n v="14"/>
    <n v="1"/>
    <n v="19.600000000000001"/>
    <n v="384.16000000000008"/>
    <n v="11.6"/>
  </r>
  <r>
    <x v="16"/>
    <n v="15"/>
    <n v="1"/>
    <n v="7.5"/>
    <n v="56.25"/>
    <m/>
  </r>
  <r>
    <x v="16"/>
    <n v="16"/>
    <n v="1"/>
    <n v="18.2"/>
    <n v="331.23999999999995"/>
    <n v="13.4"/>
  </r>
  <r>
    <x v="16"/>
    <n v="17"/>
    <n v="1"/>
    <n v="13.3"/>
    <n v="176.89000000000001"/>
    <m/>
  </r>
  <r>
    <x v="16"/>
    <n v="18"/>
    <n v="1"/>
    <n v="7.3"/>
    <n v="53.29"/>
    <m/>
  </r>
  <r>
    <x v="16"/>
    <n v="19"/>
    <n v="1"/>
    <n v="12.9"/>
    <n v="166.41"/>
    <m/>
  </r>
  <r>
    <x v="16"/>
    <n v="20"/>
    <n v="1"/>
    <n v="16.600000000000001"/>
    <n v="275.56000000000006"/>
    <m/>
  </r>
  <r>
    <x v="16"/>
    <n v="21"/>
    <n v="1"/>
    <n v="17.5"/>
    <n v="306.25"/>
    <m/>
  </r>
  <r>
    <x v="16"/>
    <n v="22"/>
    <n v="1"/>
    <n v="23.9"/>
    <n v="571.20999999999992"/>
    <n v="13.7"/>
  </r>
  <r>
    <x v="16"/>
    <n v="23"/>
    <n v="1"/>
    <n v="16.2"/>
    <n v="262.44"/>
    <m/>
  </r>
  <r>
    <x v="16"/>
    <n v="24"/>
    <n v="1"/>
    <n v="9"/>
    <n v="81"/>
    <m/>
  </r>
  <r>
    <x v="16"/>
    <n v="25"/>
    <n v="1"/>
    <n v="12.2"/>
    <n v="148.83999999999997"/>
    <m/>
  </r>
  <r>
    <x v="16"/>
    <n v="26"/>
    <n v="1"/>
    <n v="18.8"/>
    <n v="353.44000000000005"/>
    <n v="11.9"/>
  </r>
  <r>
    <x v="16"/>
    <n v="27"/>
    <n v="1"/>
    <n v="14.3"/>
    <n v="204.49"/>
    <m/>
  </r>
  <r>
    <x v="17"/>
    <n v="1"/>
    <n v="1"/>
    <n v="11.8"/>
    <n v="139.24"/>
    <m/>
  </r>
  <r>
    <x v="17"/>
    <n v="2"/>
    <n v="1"/>
    <n v="16.2"/>
    <n v="262.44"/>
    <n v="13.4"/>
  </r>
  <r>
    <x v="17"/>
    <n v="3"/>
    <n v="1"/>
    <n v="9.4"/>
    <n v="88.360000000000014"/>
    <m/>
  </r>
  <r>
    <x v="17"/>
    <n v="4"/>
    <n v="1"/>
    <n v="10.7"/>
    <n v="114.48999999999998"/>
    <m/>
  </r>
  <r>
    <x v="17"/>
    <n v="4"/>
    <n v="2"/>
    <n v="5.7"/>
    <n v="32.49"/>
    <m/>
  </r>
  <r>
    <x v="17"/>
    <n v="5"/>
    <n v="1"/>
    <n v="14.3"/>
    <n v="204.49"/>
    <m/>
  </r>
  <r>
    <x v="17"/>
    <n v="6"/>
    <n v="1"/>
    <n v="13.1"/>
    <n v="171.60999999999999"/>
    <m/>
  </r>
  <r>
    <x v="17"/>
    <n v="7"/>
    <n v="1"/>
    <n v="11.3"/>
    <n v="127.69000000000001"/>
    <m/>
  </r>
  <r>
    <x v="17"/>
    <n v="8"/>
    <n v="1"/>
    <n v="15.2"/>
    <n v="231.04"/>
    <m/>
  </r>
  <r>
    <x v="17"/>
    <n v="9"/>
    <n v="1"/>
    <n v="14.2"/>
    <n v="201.64"/>
    <m/>
  </r>
  <r>
    <x v="17"/>
    <n v="10"/>
    <n v="1"/>
    <n v="5.7"/>
    <n v="32.49"/>
    <m/>
  </r>
  <r>
    <x v="17"/>
    <n v="11"/>
    <n v="1"/>
    <n v="12.4"/>
    <n v="153.76000000000002"/>
    <m/>
  </r>
  <r>
    <x v="17"/>
    <n v="11"/>
    <n v="2"/>
    <n v="10.5"/>
    <n v="110.25"/>
    <m/>
  </r>
  <r>
    <x v="17"/>
    <n v="12"/>
    <n v="1"/>
    <n v="16"/>
    <n v="256"/>
    <m/>
  </r>
  <r>
    <x v="17"/>
    <n v="13"/>
    <n v="1"/>
    <n v="12.6"/>
    <n v="158.76"/>
    <m/>
  </r>
  <r>
    <x v="17"/>
    <n v="14"/>
    <n v="1"/>
    <n v="11.9"/>
    <n v="141.61000000000001"/>
    <m/>
  </r>
  <r>
    <x v="17"/>
    <n v="15"/>
    <n v="1"/>
    <n v="14.8"/>
    <n v="219.04000000000002"/>
    <m/>
  </r>
  <r>
    <x v="17"/>
    <n v="16"/>
    <n v="1"/>
    <n v="13.7"/>
    <n v="187.68999999999997"/>
    <m/>
  </r>
  <r>
    <x v="17"/>
    <n v="17"/>
    <n v="1"/>
    <n v="11.4"/>
    <n v="129.96"/>
    <m/>
  </r>
  <r>
    <x v="17"/>
    <n v="18"/>
    <n v="1"/>
    <n v="15.2"/>
    <n v="231.04"/>
    <m/>
  </r>
  <r>
    <x v="17"/>
    <n v="19"/>
    <n v="1"/>
    <n v="12.5"/>
    <n v="156.25"/>
    <m/>
  </r>
  <r>
    <x v="17"/>
    <n v="20"/>
    <n v="1"/>
    <n v="10.9"/>
    <n v="118.81"/>
    <m/>
  </r>
  <r>
    <x v="17"/>
    <n v="21"/>
    <n v="1"/>
    <n v="10.5"/>
    <n v="110.25"/>
    <m/>
  </r>
  <r>
    <x v="17"/>
    <n v="22"/>
    <n v="1"/>
    <n v="11.8"/>
    <n v="139.24"/>
    <m/>
  </r>
  <r>
    <x v="17"/>
    <n v="23"/>
    <n v="1"/>
    <n v="11.4"/>
    <n v="129.96"/>
    <m/>
  </r>
  <r>
    <x v="17"/>
    <n v="24"/>
    <n v="1"/>
    <n v="13"/>
    <n v="169"/>
    <m/>
  </r>
  <r>
    <x v="17"/>
    <n v="25"/>
    <n v="1"/>
    <n v="10.8"/>
    <n v="116.64000000000001"/>
    <m/>
  </r>
  <r>
    <x v="17"/>
    <n v="26"/>
    <n v="1"/>
    <n v="16.2"/>
    <n v="262.44"/>
    <n v="12.5"/>
  </r>
  <r>
    <x v="17"/>
    <n v="27"/>
    <n v="1"/>
    <n v="17.2"/>
    <n v="295.83999999999997"/>
    <n v="14.2"/>
  </r>
  <r>
    <x v="17"/>
    <n v="28"/>
    <n v="1"/>
    <n v="6.6"/>
    <n v="43.559999999999995"/>
    <m/>
  </r>
  <r>
    <x v="17"/>
    <n v="29"/>
    <n v="1"/>
    <n v="14.4"/>
    <n v="207.36"/>
    <m/>
  </r>
  <r>
    <x v="17"/>
    <n v="30"/>
    <n v="1"/>
    <n v="17.100000000000001"/>
    <n v="292.41000000000003"/>
    <n v="12.9"/>
  </r>
  <r>
    <x v="17"/>
    <n v="31"/>
    <n v="1"/>
    <n v="22"/>
    <n v="484"/>
    <n v="13.8"/>
  </r>
  <r>
    <x v="18"/>
    <n v="1"/>
    <n v="1"/>
    <n v="11.1"/>
    <n v="123.21"/>
    <m/>
  </r>
  <r>
    <x v="18"/>
    <n v="2"/>
    <n v="1"/>
    <n v="7.5"/>
    <n v="56.25"/>
    <m/>
  </r>
  <r>
    <x v="18"/>
    <n v="3"/>
    <n v="1"/>
    <n v="16.5"/>
    <n v="272.25"/>
    <n v="11.8"/>
  </r>
  <r>
    <x v="18"/>
    <n v="4"/>
    <n v="1"/>
    <n v="7.3"/>
    <n v="53.29"/>
    <m/>
  </r>
  <r>
    <x v="18"/>
    <n v="5"/>
    <n v="1"/>
    <n v="9.8000000000000007"/>
    <n v="96.04000000000002"/>
    <m/>
  </r>
  <r>
    <x v="18"/>
    <n v="6"/>
    <n v="1"/>
    <n v="9"/>
    <n v="81"/>
    <m/>
  </r>
  <r>
    <x v="18"/>
    <n v="7"/>
    <n v="1"/>
    <n v="12.9"/>
    <n v="166.41"/>
    <n v="10.6"/>
  </r>
  <r>
    <x v="18"/>
    <n v="7"/>
    <n v="2"/>
    <n v="7.1"/>
    <n v="50.41"/>
    <m/>
  </r>
  <r>
    <x v="18"/>
    <n v="7"/>
    <n v="3"/>
    <n v="9.6999999999999993"/>
    <n v="94.089999999999989"/>
    <m/>
  </r>
  <r>
    <x v="18"/>
    <n v="8"/>
    <n v="1"/>
    <n v="5.2"/>
    <n v="27.040000000000003"/>
    <m/>
  </r>
  <r>
    <x v="18"/>
    <n v="9"/>
    <n v="1"/>
    <n v="12.6"/>
    <n v="158.76"/>
    <n v="10.8"/>
  </r>
  <r>
    <x v="18"/>
    <n v="9"/>
    <n v="2"/>
    <n v="5.0999999999999996"/>
    <n v="26.009999999999998"/>
    <m/>
  </r>
  <r>
    <x v="18"/>
    <n v="9"/>
    <n v="3"/>
    <n v="9.3000000000000007"/>
    <n v="86.490000000000009"/>
    <m/>
  </r>
  <r>
    <x v="18"/>
    <n v="10"/>
    <n v="1"/>
    <n v="8"/>
    <n v="64"/>
    <m/>
  </r>
  <r>
    <x v="18"/>
    <n v="11"/>
    <n v="1"/>
    <n v="7.4"/>
    <n v="54.760000000000005"/>
    <m/>
  </r>
  <r>
    <x v="18"/>
    <n v="12"/>
    <n v="1"/>
    <n v="10.4"/>
    <n v="108.16000000000001"/>
    <m/>
  </r>
  <r>
    <x v="18"/>
    <n v="12"/>
    <n v="2"/>
    <n v="5.6"/>
    <n v="31.359999999999996"/>
    <m/>
  </r>
  <r>
    <x v="18"/>
    <n v="13"/>
    <n v="1"/>
    <n v="11.7"/>
    <n v="136.88999999999999"/>
    <m/>
  </r>
  <r>
    <x v="18"/>
    <n v="14"/>
    <n v="1"/>
    <n v="9.4"/>
    <n v="88.360000000000014"/>
    <m/>
  </r>
  <r>
    <x v="18"/>
    <n v="15"/>
    <n v="1"/>
    <n v="10"/>
    <n v="100"/>
    <m/>
  </r>
  <r>
    <x v="18"/>
    <n v="16"/>
    <n v="1"/>
    <n v="10.8"/>
    <n v="116.64000000000001"/>
    <m/>
  </r>
  <r>
    <x v="18"/>
    <n v="16"/>
    <n v="2"/>
    <n v="5"/>
    <n v="25"/>
    <m/>
  </r>
  <r>
    <x v="18"/>
    <n v="17"/>
    <n v="1"/>
    <n v="11.4"/>
    <n v="129.96"/>
    <m/>
  </r>
  <r>
    <x v="18"/>
    <n v="18"/>
    <n v="1"/>
    <n v="11.3"/>
    <n v="127.69000000000001"/>
    <m/>
  </r>
  <r>
    <x v="18"/>
    <n v="19"/>
    <n v="1"/>
    <n v="15.2"/>
    <n v="231.04"/>
    <n v="9.6"/>
  </r>
  <r>
    <x v="18"/>
    <n v="20"/>
    <n v="1"/>
    <n v="10"/>
    <n v="100"/>
    <m/>
  </r>
  <r>
    <x v="18"/>
    <n v="21"/>
    <n v="1"/>
    <n v="7.4"/>
    <n v="54.760000000000005"/>
    <m/>
  </r>
  <r>
    <x v="18"/>
    <n v="22"/>
    <n v="1"/>
    <n v="13.8"/>
    <n v="190.44000000000003"/>
    <n v="9.8000000000000007"/>
  </r>
  <r>
    <x v="18"/>
    <n v="22"/>
    <n v="2"/>
    <n v="7.8"/>
    <n v="60.839999999999996"/>
    <m/>
  </r>
  <r>
    <x v="18"/>
    <n v="22"/>
    <n v="3"/>
    <n v="12.3"/>
    <n v="151.29000000000002"/>
    <m/>
  </r>
  <r>
    <x v="18"/>
    <n v="22"/>
    <n v="4"/>
    <n v="13.5"/>
    <n v="182.25"/>
    <m/>
  </r>
  <r>
    <x v="18"/>
    <n v="23"/>
    <n v="1"/>
    <n v="5.2"/>
    <n v="27.040000000000003"/>
    <m/>
  </r>
  <r>
    <x v="18"/>
    <n v="24"/>
    <n v="1"/>
    <n v="5.7"/>
    <n v="32.49"/>
    <m/>
  </r>
  <r>
    <x v="18"/>
    <n v="25"/>
    <n v="1"/>
    <n v="10.8"/>
    <n v="116.64000000000001"/>
    <m/>
  </r>
  <r>
    <x v="18"/>
    <n v="25"/>
    <n v="2"/>
    <n v="7.6"/>
    <n v="57.76"/>
    <m/>
  </r>
  <r>
    <x v="18"/>
    <n v="26"/>
    <n v="1"/>
    <n v="9.6"/>
    <n v="92.16"/>
    <m/>
  </r>
  <r>
    <x v="18"/>
    <n v="26"/>
    <n v="2"/>
    <n v="8.6999999999999993"/>
    <n v="75.689999999999984"/>
    <m/>
  </r>
  <r>
    <x v="18"/>
    <n v="26"/>
    <n v="3"/>
    <n v="9.1"/>
    <n v="82.809999999999988"/>
    <m/>
  </r>
  <r>
    <x v="18"/>
    <n v="27"/>
    <n v="1"/>
    <n v="7.9"/>
    <n v="62.410000000000004"/>
    <m/>
  </r>
  <r>
    <x v="18"/>
    <n v="28"/>
    <n v="1"/>
    <n v="11"/>
    <n v="121"/>
    <m/>
  </r>
  <r>
    <x v="18"/>
    <n v="28"/>
    <n v="2"/>
    <n v="9"/>
    <n v="81"/>
    <m/>
  </r>
  <r>
    <x v="18"/>
    <n v="29"/>
    <n v="1"/>
    <n v="10.199999999999999"/>
    <n v="104.03999999999999"/>
    <m/>
  </r>
  <r>
    <x v="18"/>
    <n v="30"/>
    <n v="1"/>
    <n v="8.9"/>
    <n v="79.210000000000008"/>
    <m/>
  </r>
  <r>
    <x v="19"/>
    <n v="1"/>
    <n v="1"/>
    <n v="24.5"/>
    <n v="600.25"/>
    <n v="16.2"/>
  </r>
  <r>
    <x v="19"/>
    <n v="2"/>
    <n v="1"/>
    <n v="19.8"/>
    <n v="392.04"/>
    <n v="12.4"/>
  </r>
  <r>
    <x v="19"/>
    <n v="2"/>
    <n v="2"/>
    <n v="11.4"/>
    <n v="129.96"/>
    <m/>
  </r>
  <r>
    <x v="19"/>
    <n v="3"/>
    <n v="1"/>
    <n v="10.1"/>
    <n v="102.00999999999999"/>
    <m/>
  </r>
  <r>
    <x v="19"/>
    <n v="3"/>
    <n v="2"/>
    <n v="7.4"/>
    <n v="54.760000000000005"/>
    <m/>
  </r>
  <r>
    <x v="19"/>
    <n v="4"/>
    <n v="1"/>
    <n v="17.7"/>
    <n v="313.28999999999996"/>
    <m/>
  </r>
  <r>
    <x v="19"/>
    <n v="5"/>
    <n v="1"/>
    <n v="23.9"/>
    <n v="571.20999999999992"/>
    <n v="13.2"/>
  </r>
  <r>
    <x v="19"/>
    <n v="6"/>
    <n v="1"/>
    <n v="17.899999999999999"/>
    <n v="320.40999999999997"/>
    <m/>
  </r>
  <r>
    <x v="19"/>
    <n v="7"/>
    <n v="1"/>
    <n v="13.9"/>
    <n v="193.21"/>
    <m/>
  </r>
  <r>
    <x v="19"/>
    <n v="7"/>
    <n v="2"/>
    <n v="5.5"/>
    <n v="30.25"/>
    <m/>
  </r>
  <r>
    <x v="19"/>
    <n v="8"/>
    <n v="1"/>
    <n v="16.2"/>
    <n v="262.44"/>
    <m/>
  </r>
  <r>
    <x v="19"/>
    <n v="9"/>
    <n v="1"/>
    <n v="13.6"/>
    <n v="184.95999999999998"/>
    <m/>
  </r>
  <r>
    <x v="19"/>
    <n v="10"/>
    <n v="1"/>
    <n v="14.7"/>
    <n v="216.08999999999997"/>
    <m/>
  </r>
  <r>
    <x v="19"/>
    <n v="11"/>
    <n v="1"/>
    <n v="7.2"/>
    <n v="51.84"/>
    <m/>
  </r>
  <r>
    <x v="19"/>
    <n v="12"/>
    <n v="1"/>
    <n v="18.600000000000001"/>
    <n v="345.96000000000004"/>
    <n v="15.3"/>
  </r>
  <r>
    <x v="19"/>
    <n v="13"/>
    <n v="1"/>
    <n v="13.4"/>
    <n v="179.56"/>
    <m/>
  </r>
  <r>
    <x v="19"/>
    <n v="14"/>
    <n v="1"/>
    <n v="16.899999999999999"/>
    <n v="285.60999999999996"/>
    <m/>
  </r>
  <r>
    <x v="19"/>
    <n v="15"/>
    <n v="1"/>
    <n v="16.8"/>
    <n v="282.24"/>
    <m/>
  </r>
  <r>
    <x v="19"/>
    <n v="16"/>
    <n v="1"/>
    <n v="18"/>
    <n v="324"/>
    <m/>
  </r>
  <r>
    <x v="19"/>
    <n v="17"/>
    <n v="1"/>
    <n v="17"/>
    <n v="289"/>
    <m/>
  </r>
  <r>
    <x v="19"/>
    <n v="18"/>
    <n v="1"/>
    <n v="13.5"/>
    <n v="182.25"/>
    <m/>
  </r>
  <r>
    <x v="19"/>
    <n v="19"/>
    <n v="1"/>
    <n v="7.9"/>
    <n v="62.410000000000004"/>
    <m/>
  </r>
  <r>
    <x v="19"/>
    <n v="20"/>
    <n v="1"/>
    <n v="11.6"/>
    <n v="134.56"/>
    <m/>
  </r>
  <r>
    <x v="19"/>
    <n v="21"/>
    <n v="1"/>
    <n v="8.4"/>
    <n v="70.56"/>
    <m/>
  </r>
  <r>
    <x v="19"/>
    <n v="22"/>
    <n v="1"/>
    <n v="12.9"/>
    <n v="166.41"/>
    <m/>
  </r>
  <r>
    <x v="19"/>
    <n v="23"/>
    <n v="1"/>
    <n v="12.6"/>
    <n v="158.76"/>
    <m/>
  </r>
  <r>
    <x v="19"/>
    <n v="24"/>
    <n v="1"/>
    <n v="18.3"/>
    <n v="334.89000000000004"/>
    <n v="15"/>
  </r>
  <r>
    <x v="19"/>
    <n v="24"/>
    <n v="2"/>
    <n v="9"/>
    <n v="81"/>
    <m/>
  </r>
  <r>
    <x v="19"/>
    <n v="24"/>
    <n v="3"/>
    <n v="10.1"/>
    <n v="102.00999999999999"/>
    <m/>
  </r>
  <r>
    <x v="19"/>
    <n v="25"/>
    <n v="1"/>
    <n v="10.1"/>
    <n v="102.00999999999999"/>
    <m/>
  </r>
  <r>
    <x v="19"/>
    <n v="26"/>
    <n v="1"/>
    <n v="14.7"/>
    <n v="216.08999999999997"/>
    <m/>
  </r>
  <r>
    <x v="19"/>
    <n v="27"/>
    <n v="1"/>
    <n v="12.8"/>
    <n v="163.84000000000003"/>
    <m/>
  </r>
  <r>
    <x v="19"/>
    <n v="28"/>
    <n v="1"/>
    <n v="14.3"/>
    <n v="204.49"/>
    <m/>
  </r>
  <r>
    <x v="19"/>
    <n v="28"/>
    <n v="2"/>
    <n v="14"/>
    <n v="196"/>
    <m/>
  </r>
  <r>
    <x v="19"/>
    <n v="29"/>
    <n v="1"/>
    <n v="16"/>
    <n v="256"/>
    <m/>
  </r>
  <r>
    <x v="19"/>
    <n v="29"/>
    <n v="2"/>
    <n v="9.8000000000000007"/>
    <n v="96.04000000000002"/>
    <m/>
  </r>
  <r>
    <x v="19"/>
    <n v="30"/>
    <n v="1"/>
    <n v="9"/>
    <n v="81"/>
    <m/>
  </r>
  <r>
    <x v="19"/>
    <n v="31"/>
    <n v="1"/>
    <n v="9"/>
    <n v="81"/>
    <m/>
  </r>
  <r>
    <x v="19"/>
    <n v="32"/>
    <n v="1"/>
    <n v="14"/>
    <n v="196"/>
    <m/>
  </r>
  <r>
    <x v="19"/>
    <n v="33"/>
    <n v="1"/>
    <n v="11.5"/>
    <n v="132.25"/>
    <m/>
  </r>
  <r>
    <x v="19"/>
    <n v="34"/>
    <n v="1"/>
    <n v="16"/>
    <n v="256"/>
    <m/>
  </r>
  <r>
    <x v="19"/>
    <n v="35"/>
    <n v="1"/>
    <n v="12"/>
    <n v="144"/>
    <m/>
  </r>
  <r>
    <x v="19"/>
    <n v="36"/>
    <n v="1"/>
    <n v="13.3"/>
    <n v="176.89000000000001"/>
    <m/>
  </r>
  <r>
    <x v="19"/>
    <n v="37"/>
    <n v="1"/>
    <n v="12.4"/>
    <n v="153.76000000000002"/>
    <m/>
  </r>
  <r>
    <x v="19"/>
    <n v="38"/>
    <n v="1"/>
    <n v="13.8"/>
    <n v="190.44000000000003"/>
    <m/>
  </r>
  <r>
    <x v="20"/>
    <n v="1"/>
    <n v="1"/>
    <n v="18.3"/>
    <n v="334.89000000000004"/>
    <n v="16.7"/>
  </r>
  <r>
    <x v="20"/>
    <n v="2"/>
    <n v="1"/>
    <n v="16.2"/>
    <n v="262.44"/>
    <n v="12.8"/>
  </r>
  <r>
    <x v="20"/>
    <n v="3"/>
    <n v="1"/>
    <n v="12.3"/>
    <n v="151.29000000000002"/>
    <m/>
  </r>
  <r>
    <x v="20"/>
    <n v="4"/>
    <n v="1"/>
    <n v="16.600000000000001"/>
    <n v="275.56000000000006"/>
    <n v="12.3"/>
  </r>
  <r>
    <x v="20"/>
    <n v="5"/>
    <n v="1"/>
    <n v="7.3"/>
    <n v="53.29"/>
    <m/>
  </r>
  <r>
    <x v="20"/>
    <n v="6"/>
    <n v="1"/>
    <n v="10"/>
    <n v="100"/>
    <m/>
  </r>
  <r>
    <x v="20"/>
    <n v="7"/>
    <n v="1"/>
    <n v="14.8"/>
    <n v="219.04000000000002"/>
    <m/>
  </r>
  <r>
    <x v="20"/>
    <n v="8"/>
    <n v="1"/>
    <n v="5.6"/>
    <n v="31.359999999999996"/>
    <m/>
  </r>
  <r>
    <x v="20"/>
    <n v="9"/>
    <n v="1"/>
    <n v="16"/>
    <n v="256"/>
    <n v="15.1"/>
  </r>
  <r>
    <x v="20"/>
    <n v="10"/>
    <n v="1"/>
    <n v="14.9"/>
    <n v="222.01000000000002"/>
    <m/>
  </r>
  <r>
    <x v="20"/>
    <n v="11"/>
    <n v="1"/>
    <n v="10.1"/>
    <n v="102.00999999999999"/>
    <m/>
  </r>
  <r>
    <x v="20"/>
    <n v="12"/>
    <n v="1"/>
    <n v="16.399999999999999"/>
    <n v="268.95999999999998"/>
    <n v="13.8"/>
  </r>
  <r>
    <x v="20"/>
    <n v="13"/>
    <n v="1"/>
    <n v="11.3"/>
    <n v="127.69000000000001"/>
    <m/>
  </r>
  <r>
    <x v="20"/>
    <n v="14"/>
    <n v="1"/>
    <n v="6.6"/>
    <n v="43.559999999999995"/>
    <m/>
  </r>
  <r>
    <x v="20"/>
    <n v="15"/>
    <n v="1"/>
    <n v="10.9"/>
    <n v="118.81"/>
    <m/>
  </r>
  <r>
    <x v="20"/>
    <n v="16"/>
    <n v="1"/>
    <n v="13.8"/>
    <n v="190.44000000000003"/>
    <m/>
  </r>
  <r>
    <x v="20"/>
    <n v="17"/>
    <n v="1"/>
    <n v="11.4"/>
    <n v="129.96"/>
    <m/>
  </r>
  <r>
    <x v="20"/>
    <n v="18"/>
    <n v="1"/>
    <n v="14.2"/>
    <n v="201.64"/>
    <m/>
  </r>
  <r>
    <x v="20"/>
    <n v="19"/>
    <n v="1"/>
    <n v="8.4"/>
    <n v="70.56"/>
    <m/>
  </r>
  <r>
    <x v="20"/>
    <n v="20"/>
    <n v="1"/>
    <n v="6.8"/>
    <n v="46.239999999999995"/>
    <m/>
  </r>
  <r>
    <x v="20"/>
    <n v="21"/>
    <n v="1"/>
    <n v="7.9"/>
    <n v="62.410000000000004"/>
    <m/>
  </r>
  <r>
    <x v="20"/>
    <n v="22"/>
    <n v="1"/>
    <n v="11.8"/>
    <n v="139.24"/>
    <m/>
  </r>
  <r>
    <x v="20"/>
    <n v="23"/>
    <n v="1"/>
    <n v="8.8000000000000007"/>
    <n v="77.440000000000012"/>
    <m/>
  </r>
  <r>
    <x v="20"/>
    <n v="24"/>
    <n v="1"/>
    <n v="10.6"/>
    <n v="112.36"/>
    <m/>
  </r>
  <r>
    <x v="20"/>
    <n v="25"/>
    <n v="1"/>
    <n v="11.5"/>
    <n v="132.25"/>
    <m/>
  </r>
  <r>
    <x v="20"/>
    <n v="26"/>
    <n v="1"/>
    <n v="12.9"/>
    <n v="166.41"/>
    <m/>
  </r>
  <r>
    <x v="20"/>
    <n v="27"/>
    <n v="1"/>
    <n v="11.4"/>
    <n v="129.96"/>
    <m/>
  </r>
  <r>
    <x v="20"/>
    <n v="28"/>
    <n v="1"/>
    <n v="12.2"/>
    <n v="148.83999999999997"/>
    <m/>
  </r>
  <r>
    <x v="20"/>
    <n v="29"/>
    <n v="1"/>
    <n v="12.2"/>
    <n v="148.83999999999997"/>
    <m/>
  </r>
  <r>
    <x v="20"/>
    <n v="30"/>
    <n v="1"/>
    <n v="9.4"/>
    <n v="88.360000000000014"/>
    <m/>
  </r>
  <r>
    <x v="20"/>
    <n v="31"/>
    <n v="1"/>
    <n v="11.9"/>
    <n v="141.61000000000001"/>
    <m/>
  </r>
  <r>
    <x v="20"/>
    <n v="32"/>
    <n v="1"/>
    <n v="12"/>
    <n v="144"/>
    <m/>
  </r>
  <r>
    <x v="20"/>
    <n v="33"/>
    <n v="1"/>
    <n v="11.6"/>
    <n v="134.56"/>
    <m/>
  </r>
  <r>
    <x v="21"/>
    <n v="1"/>
    <n v="1"/>
    <n v="9.9"/>
    <n v="98.01"/>
    <m/>
  </r>
  <r>
    <x v="21"/>
    <n v="2"/>
    <n v="1"/>
    <n v="8"/>
    <n v="64"/>
    <m/>
  </r>
  <r>
    <x v="21"/>
    <n v="3"/>
    <n v="1"/>
    <n v="9"/>
    <n v="81"/>
    <m/>
  </r>
  <r>
    <x v="21"/>
    <n v="4"/>
    <n v="1"/>
    <n v="10.8"/>
    <n v="116.64000000000001"/>
    <m/>
  </r>
  <r>
    <x v="21"/>
    <n v="5"/>
    <n v="1"/>
    <n v="12.3"/>
    <n v="151.29000000000002"/>
    <m/>
  </r>
  <r>
    <x v="21"/>
    <n v="6"/>
    <n v="1"/>
    <n v="12.2"/>
    <n v="148.83999999999997"/>
    <m/>
  </r>
  <r>
    <x v="21"/>
    <n v="7"/>
    <n v="1"/>
    <n v="10.6"/>
    <n v="112.36"/>
    <m/>
  </r>
  <r>
    <x v="21"/>
    <n v="8"/>
    <n v="1"/>
    <n v="11.1"/>
    <n v="123.21"/>
    <m/>
  </r>
  <r>
    <x v="21"/>
    <n v="9"/>
    <n v="1"/>
    <n v="9"/>
    <n v="81"/>
    <m/>
  </r>
  <r>
    <x v="21"/>
    <n v="10"/>
    <n v="1"/>
    <n v="7.6"/>
    <n v="57.76"/>
    <m/>
  </r>
  <r>
    <x v="21"/>
    <n v="11"/>
    <n v="1"/>
    <n v="11"/>
    <n v="121"/>
    <m/>
  </r>
  <r>
    <x v="21"/>
    <n v="12"/>
    <n v="1"/>
    <n v="8.6999999999999993"/>
    <n v="75.689999999999984"/>
    <m/>
  </r>
  <r>
    <x v="21"/>
    <n v="13"/>
    <n v="1"/>
    <n v="8.4"/>
    <n v="70.56"/>
    <m/>
  </r>
  <r>
    <x v="21"/>
    <n v="14"/>
    <n v="1"/>
    <n v="7.6"/>
    <n v="57.76"/>
    <m/>
  </r>
  <r>
    <x v="21"/>
    <n v="15"/>
    <n v="1"/>
    <n v="11.8"/>
    <n v="139.24"/>
    <m/>
  </r>
  <r>
    <x v="21"/>
    <n v="16"/>
    <n v="1"/>
    <n v="14.7"/>
    <n v="216.08999999999997"/>
    <n v="10.8"/>
  </r>
  <r>
    <x v="21"/>
    <n v="17"/>
    <n v="1"/>
    <n v="8.9"/>
    <n v="79.210000000000008"/>
    <m/>
  </r>
  <r>
    <x v="21"/>
    <n v="18"/>
    <n v="1"/>
    <n v="16.899999999999999"/>
    <n v="285.60999999999996"/>
    <n v="10.9"/>
  </r>
  <r>
    <x v="21"/>
    <n v="19"/>
    <n v="1"/>
    <n v="10.4"/>
    <n v="108.16000000000001"/>
    <m/>
  </r>
  <r>
    <x v="21"/>
    <n v="20"/>
    <n v="1"/>
    <n v="13.4"/>
    <n v="179.56"/>
    <m/>
  </r>
  <r>
    <x v="21"/>
    <n v="21"/>
    <n v="1"/>
    <n v="9"/>
    <n v="81"/>
    <m/>
  </r>
  <r>
    <x v="21"/>
    <n v="22"/>
    <n v="1"/>
    <n v="11.5"/>
    <n v="132.25"/>
    <m/>
  </r>
  <r>
    <x v="21"/>
    <n v="23"/>
    <n v="1"/>
    <n v="12.7"/>
    <n v="161.29"/>
    <m/>
  </r>
  <r>
    <x v="21"/>
    <n v="24"/>
    <n v="1"/>
    <n v="8.3000000000000007"/>
    <n v="68.890000000000015"/>
    <m/>
  </r>
  <r>
    <x v="21"/>
    <n v="25"/>
    <n v="1"/>
    <n v="12.8"/>
    <n v="163.84000000000003"/>
    <m/>
  </r>
  <r>
    <x v="21"/>
    <n v="26"/>
    <n v="1"/>
    <n v="10.1"/>
    <n v="102.00999999999999"/>
    <m/>
  </r>
  <r>
    <x v="21"/>
    <n v="27"/>
    <n v="1"/>
    <n v="11.3"/>
    <n v="127.69000000000001"/>
    <m/>
  </r>
  <r>
    <x v="21"/>
    <n v="28"/>
    <n v="1"/>
    <n v="14.5"/>
    <n v="210.25"/>
    <n v="11.2"/>
  </r>
  <r>
    <x v="21"/>
    <n v="29"/>
    <n v="1"/>
    <n v="14.4"/>
    <n v="207.36"/>
    <m/>
  </r>
  <r>
    <x v="21"/>
    <n v="30"/>
    <n v="1"/>
    <n v="16.899999999999999"/>
    <n v="285.60999999999996"/>
    <n v="11.7"/>
  </r>
  <r>
    <x v="21"/>
    <n v="31"/>
    <n v="1"/>
    <n v="11"/>
    <n v="121"/>
    <m/>
  </r>
  <r>
    <x v="21"/>
    <n v="32"/>
    <n v="1"/>
    <n v="14.4"/>
    <n v="207.36"/>
    <m/>
  </r>
  <r>
    <x v="21"/>
    <n v="33"/>
    <n v="1"/>
    <n v="16.2"/>
    <n v="262.44"/>
    <n v="10.6"/>
  </r>
  <r>
    <x v="21"/>
    <n v="34"/>
    <n v="1"/>
    <n v="13.3"/>
    <n v="176.89000000000001"/>
    <m/>
  </r>
  <r>
    <x v="21"/>
    <n v="35"/>
    <n v="1"/>
    <n v="11.6"/>
    <n v="134.56"/>
    <m/>
  </r>
  <r>
    <x v="22"/>
    <n v="1"/>
    <n v="1"/>
    <n v="19.399999999999999"/>
    <n v="376.35999999999996"/>
    <n v="15.5"/>
  </r>
  <r>
    <x v="22"/>
    <n v="2"/>
    <n v="1"/>
    <n v="15"/>
    <n v="225"/>
    <m/>
  </r>
  <r>
    <x v="22"/>
    <n v="3"/>
    <n v="1"/>
    <n v="12.5"/>
    <n v="156.25"/>
    <m/>
  </r>
  <r>
    <x v="22"/>
    <n v="4"/>
    <n v="1"/>
    <n v="16.3"/>
    <n v="265.69"/>
    <m/>
  </r>
  <r>
    <x v="22"/>
    <n v="5"/>
    <n v="1"/>
    <n v="16"/>
    <n v="256"/>
    <m/>
  </r>
  <r>
    <x v="22"/>
    <n v="6"/>
    <n v="1"/>
    <n v="17.2"/>
    <n v="295.83999999999997"/>
    <n v="15.8"/>
  </r>
  <r>
    <x v="22"/>
    <n v="7"/>
    <n v="1"/>
    <n v="15.8"/>
    <n v="249.64000000000001"/>
    <m/>
  </r>
  <r>
    <x v="22"/>
    <n v="8"/>
    <n v="1"/>
    <n v="14.5"/>
    <n v="210.25"/>
    <m/>
  </r>
  <r>
    <x v="22"/>
    <n v="9"/>
    <n v="1"/>
    <n v="11.1"/>
    <n v="123.21"/>
    <m/>
  </r>
  <r>
    <x v="22"/>
    <n v="10"/>
    <n v="1"/>
    <n v="16.5"/>
    <n v="272.25"/>
    <n v="14.2"/>
  </r>
  <r>
    <x v="22"/>
    <n v="11"/>
    <n v="1"/>
    <n v="14.3"/>
    <n v="204.49"/>
    <m/>
  </r>
  <r>
    <x v="22"/>
    <n v="12"/>
    <n v="1"/>
    <n v="15.5"/>
    <n v="240.25"/>
    <m/>
  </r>
  <r>
    <x v="22"/>
    <n v="13"/>
    <n v="1"/>
    <n v="13"/>
    <n v="169"/>
    <m/>
  </r>
  <r>
    <x v="22"/>
    <n v="14"/>
    <n v="1"/>
    <n v="14.2"/>
    <n v="201.64"/>
    <m/>
  </r>
  <r>
    <x v="22"/>
    <n v="15"/>
    <n v="1"/>
    <n v="17.899999999999999"/>
    <n v="320.40999999999997"/>
    <n v="15.4"/>
  </r>
  <r>
    <x v="22"/>
    <n v="16"/>
    <n v="1"/>
    <n v="13.8"/>
    <n v="190.44000000000003"/>
    <m/>
  </r>
  <r>
    <x v="22"/>
    <n v="17"/>
    <n v="1"/>
    <n v="16.5"/>
    <n v="272.25"/>
    <n v="12.4"/>
  </r>
  <r>
    <x v="22"/>
    <n v="18"/>
    <n v="1"/>
    <n v="12"/>
    <n v="144"/>
    <m/>
  </r>
  <r>
    <x v="22"/>
    <n v="19"/>
    <n v="1"/>
    <n v="13.3"/>
    <n v="176.89000000000001"/>
    <m/>
  </r>
  <r>
    <x v="22"/>
    <n v="20"/>
    <n v="1"/>
    <n v="15.3"/>
    <n v="234.09000000000003"/>
    <m/>
  </r>
  <r>
    <x v="22"/>
    <n v="21"/>
    <n v="1"/>
    <n v="13.8"/>
    <n v="190.44000000000003"/>
    <m/>
  </r>
  <r>
    <x v="22"/>
    <n v="22"/>
    <n v="1"/>
    <n v="11.5"/>
    <n v="132.25"/>
    <m/>
  </r>
  <r>
    <x v="22"/>
    <n v="23"/>
    <n v="1"/>
    <n v="15.3"/>
    <n v="234.09000000000003"/>
    <m/>
  </r>
  <r>
    <x v="22"/>
    <n v="24"/>
    <n v="1"/>
    <n v="15.2"/>
    <n v="231.04"/>
    <m/>
  </r>
  <r>
    <x v="22"/>
    <n v="25"/>
    <n v="1"/>
    <n v="10.7"/>
    <n v="114.48999999999998"/>
    <m/>
  </r>
  <r>
    <x v="22"/>
    <n v="26"/>
    <n v="1"/>
    <n v="16"/>
    <n v="256"/>
    <m/>
  </r>
  <r>
    <x v="22"/>
    <n v="27"/>
    <n v="1"/>
    <n v="14.8"/>
    <n v="219.04000000000002"/>
    <m/>
  </r>
  <r>
    <x v="22"/>
    <n v="28"/>
    <n v="1"/>
    <n v="15.5"/>
    <n v="240.25"/>
    <m/>
  </r>
  <r>
    <x v="22"/>
    <n v="29"/>
    <n v="1"/>
    <n v="11.8"/>
    <n v="139.24"/>
    <m/>
  </r>
  <r>
    <x v="22"/>
    <n v="30"/>
    <n v="1"/>
    <n v="13.5"/>
    <n v="182.25"/>
    <m/>
  </r>
  <r>
    <x v="22"/>
    <n v="31"/>
    <n v="1"/>
    <n v="9.1999999999999993"/>
    <n v="84.639999999999986"/>
    <m/>
  </r>
  <r>
    <x v="22"/>
    <n v="32"/>
    <n v="1"/>
    <n v="11.6"/>
    <n v="134.56"/>
    <m/>
  </r>
  <r>
    <x v="22"/>
    <n v="33"/>
    <n v="1"/>
    <n v="12.1"/>
    <n v="146.41"/>
    <m/>
  </r>
  <r>
    <x v="22"/>
    <n v="34"/>
    <n v="1"/>
    <n v="15.1"/>
    <n v="228.01"/>
    <m/>
  </r>
  <r>
    <x v="22"/>
    <n v="35"/>
    <n v="1"/>
    <n v="13.3"/>
    <n v="176.89000000000001"/>
    <m/>
  </r>
  <r>
    <x v="22"/>
    <n v="36"/>
    <n v="1"/>
    <n v="8.1"/>
    <n v="65.61"/>
    <m/>
  </r>
  <r>
    <x v="22"/>
    <n v="37"/>
    <n v="1"/>
    <n v="12.9"/>
    <n v="166.41"/>
    <m/>
  </r>
  <r>
    <x v="23"/>
    <n v="1"/>
    <n v="1"/>
    <n v="13.2"/>
    <n v="174.23999999999998"/>
    <m/>
  </r>
  <r>
    <x v="23"/>
    <n v="2"/>
    <n v="1"/>
    <n v="19.7"/>
    <n v="388.09"/>
    <n v="15.5"/>
  </r>
  <r>
    <x v="23"/>
    <n v="2"/>
    <n v="2"/>
    <n v="8.1"/>
    <n v="65.61"/>
    <m/>
  </r>
  <r>
    <x v="23"/>
    <n v="3"/>
    <n v="1"/>
    <n v="14"/>
    <n v="196"/>
    <m/>
  </r>
  <r>
    <x v="23"/>
    <n v="4"/>
    <n v="1"/>
    <n v="19.7"/>
    <n v="388.09"/>
    <m/>
  </r>
  <r>
    <x v="23"/>
    <n v="5"/>
    <n v="1"/>
    <n v="17.3"/>
    <n v="299.29000000000002"/>
    <m/>
  </r>
  <r>
    <x v="23"/>
    <n v="6"/>
    <n v="1"/>
    <n v="16.399999999999999"/>
    <n v="268.95999999999998"/>
    <m/>
  </r>
  <r>
    <x v="23"/>
    <n v="7"/>
    <n v="1"/>
    <n v="17"/>
    <n v="289"/>
    <m/>
  </r>
  <r>
    <x v="23"/>
    <n v="8"/>
    <n v="1"/>
    <n v="17.3"/>
    <n v="299.29000000000002"/>
    <m/>
  </r>
  <r>
    <x v="23"/>
    <n v="9"/>
    <n v="1"/>
    <n v="16.7"/>
    <n v="278.89"/>
    <m/>
  </r>
  <r>
    <x v="23"/>
    <n v="9"/>
    <n v="2"/>
    <n v="16.2"/>
    <n v="262.44"/>
    <m/>
  </r>
  <r>
    <x v="23"/>
    <n v="10"/>
    <n v="1"/>
    <n v="13.7"/>
    <n v="187.68999999999997"/>
    <m/>
  </r>
  <r>
    <x v="23"/>
    <n v="10"/>
    <n v="2"/>
    <n v="6"/>
    <n v="36"/>
    <m/>
  </r>
  <r>
    <x v="23"/>
    <n v="10"/>
    <n v="3"/>
    <n v="6.2"/>
    <n v="38.440000000000005"/>
    <m/>
  </r>
  <r>
    <x v="23"/>
    <n v="10"/>
    <n v="4"/>
    <n v="8.6"/>
    <n v="73.959999999999994"/>
    <m/>
  </r>
  <r>
    <x v="23"/>
    <n v="11"/>
    <n v="1"/>
    <n v="18.7"/>
    <n v="349.69"/>
    <m/>
  </r>
  <r>
    <x v="23"/>
    <n v="12"/>
    <n v="1"/>
    <n v="14.4"/>
    <n v="207.36"/>
    <m/>
  </r>
  <r>
    <x v="23"/>
    <n v="13"/>
    <n v="1"/>
    <n v="16.100000000000001"/>
    <n v="259.21000000000004"/>
    <m/>
  </r>
  <r>
    <x v="23"/>
    <n v="14"/>
    <n v="1"/>
    <n v="19"/>
    <n v="361"/>
    <m/>
  </r>
  <r>
    <x v="23"/>
    <n v="15"/>
    <n v="1"/>
    <n v="17.600000000000001"/>
    <n v="309.76000000000005"/>
    <m/>
  </r>
  <r>
    <x v="23"/>
    <n v="15"/>
    <n v="2"/>
    <n v="8.8000000000000007"/>
    <n v="77.440000000000012"/>
    <m/>
  </r>
  <r>
    <x v="23"/>
    <n v="16"/>
    <n v="1"/>
    <n v="16.3"/>
    <n v="265.69"/>
    <m/>
  </r>
  <r>
    <x v="23"/>
    <n v="17"/>
    <n v="1"/>
    <n v="17.899999999999999"/>
    <n v="320.40999999999997"/>
    <m/>
  </r>
  <r>
    <x v="23"/>
    <n v="18"/>
    <n v="1"/>
    <n v="21.7"/>
    <n v="470.89"/>
    <n v="14.6"/>
  </r>
  <r>
    <x v="23"/>
    <n v="19"/>
    <n v="1"/>
    <n v="8.1999999999999993"/>
    <n v="67.239999999999995"/>
    <m/>
  </r>
  <r>
    <x v="23"/>
    <n v="20"/>
    <n v="1"/>
    <n v="20.9"/>
    <n v="436.80999999999995"/>
    <n v="14.7"/>
  </r>
  <r>
    <x v="23"/>
    <n v="21"/>
    <n v="1"/>
    <n v="5.3"/>
    <n v="28.09"/>
    <m/>
  </r>
  <r>
    <x v="23"/>
    <n v="22"/>
    <n v="1"/>
    <n v="20.399999999999999"/>
    <n v="416.15999999999997"/>
    <n v="12.4"/>
  </r>
  <r>
    <x v="23"/>
    <n v="23"/>
    <n v="1"/>
    <n v="17.2"/>
    <n v="295.83999999999997"/>
    <m/>
  </r>
  <r>
    <x v="23"/>
    <n v="24"/>
    <n v="1"/>
    <n v="17.8"/>
    <n v="316.84000000000003"/>
    <m/>
  </r>
  <r>
    <x v="23"/>
    <n v="25"/>
    <n v="1"/>
    <n v="11.9"/>
    <n v="141.61000000000001"/>
    <m/>
  </r>
  <r>
    <x v="23"/>
    <n v="26"/>
    <n v="1"/>
    <n v="14.8"/>
    <n v="219.04000000000002"/>
    <m/>
  </r>
  <r>
    <x v="23"/>
    <n v="27"/>
    <n v="1"/>
    <n v="21"/>
    <n v="441"/>
    <n v="13.9"/>
  </r>
  <r>
    <x v="24"/>
    <n v="1"/>
    <n v="1"/>
    <n v="7.1"/>
    <n v="50.41"/>
    <m/>
  </r>
  <r>
    <x v="24"/>
    <n v="2"/>
    <n v="1"/>
    <n v="14.4"/>
    <n v="207.36"/>
    <n v="10.8"/>
  </r>
  <r>
    <x v="24"/>
    <n v="3"/>
    <n v="1"/>
    <n v="7.3"/>
    <n v="53.29"/>
    <m/>
  </r>
  <r>
    <x v="24"/>
    <n v="4"/>
    <n v="1"/>
    <n v="5.9"/>
    <n v="34.81"/>
    <m/>
  </r>
  <r>
    <x v="24"/>
    <n v="5"/>
    <n v="1"/>
    <n v="9.3000000000000007"/>
    <n v="86.490000000000009"/>
    <m/>
  </r>
  <r>
    <x v="24"/>
    <n v="6"/>
    <n v="1"/>
    <n v="8.6999999999999993"/>
    <n v="75.689999999999984"/>
    <m/>
  </r>
  <r>
    <x v="24"/>
    <n v="7"/>
    <n v="1"/>
    <n v="6.9"/>
    <n v="47.610000000000007"/>
    <m/>
  </r>
  <r>
    <x v="24"/>
    <n v="8"/>
    <n v="1"/>
    <n v="13.1"/>
    <n v="171.60999999999999"/>
    <n v="9.5"/>
  </r>
  <r>
    <x v="24"/>
    <n v="9"/>
    <n v="1"/>
    <n v="7"/>
    <n v="49"/>
    <m/>
  </r>
  <r>
    <x v="24"/>
    <n v="10"/>
    <n v="1"/>
    <n v="6.8"/>
    <n v="46.239999999999995"/>
    <m/>
  </r>
  <r>
    <x v="24"/>
    <n v="11"/>
    <n v="1"/>
    <n v="9"/>
    <n v="81"/>
    <m/>
  </r>
  <r>
    <x v="24"/>
    <n v="12"/>
    <n v="1"/>
    <n v="8.5"/>
    <n v="72.25"/>
    <m/>
  </r>
  <r>
    <x v="24"/>
    <n v="13"/>
    <n v="1"/>
    <n v="11.2"/>
    <n v="125.43999999999998"/>
    <m/>
  </r>
  <r>
    <x v="24"/>
    <n v="14"/>
    <n v="1"/>
    <n v="12.7"/>
    <n v="161.29"/>
    <n v="9.6999999999999993"/>
  </r>
  <r>
    <x v="24"/>
    <n v="15"/>
    <n v="1"/>
    <n v="8.3000000000000007"/>
    <n v="68.890000000000015"/>
    <m/>
  </r>
  <r>
    <x v="24"/>
    <n v="16"/>
    <n v="1"/>
    <n v="8.8000000000000007"/>
    <n v="77.440000000000012"/>
    <m/>
  </r>
  <r>
    <x v="24"/>
    <n v="17"/>
    <n v="1"/>
    <n v="6.6"/>
    <n v="43.559999999999995"/>
    <m/>
  </r>
  <r>
    <x v="24"/>
    <n v="18"/>
    <n v="1"/>
    <n v="7.8"/>
    <n v="60.839999999999996"/>
    <m/>
  </r>
  <r>
    <x v="24"/>
    <n v="19"/>
    <n v="1"/>
    <n v="9.4"/>
    <n v="88.360000000000014"/>
    <m/>
  </r>
  <r>
    <x v="24"/>
    <n v="20"/>
    <n v="1"/>
    <n v="5.0999999999999996"/>
    <n v="26.009999999999998"/>
    <m/>
  </r>
  <r>
    <x v="24"/>
    <n v="21"/>
    <n v="1"/>
    <n v="9"/>
    <n v="81"/>
    <m/>
  </r>
  <r>
    <x v="24"/>
    <n v="22"/>
    <n v="1"/>
    <n v="9.6999999999999993"/>
    <n v="94.089999999999989"/>
    <m/>
  </r>
  <r>
    <x v="24"/>
    <n v="23"/>
    <n v="1"/>
    <n v="7.1"/>
    <n v="50.41"/>
    <m/>
  </r>
  <r>
    <x v="24"/>
    <n v="24"/>
    <n v="1"/>
    <n v="9.6999999999999993"/>
    <n v="94.089999999999989"/>
    <m/>
  </r>
  <r>
    <x v="24"/>
    <n v="25"/>
    <n v="1"/>
    <n v="12.7"/>
    <n v="161.29"/>
    <n v="10.8"/>
  </r>
  <r>
    <x v="24"/>
    <n v="26"/>
    <n v="1"/>
    <n v="10.1"/>
    <n v="102.00999999999999"/>
    <m/>
  </r>
  <r>
    <x v="24"/>
    <n v="27"/>
    <n v="1"/>
    <n v="8.4"/>
    <n v="70.56"/>
    <m/>
  </r>
  <r>
    <x v="24"/>
    <n v="28"/>
    <n v="1"/>
    <n v="8.4"/>
    <n v="70.56"/>
    <m/>
  </r>
  <r>
    <x v="24"/>
    <n v="28"/>
    <n v="2"/>
    <n v="6.9"/>
    <n v="47.610000000000007"/>
    <m/>
  </r>
  <r>
    <x v="24"/>
    <n v="29"/>
    <n v="1"/>
    <n v="8.6"/>
    <n v="73.959999999999994"/>
    <m/>
  </r>
  <r>
    <x v="24"/>
    <n v="30"/>
    <n v="1"/>
    <n v="10"/>
    <n v="100"/>
    <m/>
  </r>
  <r>
    <x v="24"/>
    <n v="31"/>
    <n v="1"/>
    <n v="8.1"/>
    <n v="65.61"/>
    <m/>
  </r>
  <r>
    <x v="24"/>
    <n v="32"/>
    <n v="1"/>
    <n v="10.6"/>
    <n v="112.36"/>
    <m/>
  </r>
  <r>
    <x v="24"/>
    <n v="33"/>
    <n v="1"/>
    <n v="10.7"/>
    <n v="114.48999999999998"/>
    <m/>
  </r>
  <r>
    <x v="24"/>
    <n v="34"/>
    <n v="1"/>
    <n v="11.8"/>
    <n v="139.24"/>
    <n v="9.9"/>
  </r>
  <r>
    <x v="24"/>
    <n v="35"/>
    <n v="1"/>
    <n v="6.8"/>
    <n v="46.239999999999995"/>
    <m/>
  </r>
  <r>
    <x v="24"/>
    <n v="36"/>
    <n v="1"/>
    <n v="8.3000000000000007"/>
    <n v="68.890000000000015"/>
    <m/>
  </r>
  <r>
    <x v="24"/>
    <n v="37"/>
    <n v="1"/>
    <n v="7.7"/>
    <n v="59.290000000000006"/>
    <m/>
  </r>
  <r>
    <x v="25"/>
    <n v="1"/>
    <n v="1"/>
    <n v="11"/>
    <n v="121"/>
    <m/>
  </r>
  <r>
    <x v="25"/>
    <n v="2"/>
    <n v="1"/>
    <n v="9.5"/>
    <n v="90.25"/>
    <m/>
  </r>
  <r>
    <x v="25"/>
    <n v="3"/>
    <n v="1"/>
    <n v="11.6"/>
    <n v="134.56"/>
    <m/>
  </r>
  <r>
    <x v="25"/>
    <n v="4"/>
    <n v="1"/>
    <n v="13.3"/>
    <n v="176.89000000000001"/>
    <m/>
  </r>
  <r>
    <x v="25"/>
    <n v="5"/>
    <n v="1"/>
    <n v="8.1999999999999993"/>
    <n v="67.239999999999995"/>
    <m/>
  </r>
  <r>
    <x v="25"/>
    <n v="6"/>
    <n v="1"/>
    <n v="14.2"/>
    <n v="201.64"/>
    <n v="13.3"/>
  </r>
  <r>
    <x v="25"/>
    <n v="7"/>
    <n v="1"/>
    <n v="8.8000000000000007"/>
    <n v="77.440000000000012"/>
    <m/>
  </r>
  <r>
    <x v="25"/>
    <n v="8"/>
    <n v="1"/>
    <n v="11.5"/>
    <n v="132.25"/>
    <m/>
  </r>
  <r>
    <x v="25"/>
    <n v="9"/>
    <n v="1"/>
    <n v="12.6"/>
    <n v="158.76"/>
    <m/>
  </r>
  <r>
    <x v="25"/>
    <n v="10"/>
    <n v="1"/>
    <n v="11.3"/>
    <n v="127.69000000000001"/>
    <m/>
  </r>
  <r>
    <x v="25"/>
    <n v="11"/>
    <n v="1"/>
    <n v="12.2"/>
    <n v="148.83999999999997"/>
    <m/>
  </r>
  <r>
    <x v="25"/>
    <n v="12"/>
    <n v="1"/>
    <n v="14.5"/>
    <n v="210.25"/>
    <n v="10.4"/>
  </r>
  <r>
    <x v="25"/>
    <n v="13"/>
    <n v="1"/>
    <n v="14.2"/>
    <n v="201.64"/>
    <n v="13"/>
  </r>
  <r>
    <x v="25"/>
    <n v="14"/>
    <n v="1"/>
    <n v="13"/>
    <n v="169"/>
    <m/>
  </r>
  <r>
    <x v="25"/>
    <n v="15"/>
    <n v="1"/>
    <n v="10.199999999999999"/>
    <n v="104.03999999999999"/>
    <m/>
  </r>
  <r>
    <x v="25"/>
    <n v="16"/>
    <n v="1"/>
    <n v="11"/>
    <n v="121"/>
    <m/>
  </r>
  <r>
    <x v="25"/>
    <n v="17"/>
    <n v="1"/>
    <n v="9.6"/>
    <n v="92.16"/>
    <m/>
  </r>
  <r>
    <x v="25"/>
    <n v="18"/>
    <n v="1"/>
    <n v="12.2"/>
    <n v="148.83999999999997"/>
    <m/>
  </r>
  <r>
    <x v="25"/>
    <n v="19"/>
    <n v="1"/>
    <n v="10.4"/>
    <n v="108.16000000000001"/>
    <m/>
  </r>
  <r>
    <x v="25"/>
    <n v="20"/>
    <n v="1"/>
    <n v="13.7"/>
    <n v="187.68999999999997"/>
    <n v="10.8"/>
  </r>
  <r>
    <x v="25"/>
    <n v="21"/>
    <n v="1"/>
    <n v="5"/>
    <n v="25"/>
    <m/>
  </r>
  <r>
    <x v="25"/>
    <n v="22"/>
    <n v="1"/>
    <n v="11.3"/>
    <n v="127.69000000000001"/>
    <m/>
  </r>
  <r>
    <x v="25"/>
    <n v="23"/>
    <n v="1"/>
    <n v="12.1"/>
    <n v="146.41"/>
    <m/>
  </r>
  <r>
    <x v="25"/>
    <n v="24"/>
    <n v="1"/>
    <n v="11.5"/>
    <n v="132.25"/>
    <m/>
  </r>
  <r>
    <x v="25"/>
    <n v="25"/>
    <n v="1"/>
    <n v="12.1"/>
    <n v="146.41"/>
    <m/>
  </r>
  <r>
    <x v="25"/>
    <n v="26"/>
    <n v="1"/>
    <n v="6.9"/>
    <n v="47.610000000000007"/>
    <m/>
  </r>
  <r>
    <x v="25"/>
    <n v="27"/>
    <n v="1"/>
    <n v="9"/>
    <n v="81"/>
    <m/>
  </r>
  <r>
    <x v="25"/>
    <n v="28"/>
    <n v="1"/>
    <n v="8.6"/>
    <n v="73.959999999999994"/>
    <m/>
  </r>
  <r>
    <x v="25"/>
    <n v="29"/>
    <n v="1"/>
    <n v="11.4"/>
    <n v="129.96"/>
    <m/>
  </r>
  <r>
    <x v="25"/>
    <n v="30"/>
    <n v="1"/>
    <n v="5.4"/>
    <n v="29.160000000000004"/>
    <m/>
  </r>
  <r>
    <x v="25"/>
    <n v="31"/>
    <n v="1"/>
    <n v="11.7"/>
    <n v="136.88999999999999"/>
    <m/>
  </r>
  <r>
    <x v="25"/>
    <n v="32"/>
    <n v="1"/>
    <n v="12.7"/>
    <n v="161.29"/>
    <m/>
  </r>
  <r>
    <x v="25"/>
    <n v="33"/>
    <n v="1"/>
    <n v="11.3"/>
    <n v="127.69000000000001"/>
    <m/>
  </r>
  <r>
    <x v="25"/>
    <n v="34"/>
    <n v="1"/>
    <n v="11.8"/>
    <n v="139.24"/>
    <m/>
  </r>
  <r>
    <x v="25"/>
    <n v="35"/>
    <n v="1"/>
    <n v="14.1"/>
    <n v="198.81"/>
    <n v="9.9"/>
  </r>
  <r>
    <x v="26"/>
    <n v="1"/>
    <n v="1"/>
    <n v="15.1"/>
    <n v="228.01"/>
    <n v="12.4"/>
  </r>
  <r>
    <x v="26"/>
    <n v="2"/>
    <n v="1"/>
    <n v="10.3"/>
    <n v="106.09000000000002"/>
    <m/>
  </r>
  <r>
    <x v="26"/>
    <n v="3"/>
    <n v="1"/>
    <n v="10.8"/>
    <n v="116.64000000000001"/>
    <m/>
  </r>
  <r>
    <x v="26"/>
    <n v="4"/>
    <n v="1"/>
    <n v="9"/>
    <n v="81"/>
    <m/>
  </r>
  <r>
    <x v="26"/>
    <n v="5"/>
    <n v="1"/>
    <n v="11.9"/>
    <n v="141.61000000000001"/>
    <m/>
  </r>
  <r>
    <x v="26"/>
    <n v="6"/>
    <n v="1"/>
    <n v="5.5"/>
    <n v="30.25"/>
    <m/>
  </r>
  <r>
    <x v="26"/>
    <n v="7"/>
    <n v="1"/>
    <n v="10.4"/>
    <n v="108.16000000000001"/>
    <m/>
  </r>
  <r>
    <x v="26"/>
    <n v="8"/>
    <n v="1"/>
    <n v="11.3"/>
    <n v="127.69000000000001"/>
    <m/>
  </r>
  <r>
    <x v="26"/>
    <n v="9"/>
    <n v="1"/>
    <n v="10.4"/>
    <n v="108.16000000000001"/>
    <m/>
  </r>
  <r>
    <x v="26"/>
    <n v="10"/>
    <n v="1"/>
    <n v="12.9"/>
    <n v="166.41"/>
    <m/>
  </r>
  <r>
    <x v="26"/>
    <n v="11"/>
    <n v="1"/>
    <n v="12.8"/>
    <n v="163.84000000000003"/>
    <m/>
  </r>
  <r>
    <x v="26"/>
    <n v="12"/>
    <n v="1"/>
    <n v="9.6999999999999993"/>
    <n v="94.089999999999989"/>
    <m/>
  </r>
  <r>
    <x v="26"/>
    <n v="13"/>
    <n v="1"/>
    <n v="15.8"/>
    <n v="249.64000000000001"/>
    <n v="11.9"/>
  </r>
  <r>
    <x v="26"/>
    <n v="14"/>
    <n v="1"/>
    <n v="5.7"/>
    <n v="32.49"/>
    <m/>
  </r>
  <r>
    <x v="26"/>
    <n v="15"/>
    <n v="1"/>
    <n v="18.7"/>
    <n v="349.69"/>
    <n v="11.5"/>
  </r>
  <r>
    <x v="26"/>
    <n v="16"/>
    <n v="1"/>
    <n v="8.1"/>
    <n v="65.61"/>
    <m/>
  </r>
  <r>
    <x v="26"/>
    <n v="17"/>
    <n v="1"/>
    <n v="8.1"/>
    <n v="65.61"/>
    <m/>
  </r>
  <r>
    <x v="26"/>
    <n v="18"/>
    <n v="1"/>
    <n v="8.1999999999999993"/>
    <n v="67.239999999999995"/>
    <m/>
  </r>
  <r>
    <x v="26"/>
    <n v="19"/>
    <n v="1"/>
    <n v="8.3000000000000007"/>
    <n v="68.890000000000015"/>
    <m/>
  </r>
  <r>
    <x v="26"/>
    <n v="20"/>
    <n v="1"/>
    <n v="9.1"/>
    <n v="82.809999999999988"/>
    <m/>
  </r>
  <r>
    <x v="26"/>
    <n v="21"/>
    <n v="1"/>
    <n v="9.1999999999999993"/>
    <n v="84.639999999999986"/>
    <m/>
  </r>
  <r>
    <x v="26"/>
    <n v="22"/>
    <n v="1"/>
    <n v="11"/>
    <n v="121"/>
    <m/>
  </r>
  <r>
    <x v="26"/>
    <n v="23"/>
    <n v="1"/>
    <n v="9.1"/>
    <n v="82.809999999999988"/>
    <m/>
  </r>
  <r>
    <x v="26"/>
    <n v="24"/>
    <n v="1"/>
    <n v="10.6"/>
    <n v="112.36"/>
    <m/>
  </r>
  <r>
    <x v="26"/>
    <n v="25"/>
    <n v="1"/>
    <n v="10.4"/>
    <n v="108.16000000000001"/>
    <m/>
  </r>
  <r>
    <x v="26"/>
    <n v="26"/>
    <n v="1"/>
    <n v="13.1"/>
    <n v="171.60999999999999"/>
    <m/>
  </r>
  <r>
    <x v="26"/>
    <n v="27"/>
    <n v="1"/>
    <n v="5.3"/>
    <n v="28.09"/>
    <m/>
  </r>
  <r>
    <x v="26"/>
    <n v="28"/>
    <n v="1"/>
    <n v="7.8"/>
    <n v="60.839999999999996"/>
    <m/>
  </r>
  <r>
    <x v="26"/>
    <n v="29"/>
    <n v="1"/>
    <n v="9.8000000000000007"/>
    <n v="96.04000000000002"/>
    <m/>
  </r>
  <r>
    <x v="26"/>
    <n v="30"/>
    <n v="1"/>
    <n v="14.3"/>
    <n v="204.49"/>
    <n v="9.3000000000000007"/>
  </r>
  <r>
    <x v="26"/>
    <n v="31"/>
    <n v="1"/>
    <n v="5.4"/>
    <n v="29.160000000000004"/>
    <m/>
  </r>
  <r>
    <x v="26"/>
    <n v="32"/>
    <n v="1"/>
    <n v="13.1"/>
    <n v="171.60999999999999"/>
    <m/>
  </r>
  <r>
    <x v="26"/>
    <n v="33"/>
    <n v="1"/>
    <n v="12.1"/>
    <n v="146.41"/>
    <m/>
  </r>
  <r>
    <x v="26"/>
    <n v="34"/>
    <n v="1"/>
    <n v="15.6"/>
    <n v="243.35999999999999"/>
    <n v="9.1"/>
  </r>
  <r>
    <x v="26"/>
    <n v="35"/>
    <n v="1"/>
    <n v="5.9"/>
    <n v="34.81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867">
  <r>
    <x v="0"/>
    <n v="1"/>
    <n v="1"/>
    <n v="5.7"/>
    <n v="32.49"/>
    <m/>
    <n v="9.66"/>
    <n v="8.8004807560985849"/>
    <n v="7.2955852356847437"/>
    <n v="7.2955852356847437"/>
    <n v="2.5517586328783095E-3"/>
    <n v="8.5774095223768009E-3"/>
    <n v="1.2521494132536383E-3"/>
    <n v="26"/>
  </r>
  <r>
    <x v="0"/>
    <n v="2"/>
    <n v="1"/>
    <n v="10.8"/>
    <n v="116.64000000000001"/>
    <m/>
    <n v="9.66"/>
    <n v="8.8004807560985849"/>
    <n v="9.0929196680917599"/>
    <n v="9.0929196680917599"/>
    <n v="9.1608841778678379E-3"/>
    <n v="3.5211619136216218E-2"/>
    <n v="3.116404891914009E-2"/>
    <n v="26"/>
  </r>
  <r>
    <x v="0"/>
    <n v="3"/>
    <n v="1"/>
    <n v="6"/>
    <n v="36"/>
    <m/>
    <n v="9.66"/>
    <n v="8.8004807560985849"/>
    <n v="7.471156752941865"/>
    <n v="7.471156752941865"/>
    <n v="2.8274333882308137E-3"/>
    <n v="9.6743043219560294E-3"/>
    <n v="2.0693439850686338E-3"/>
    <n v="26"/>
  </r>
  <r>
    <x v="0"/>
    <n v="4"/>
    <n v="1"/>
    <n v="6.8"/>
    <n v="46.239999999999995"/>
    <m/>
    <n v="9.66"/>
    <n v="8.8004807560985849"/>
    <n v="7.882852194934987"/>
    <n v="7.882852194934987"/>
    <n v="3.6316811075498005E-3"/>
    <n v="1.2911232876003592E-2"/>
    <n v="5.256075201786837E-3"/>
    <n v="26"/>
  </r>
  <r>
    <x v="0"/>
    <n v="5"/>
    <n v="1"/>
    <n v="12.1"/>
    <n v="146.41"/>
    <n v="11"/>
    <n v="9.66"/>
    <n v="8.8004807560985849"/>
    <n v="9.2964455874848415"/>
    <n v="11"/>
    <n v="1.149901451030204E-2"/>
    <n v="5.3827148626541317E-2"/>
    <n v="4.9948827647041297E-2"/>
    <n v="26"/>
  </r>
  <r>
    <x v="0"/>
    <n v="6"/>
    <n v="1"/>
    <n v="7.8"/>
    <n v="60.839999999999996"/>
    <m/>
    <n v="9.66"/>
    <n v="8.8004807560985849"/>
    <n v="8.2992953375181404"/>
    <n v="8.2992953375181404"/>
    <n v="4.7783624261100747E-3"/>
    <n v="1.756834227365937E-2"/>
    <n v="1.0685594498484044E-2"/>
    <n v="26"/>
  </r>
  <r>
    <x v="0"/>
    <n v="7"/>
    <n v="1"/>
    <n v="6.8"/>
    <n v="46.239999999999995"/>
    <m/>
    <n v="9.66"/>
    <n v="8.8004807560985849"/>
    <n v="7.882852194934987"/>
    <n v="7.882852194934987"/>
    <n v="3.6316811075498005E-3"/>
    <n v="1.2911232876003592E-2"/>
    <n v="5.256075201786837E-3"/>
    <n v="26"/>
  </r>
  <r>
    <x v="0"/>
    <n v="8"/>
    <n v="1"/>
    <n v="7.3"/>
    <n v="53.29"/>
    <m/>
    <n v="9.66"/>
    <n v="8.8004807560985849"/>
    <n v="8.1033511264928393"/>
    <n v="8.1033511264928393"/>
    <n v="4.1853868127450016E-3"/>
    <n v="1.5157295586159225E-2"/>
    <n v="7.8206402801672958E-3"/>
    <n v="26"/>
  </r>
  <r>
    <x v="0"/>
    <n v="9"/>
    <n v="1"/>
    <n v="11.9"/>
    <n v="141.61000000000001"/>
    <n v="10"/>
    <n v="9.66"/>
    <n v="8.8004807560985849"/>
    <n v="9.2690524663576355"/>
    <n v="10"/>
    <n v="1.1122023391871266E-2"/>
    <n v="4.6821771924896116E-2"/>
    <n v="4.3206624869712808E-2"/>
    <n v="26"/>
  </r>
  <r>
    <x v="0"/>
    <n v="10"/>
    <n v="1"/>
    <n v="8.5"/>
    <n v="72.25"/>
    <m/>
    <n v="9.66"/>
    <n v="8.8004807560985849"/>
    <n v="8.5375128413174544"/>
    <n v="8.5375128413174544"/>
    <n v="5.6745017305465635E-3"/>
    <n v="2.1210719056464634E-2"/>
    <n v="1.504956613099691E-2"/>
    <n v="26"/>
  </r>
  <r>
    <x v="0"/>
    <n v="11"/>
    <n v="1"/>
    <n v="7.4"/>
    <n v="54.760000000000005"/>
    <m/>
    <n v="9.66"/>
    <n v="8.8004807560985849"/>
    <n v="8.1444121660657771"/>
    <n v="8.1444121660657771"/>
    <n v="4.3008403427644273E-3"/>
    <n v="1.5626480779801239E-2"/>
    <n v="8.3727122392658008E-3"/>
    <n v="26"/>
  </r>
  <r>
    <x v="0"/>
    <n v="12"/>
    <n v="1"/>
    <n v="11.3"/>
    <n v="127.69000000000001"/>
    <n v="7.6"/>
    <n v="9.66"/>
    <n v="8.8004807560985849"/>
    <n v="9.1786657080189435"/>
    <n v="7.6"/>
    <n v="1.0028749148422018E-2"/>
    <n v="3.1127046354447359E-2"/>
    <n v="2.8152227438590655E-2"/>
    <n v="26"/>
  </r>
  <r>
    <x v="0"/>
    <n v="13"/>
    <n v="1"/>
    <n v="10.9"/>
    <n v="118.81"/>
    <n v="8.6999999999999993"/>
    <n v="9.66"/>
    <n v="8.8004807560985849"/>
    <n v="9.1108881577973229"/>
    <n v="8.6999999999999993"/>
    <n v="9.3313155793250824E-3"/>
    <n v="3.4038927390365785E-2"/>
    <n v="3.0269918408010073E-2"/>
    <n v="26"/>
  </r>
  <r>
    <x v="0"/>
    <n v="14"/>
    <n v="1"/>
    <n v="9.4"/>
    <n v="88.360000000000014"/>
    <m/>
    <n v="9.66"/>
    <n v="8.8004807560985849"/>
    <n v="8.791260659784939"/>
    <n v="8.791260659784939"/>
    <n v="6.939778171779854E-3"/>
    <n v="2.6330593605433914E-2"/>
    <n v="2.1082600231727457E-2"/>
    <n v="26"/>
  </r>
  <r>
    <x v="0"/>
    <n v="15"/>
    <n v="1"/>
    <n v="11.4"/>
    <n v="129.96"/>
    <n v="11"/>
    <n v="9.66"/>
    <n v="8.8004807560985849"/>
    <n v="9.1946332300100835"/>
    <n v="11"/>
    <n v="1.0207034531513238E-2"/>
    <n v="4.8308820331823606E-2"/>
    <n v="4.3855951405062141E-2"/>
    <n v="26"/>
  </r>
  <r>
    <x v="0"/>
    <n v="16"/>
    <n v="1"/>
    <n v="9"/>
    <n v="81"/>
    <m/>
    <n v="9.66"/>
    <n v="8.8004807560985849"/>
    <n v="8.6851088834961701"/>
    <n v="8.6851088834961701"/>
    <n v="6.3617251235193314E-3"/>
    <n v="2.3996002924994216E-2"/>
    <n v="1.8351840783174301E-2"/>
    <n v="26"/>
  </r>
  <r>
    <x v="0"/>
    <n v="17"/>
    <n v="1"/>
    <n v="9.6999999999999993"/>
    <n v="94.089999999999989"/>
    <m/>
    <n v="9.66"/>
    <n v="8.8004807560985849"/>
    <n v="8.8645475132698852"/>
    <n v="8.8645475132698852"/>
    <n v="7.3898113194065902E-3"/>
    <n v="2.8142018550317654E-2"/>
    <n v="2.3176935655210628E-2"/>
    <n v="26"/>
  </r>
  <r>
    <x v="0"/>
    <n v="18"/>
    <n v="1"/>
    <n v="8.5"/>
    <n v="72.25"/>
    <m/>
    <n v="9.66"/>
    <n v="8.8004807560985849"/>
    <n v="8.5375128413174544"/>
    <n v="8.5375128413174544"/>
    <n v="5.6745017305465635E-3"/>
    <n v="2.1210719056464634E-2"/>
    <n v="1.504956613099691E-2"/>
    <n v="26"/>
  </r>
  <r>
    <x v="0"/>
    <n v="19"/>
    <n v="1"/>
    <n v="10"/>
    <n v="100"/>
    <m/>
    <n v="9.66"/>
    <n v="8.8004807560985849"/>
    <n v="8.9328225031868129"/>
    <n v="8.9328225031868129"/>
    <n v="7.8539816339744835E-3"/>
    <n v="3.0004225760749712E-2"/>
    <n v="2.5308396690651214E-2"/>
    <n v="26"/>
  </r>
  <r>
    <x v="0"/>
    <n v="20"/>
    <n v="1"/>
    <n v="7.8"/>
    <n v="60.839999999999996"/>
    <m/>
    <n v="9.66"/>
    <n v="8.8004807560985849"/>
    <n v="8.2992953375181404"/>
    <n v="8.2992953375181404"/>
    <n v="4.7783624261100747E-3"/>
    <n v="1.756834227365937E-2"/>
    <n v="1.0685594498484044E-2"/>
    <n v="26"/>
  </r>
  <r>
    <x v="0"/>
    <n v="21"/>
    <n v="1"/>
    <n v="7.3"/>
    <n v="53.29"/>
    <m/>
    <n v="9.66"/>
    <n v="8.8004807560985849"/>
    <n v="8.1033511264928393"/>
    <n v="8.1033511264928393"/>
    <n v="4.1853868127450016E-3"/>
    <n v="1.5157295586159225E-2"/>
    <n v="7.8206402801672958E-3"/>
    <n v="26"/>
  </r>
  <r>
    <x v="0"/>
    <n v="22"/>
    <n v="1"/>
    <n v="9.3000000000000007"/>
    <n v="86.490000000000009"/>
    <m/>
    <n v="9.66"/>
    <n v="8.8004807560985849"/>
    <n v="8.7656551320153344"/>
    <n v="8.7656551320153344"/>
    <n v="6.7929087152245309E-3"/>
    <n v="2.5738233211625786E-2"/>
    <n v="2.0393093642739907E-2"/>
    <n v="26"/>
  </r>
  <r>
    <x v="0"/>
    <n v="23"/>
    <n v="1"/>
    <n v="7.3"/>
    <n v="53.29"/>
    <m/>
    <n v="9.66"/>
    <n v="8.8004807560985849"/>
    <n v="8.1033511264928393"/>
    <n v="8.1033511264928393"/>
    <n v="4.1853868127450016E-3"/>
    <n v="1.5157295586159225E-2"/>
    <n v="7.8206402801672958E-3"/>
    <n v="26"/>
  </r>
  <r>
    <x v="0"/>
    <n v="24"/>
    <n v="1"/>
    <n v="5.6"/>
    <n v="31.359999999999996"/>
    <m/>
    <n v="9.66"/>
    <n v="8.8004807560985849"/>
    <n v="7.2342427008793413"/>
    <n v="7.2342427008793413"/>
    <n v="2.4630086404143973E-3"/>
    <n v="8.2262783249211976E-3"/>
    <n v="1.0308223606411814E-3"/>
    <n v="26"/>
  </r>
  <r>
    <x v="0"/>
    <n v="25"/>
    <n v="1"/>
    <n v="8.5"/>
    <n v="72.25"/>
    <m/>
    <n v="9.66"/>
    <n v="8.8004807560985849"/>
    <n v="8.5375128413174544"/>
    <n v="8.5375128413174544"/>
    <n v="5.6745017305465635E-3"/>
    <n v="2.1210719056464634E-2"/>
    <n v="1.504956613099691E-2"/>
    <n v="26"/>
  </r>
  <r>
    <x v="0"/>
    <n v="26"/>
    <n v="1"/>
    <n v="6.1"/>
    <n v="37.209999999999994"/>
    <m/>
    <n v="9.66"/>
    <n v="8.8004807560985849"/>
    <n v="7.5269706666042646"/>
    <n v="7.5269706666042646"/>
    <n v="2.9224665660019045E-3"/>
    <n v="1.0054305110179098E-2"/>
    <n v="2.3914915190590275E-3"/>
    <n v="26"/>
  </r>
  <r>
    <x v="1"/>
    <n v="1"/>
    <n v="1"/>
    <n v="9.5"/>
    <n v="90.25"/>
    <m/>
    <n v="8.120000000000001"/>
    <n v="8.1380280166634975"/>
    <n v="7.5339265684546515"/>
    <n v="7.5339265684546515"/>
    <n v="7.0882184246619708E-3"/>
    <n v="2.2491564421623426E-2"/>
    <n v="1.8188282808539954E-2"/>
    <n v="20"/>
  </r>
  <r>
    <x v="1"/>
    <n v="2"/>
    <n v="1"/>
    <n v="10.1"/>
    <n v="102.00999999999999"/>
    <n v="5.9"/>
    <n v="8.120000000000001"/>
    <n v="8.1380280166634975"/>
    <n v="7.6377150142240327"/>
    <n v="5.9"/>
    <n v="8.0118466648173691E-3"/>
    <n v="1.8996757001773865E-2"/>
    <n v="1.6138677157834583E-2"/>
    <n v="20"/>
  </r>
  <r>
    <x v="1"/>
    <n v="3"/>
    <n v="1"/>
    <n v="7.1"/>
    <n v="50.41"/>
    <m/>
    <n v="8.120000000000001"/>
    <n v="8.1380280166634975"/>
    <n v="6.9160484100573978"/>
    <n v="6.9160484100573978"/>
    <n v="3.9591921416865369E-3"/>
    <n v="1.2020037039379476E-2"/>
    <n v="5.7007574459481897E-3"/>
    <n v="20"/>
  </r>
  <r>
    <x v="1"/>
    <n v="4"/>
    <n v="1"/>
    <n v="5.0999999999999996"/>
    <n v="26.009999999999998"/>
    <m/>
    <n v="8.120000000000001"/>
    <n v="8.1380280166634975"/>
    <n v="6.0173239175149185"/>
    <n v="6.0173239175149185"/>
    <n v="2.042820622996763E-3"/>
    <n v="5.6214843343281489E-3"/>
    <n v="2.5086564844997256E-4"/>
    <n v="20"/>
  </r>
  <r>
    <x v="1"/>
    <n v="5"/>
    <n v="1"/>
    <n v="5.8"/>
    <n v="33.64"/>
    <m/>
    <n v="8.120000000000001"/>
    <n v="8.1380280166634975"/>
    <n v="6.3851525807328082"/>
    <n v="6.3851525807328082"/>
    <n v="2.642079421669016E-3"/>
    <n v="7.5989562048051065E-3"/>
    <n v="1.2748774759938214E-3"/>
    <n v="20"/>
  </r>
  <r>
    <x v="1"/>
    <n v="6"/>
    <n v="1"/>
    <n v="9.5"/>
    <n v="90.25"/>
    <m/>
    <n v="8.120000000000001"/>
    <n v="8.1380280166634975"/>
    <n v="7.5339265684546515"/>
    <n v="7.5339265684546515"/>
    <n v="7.0882184246619708E-3"/>
    <n v="2.2491564421623426E-2"/>
    <n v="1.8188282808539954E-2"/>
    <n v="20"/>
  </r>
  <r>
    <x v="1"/>
    <n v="7"/>
    <n v="1"/>
    <n v="5.2"/>
    <n v="27.040000000000003"/>
    <m/>
    <n v="8.120000000000001"/>
    <n v="8.1380280166634975"/>
    <n v="6.0739804598002669"/>
    <n v="6.0739804598002669"/>
    <n v="2.1237166338267002E-3"/>
    <n v="5.8859961623846943E-3"/>
    <n v="3.3724016529346386E-4"/>
    <n v="20"/>
  </r>
  <r>
    <x v="1"/>
    <n v="8"/>
    <n v="1"/>
    <n v="9"/>
    <n v="81"/>
    <m/>
    <n v="8.120000000000001"/>
    <n v="8.1380280166634975"/>
    <n v="7.4344248284585204"/>
    <n v="7.4344248284585204"/>
    <n v="6.3617251235193314E-3"/>
    <n v="2.0081017578579805E-2"/>
    <n v="1.535770930342599E-2"/>
    <n v="20"/>
  </r>
  <r>
    <x v="1"/>
    <n v="9"/>
    <n v="1"/>
    <n v="9.1999999999999993"/>
    <n v="84.639999999999986"/>
    <m/>
    <n v="8.120000000000001"/>
    <n v="8.1380280166634975"/>
    <n v="7.475755959841301"/>
    <n v="7.475755959841301"/>
    <n v="6.6476100549960008E-3"/>
    <n v="2.1031449203226266E-2"/>
    <n v="1.647958588468789E-2"/>
    <n v="20"/>
  </r>
  <r>
    <x v="1"/>
    <n v="10"/>
    <n v="1"/>
    <n v="7.3"/>
    <n v="53.29"/>
    <m/>
    <n v="8.120000000000001"/>
    <n v="8.1380280166634975"/>
    <n v="6.983188078934802"/>
    <n v="6.983188078934802"/>
    <n v="4.1853868127450016E-3"/>
    <n v="1.2782327002835886E-2"/>
    <n v="6.5952386337264305E-3"/>
    <n v="20"/>
  </r>
  <r>
    <x v="1"/>
    <n v="11"/>
    <n v="1"/>
    <n v="6.1"/>
    <n v="37.209999999999994"/>
    <m/>
    <n v="8.120000000000001"/>
    <n v="8.1380280166634975"/>
    <n v="6.5237480762073465"/>
    <n v="6.5237480762073465"/>
    <n v="2.9224665660019045E-3"/>
    <n v="8.53473668077483E-3"/>
    <n v="2.0300508255723126E-3"/>
    <n v="20"/>
  </r>
  <r>
    <x v="1"/>
    <n v="11"/>
    <n v="2"/>
    <n v="5.4"/>
    <n v="29.160000000000004"/>
    <m/>
    <n v="8.120000000000001"/>
    <n v="8.1380280166634975"/>
    <n v="6.1830443781145261"/>
    <n v="6.1830443781145261"/>
    <n v="2.2902210444669595E-3"/>
    <n v="6.433143774301253E-3"/>
    <n v="5.6644468265959588E-4"/>
    <n v="20"/>
  </r>
  <r>
    <x v="1"/>
    <n v="12"/>
    <n v="1"/>
    <n v="9"/>
    <n v="81"/>
    <m/>
    <n v="8.120000000000001"/>
    <n v="8.1380280166634975"/>
    <n v="7.4344248284585204"/>
    <n v="7.4344248284585204"/>
    <n v="6.3617251235193314E-3"/>
    <n v="2.0081017578579805E-2"/>
    <n v="1.535770930342599E-2"/>
    <n v="20"/>
  </r>
  <r>
    <x v="1"/>
    <n v="13"/>
    <n v="1"/>
    <n v="10.3"/>
    <n v="106.09000000000002"/>
    <n v="8.8000000000000007"/>
    <n v="8.120000000000001"/>
    <n v="8.1380280166634975"/>
    <n v="7.6689248858515926"/>
    <n v="8.8000000000000007"/>
    <n v="8.3322891154835304E-3"/>
    <n v="3.1119328802705685E-2"/>
    <n v="2.6789407455268147E-2"/>
    <n v="20"/>
  </r>
  <r>
    <x v="1"/>
    <n v="14"/>
    <n v="1"/>
    <n v="11.2"/>
    <n v="125.43999999999998"/>
    <n v="9"/>
    <n v="8.120000000000001"/>
    <n v="8.1380280166634975"/>
    <n v="7.7912230453041573"/>
    <n v="9"/>
    <n v="9.8520345616575893E-3"/>
    <n v="3.7174384983744313E-2"/>
    <n v="3.3489836161911528E-2"/>
    <n v="20"/>
  </r>
  <r>
    <x v="1"/>
    <n v="15"/>
    <n v="1"/>
    <n v="7.3"/>
    <n v="53.29"/>
    <m/>
    <n v="8.120000000000001"/>
    <n v="8.1380280166634975"/>
    <n v="6.983188078934802"/>
    <n v="6.983188078934802"/>
    <n v="4.1853868127450016E-3"/>
    <n v="1.2782327002835886E-2"/>
    <n v="6.5952386337264305E-3"/>
    <n v="20"/>
  </r>
  <r>
    <x v="1"/>
    <n v="16"/>
    <n v="1"/>
    <n v="10.1"/>
    <n v="102.00999999999999"/>
    <n v="8.4"/>
    <n v="8.120000000000001"/>
    <n v="8.1380280166634975"/>
    <n v="7.6377150142240327"/>
    <n v="8.4"/>
    <n v="8.0118466648173691E-3"/>
    <n v="2.847281355052695E-2"/>
    <n v="2.4189052143177077E-2"/>
    <n v="20"/>
  </r>
  <r>
    <x v="1"/>
    <n v="17"/>
    <n v="1"/>
    <n v="9.6"/>
    <n v="92.16"/>
    <n v="8.5"/>
    <n v="8.120000000000001"/>
    <n v="8.1380280166634975"/>
    <n v="7.5523473826057419"/>
    <n v="8.5"/>
    <n v="7.2382294738708832E-3"/>
    <n v="2.6320570676283489E-2"/>
    <n v="2.1485299752296787E-2"/>
    <n v="20"/>
  </r>
  <r>
    <x v="1"/>
    <n v="18"/>
    <n v="1"/>
    <n v="5.0999999999999996"/>
    <n v="26.009999999999998"/>
    <m/>
    <n v="8.120000000000001"/>
    <n v="8.1380280166634975"/>
    <n v="6.0173239175149185"/>
    <n v="6.0173239175149185"/>
    <n v="2.042820622996763E-3"/>
    <n v="5.6214843343281489E-3"/>
    <n v="2.5086564844997256E-4"/>
    <n v="20"/>
  </r>
  <r>
    <x v="1"/>
    <n v="19"/>
    <n v="1"/>
    <n v="5.8"/>
    <n v="33.64"/>
    <m/>
    <n v="8.120000000000001"/>
    <n v="8.1380280166634975"/>
    <n v="6.3851525807328082"/>
    <n v="6.3851525807328082"/>
    <n v="2.642079421669016E-3"/>
    <n v="7.5989562048051065E-3"/>
    <n v="1.2748774759938214E-3"/>
    <n v="20"/>
  </r>
  <r>
    <x v="2"/>
    <n v="1"/>
    <n v="1"/>
    <n v="14.4"/>
    <n v="207.36"/>
    <m/>
    <n v="14.540000000000001"/>
    <n v="12.337764578018529"/>
    <n v="13.662035350361384"/>
    <n v="13.662035350361384"/>
    <n v="1.628601631620949E-2"/>
    <n v="9.4622989966707372E-2"/>
    <n v="9.1341660840552563E-2"/>
    <n v="23"/>
  </r>
  <r>
    <x v="2"/>
    <n v="2"/>
    <n v="1"/>
    <n v="11.3"/>
    <n v="127.69000000000001"/>
    <m/>
    <n v="14.540000000000001"/>
    <n v="12.337764578018529"/>
    <n v="12.753192143260348"/>
    <n v="12.753192143260348"/>
    <n v="1.0028749148422018E-2"/>
    <n v="5.6318665779416854E-2"/>
    <n v="5.0936278052401328E-2"/>
    <n v="23"/>
  </r>
  <r>
    <x v="2"/>
    <n v="3"/>
    <n v="1"/>
    <n v="15.7"/>
    <n v="246.48999999999998"/>
    <n v="15.8"/>
    <n v="14.540000000000001"/>
    <n v="12.337764578018529"/>
    <n v="13.922705950376635"/>
    <n v="15.8"/>
    <n v="1.9359279329583701E-2"/>
    <n v="0.13075491128843675"/>
    <n v="0.12761492886209178"/>
    <n v="23"/>
  </r>
  <r>
    <x v="2"/>
    <n v="4"/>
    <n v="1"/>
    <n v="15.7"/>
    <n v="246.48999999999998"/>
    <n v="16.399999999999999"/>
    <n v="14.540000000000001"/>
    <n v="12.337764578018529"/>
    <n v="13.922705950376635"/>
    <n v="16.399999999999999"/>
    <n v="1.9359279329583701E-2"/>
    <n v="0.13645829558319539"/>
    <n v="0.13318135060393543"/>
    <n v="23"/>
  </r>
  <r>
    <x v="2"/>
    <n v="5"/>
    <n v="1"/>
    <n v="13.6"/>
    <n v="184.95999999999998"/>
    <m/>
    <n v="14.540000000000001"/>
    <n v="12.337764578018529"/>
    <n v="13.470828029599936"/>
    <n v="13.470828029599936"/>
    <n v="1.4526724430199202E-2"/>
    <n v="8.3932160452673321E-2"/>
    <n v="8.0225727470518884E-2"/>
    <n v="23"/>
  </r>
  <r>
    <x v="2"/>
    <n v="6"/>
    <n v="1"/>
    <n v="8.1"/>
    <n v="65.61"/>
    <m/>
    <n v="14.540000000000001"/>
    <n v="12.337764578018529"/>
    <n v="11.157266171078421"/>
    <n v="11.157266171078421"/>
    <n v="5.152997350050658E-3"/>
    <n v="2.6405612357690501E-2"/>
    <n v="1.730660306783699E-2"/>
    <n v="23"/>
  </r>
  <r>
    <x v="2"/>
    <n v="6"/>
    <n v="2"/>
    <n v="5.2"/>
    <n v="27.040000000000003"/>
    <m/>
    <n v="14.540000000000001"/>
    <n v="12.337764578018529"/>
    <n v="8.7450048128272542"/>
    <n v="8.7450048128272542"/>
    <n v="2.1237166338267002E-3"/>
    <n v="8.9358798242433635E-3"/>
    <n v="5.1198429387854622E-4"/>
    <n v="23"/>
  </r>
  <r>
    <x v="2"/>
    <n v="7"/>
    <n v="1"/>
    <n v="9.4"/>
    <n v="88.360000000000014"/>
    <m/>
    <n v="14.540000000000001"/>
    <n v="12.337764578018529"/>
    <n v="11.910481675944167"/>
    <n v="11.910481675944167"/>
    <n v="6.939778171779854E-3"/>
    <n v="3.7284392345235437E-2"/>
    <n v="2.9853179555179434E-2"/>
    <n v="23"/>
  </r>
  <r>
    <x v="2"/>
    <n v="8"/>
    <n v="1"/>
    <n v="17"/>
    <n v="289"/>
    <n v="13.2"/>
    <n v="14.540000000000001"/>
    <n v="12.337764578018529"/>
    <n v="14.132117545393037"/>
    <n v="13.2"/>
    <n v="2.2698006922186254E-2"/>
    <n v="0.12294846052663207"/>
    <n v="0.12084635582367011"/>
    <n v="23"/>
  </r>
  <r>
    <x v="2"/>
    <n v="9"/>
    <n v="1"/>
    <n v="10"/>
    <n v="100"/>
    <m/>
    <n v="14.540000000000001"/>
    <n v="12.337764578018529"/>
    <n v="12.206252227162079"/>
    <n v="12.206252227162079"/>
    <n v="7.8539816339744835E-3"/>
    <n v="4.2904704063678446E-2"/>
    <n v="3.6189878019083313E-2"/>
    <n v="23"/>
  </r>
  <r>
    <x v="2"/>
    <n v="10"/>
    <n v="1"/>
    <n v="15.3"/>
    <n v="234.09000000000003"/>
    <n v="14.2"/>
    <n v="14.540000000000001"/>
    <n v="12.337764578018529"/>
    <n v="13.848488265131497"/>
    <n v="14.2"/>
    <n v="1.838538560697087E-2"/>
    <n v="0.11040758789334762"/>
    <n v="0.10744815813517575"/>
    <n v="23"/>
  </r>
  <r>
    <x v="2"/>
    <n v="11"/>
    <n v="1"/>
    <n v="10.5"/>
    <n v="110.25"/>
    <m/>
    <n v="14.540000000000001"/>
    <n v="12.337764578018529"/>
    <n v="12.430891808017691"/>
    <n v="12.430891808017691"/>
    <n v="8.6590147514568668E-3"/>
    <n v="4.7867115796815532E-2"/>
    <n v="4.170145459270113E-2"/>
    <n v="23"/>
  </r>
  <r>
    <x v="2"/>
    <n v="12"/>
    <n v="1"/>
    <n v="11.4"/>
    <n v="129.96"/>
    <m/>
    <n v="14.540000000000001"/>
    <n v="12.337764578018529"/>
    <n v="12.790511245812853"/>
    <n v="12.790511245812853"/>
    <n v="1.0207034531513238E-2"/>
    <n v="5.7418414268312942E-2"/>
    <n v="5.212586787692735E-2"/>
    <n v="23"/>
  </r>
  <r>
    <x v="2"/>
    <n v="13"/>
    <n v="1"/>
    <n v="11.1"/>
    <n v="123.21"/>
    <m/>
    <n v="14.540000000000001"/>
    <n v="12.337764578018529"/>
    <n v="12.676641531987368"/>
    <n v="12.676641531987368"/>
    <n v="9.6768907712199599E-3"/>
    <n v="5.4147762940168445E-2"/>
    <n v="4.858041723556248E-2"/>
    <n v="23"/>
  </r>
  <r>
    <x v="2"/>
    <n v="14"/>
    <n v="1"/>
    <n v="15.1"/>
    <n v="228.01"/>
    <m/>
    <n v="14.540000000000001"/>
    <n v="12.337764578018529"/>
    <n v="13.809461732746165"/>
    <n v="13.809461732746165"/>
    <n v="1.7907863523625216E-2"/>
    <n v="0.10441259954668305"/>
    <n v="0.10145271565290907"/>
    <n v="23"/>
  </r>
  <r>
    <x v="2"/>
    <n v="15"/>
    <n v="1"/>
    <n v="15.3"/>
    <n v="234.09000000000003"/>
    <m/>
    <n v="14.540000000000001"/>
    <n v="12.337764578018529"/>
    <n v="13.848488265131497"/>
    <n v="13.848488265131497"/>
    <n v="1.838538560697087E-2"/>
    <n v="0.10728253746508817"/>
    <n v="0.1044068733919534"/>
    <n v="23"/>
  </r>
  <r>
    <x v="2"/>
    <n v="16"/>
    <n v="1"/>
    <n v="5.3"/>
    <n v="28.09"/>
    <m/>
    <n v="14.540000000000001"/>
    <n v="12.337764578018529"/>
    <n v="8.8492675101517957"/>
    <n v="8.8492675101517957"/>
    <n v="2.2061834409834321E-3"/>
    <n v="9.3766720681431829E-3"/>
    <n v="6.7321041909161692E-4"/>
    <n v="23"/>
  </r>
  <r>
    <x v="2"/>
    <n v="17"/>
    <n v="1"/>
    <n v="20.100000000000001"/>
    <n v="404.01000000000005"/>
    <n v="13.1"/>
    <n v="14.540000000000001"/>
    <n v="12.337764578018529"/>
    <n v="14.480094169546856"/>
    <n v="13.1"/>
    <n v="3.1730871199420314E-2"/>
    <n v="0.16518896760064117"/>
    <n v="0.1638118830406306"/>
    <n v="23"/>
  </r>
  <r>
    <x v="2"/>
    <n v="18"/>
    <n v="1"/>
    <n v="5.6"/>
    <n v="31.359999999999996"/>
    <m/>
    <n v="14.540000000000001"/>
    <n v="12.337764578018529"/>
    <n v="9.1517232575992846"/>
    <n v="9.1517232575992846"/>
    <n v="2.4630086404143973E-3"/>
    <n v="1.0768870697719625E-2"/>
    <n v="1.3494307237859387E-3"/>
    <n v="23"/>
  </r>
  <r>
    <x v="2"/>
    <n v="19"/>
    <n v="1"/>
    <n v="11.4"/>
    <n v="129.96"/>
    <m/>
    <n v="14.540000000000001"/>
    <n v="12.337764578018529"/>
    <n v="12.790511245812853"/>
    <n v="12.790511245812853"/>
    <n v="1.0207034531513238E-2"/>
    <n v="5.7418414268312942E-2"/>
    <n v="5.212586787692735E-2"/>
    <n v="23"/>
  </r>
  <r>
    <x v="2"/>
    <n v="20"/>
    <n v="1"/>
    <n v="11.8"/>
    <n v="139.24"/>
    <m/>
    <n v="14.540000000000001"/>
    <n v="12.337764578018529"/>
    <n v="12.933657960763499"/>
    <n v="12.933657960763499"/>
    <n v="1.093588402714607E-2"/>
    <n v="6.1911668839340343E-2"/>
    <n v="5.6961440487863869E-2"/>
    <n v="23"/>
  </r>
  <r>
    <x v="2"/>
    <n v="21"/>
    <n v="1"/>
    <n v="8.6"/>
    <n v="73.959999999999994"/>
    <m/>
    <n v="14.540000000000001"/>
    <n v="12.337764578018529"/>
    <n v="11.466627419593674"/>
    <n v="11.466627419593674"/>
    <n v="5.8088048164875268E-3"/>
    <n v="3.0375159962533829E-2"/>
    <n v="2.1919024806795924E-2"/>
    <n v="23"/>
  </r>
  <r>
    <x v="2"/>
    <n v="21"/>
    <n v="2"/>
    <n v="7.2"/>
    <n v="51.84"/>
    <m/>
    <n v="14.540000000000001"/>
    <n v="12.337764578018529"/>
    <n v="10.530322050728536"/>
    <n v="10.530322050728536"/>
    <n v="4.0715040790523724E-3"/>
    <n v="1.9956313715935394E-2"/>
    <n v="9.8873305138997385E-3"/>
    <n v="23"/>
  </r>
  <r>
    <x v="3"/>
    <n v="1"/>
    <n v="1"/>
    <n v="10"/>
    <n v="100"/>
    <m/>
    <n v="13.76"/>
    <n v="11.908820260630353"/>
    <n v="11.689036244359448"/>
    <n v="11.689036244359448"/>
    <n v="7.8539816339744835E-3"/>
    <n v="4.0828681051927669E-2"/>
    <n v="3.4438764214672443E-2"/>
    <n v="30"/>
  </r>
  <r>
    <x v="3"/>
    <n v="2"/>
    <n v="1"/>
    <n v="16.5"/>
    <n v="272.25"/>
    <n v="15.7"/>
    <n v="13.76"/>
    <n v="11.908820260630353"/>
    <n v="13.366921070025858"/>
    <n v="15.7"/>
    <n v="2.138246499849553E-2"/>
    <n v="0.14206148842868546"/>
    <n v="0.13930197157367707"/>
    <n v="30"/>
  </r>
  <r>
    <x v="3"/>
    <n v="2"/>
    <n v="2"/>
    <n v="5.9"/>
    <n v="34.81"/>
    <m/>
    <n v="13.76"/>
    <n v="11.908820260630353"/>
    <n v="9.1040096008689275"/>
    <n v="9.1040096008689275"/>
    <n v="2.7339710067865175E-3"/>
    <n v="1.1768101068455461E-2"/>
    <n v="2.2415307172438527E-3"/>
    <n v="30"/>
  </r>
  <r>
    <x v="3"/>
    <n v="3"/>
    <n v="1"/>
    <n v="12.3"/>
    <n v="151.29000000000002"/>
    <m/>
    <n v="13.76"/>
    <n v="11.908820260630353"/>
    <n v="12.50673820503996"/>
    <n v="12.50673820503996"/>
    <n v="1.1882288814039996E-2"/>
    <n v="6.4237316406822453E-2"/>
    <n v="5.9914104834945775E-2"/>
    <n v="30"/>
  </r>
  <r>
    <x v="3"/>
    <n v="4"/>
    <n v="1"/>
    <n v="13.4"/>
    <n v="179.56"/>
    <m/>
    <n v="13.76"/>
    <n v="11.908820260630353"/>
    <n v="12.795930301591602"/>
    <n v="12.795930301591602"/>
    <n v="1.4102609421964582E-2"/>
    <n v="7.7033514073642687E-2"/>
    <n v="7.3412537528320457E-2"/>
    <n v="30"/>
  </r>
  <r>
    <x v="3"/>
    <n v="5"/>
    <n v="1"/>
    <n v="18.399999999999999"/>
    <n v="338.55999999999995"/>
    <n v="15.2"/>
    <n v="13.76"/>
    <n v="11.908820260630353"/>
    <n v="13.591449576797672"/>
    <n v="15.2"/>
    <n v="2.6590440219984003E-2"/>
    <n v="0.16683586743288986"/>
    <n v="0.16480344826896065"/>
    <n v="30"/>
  </r>
  <r>
    <x v="3"/>
    <n v="6"/>
    <n v="1"/>
    <n v="12.9"/>
    <n v="166.41"/>
    <m/>
    <n v="13.76"/>
    <n v="11.908820260630353"/>
    <n v="12.671335353008788"/>
    <n v="12.671335353008788"/>
    <n v="1.3069810837096936E-2"/>
    <n v="7.1094482345346086E-2"/>
    <n v="6.7173543725615487E-2"/>
    <n v="30"/>
  </r>
  <r>
    <x v="3"/>
    <n v="7"/>
    <n v="1"/>
    <n v="11.7"/>
    <n v="136.88999999999999"/>
    <m/>
    <n v="13.76"/>
    <n v="11.908820260630353"/>
    <n v="12.323973880683482"/>
    <n v="12.323973880683482"/>
    <n v="1.0751315458747669E-2"/>
    <n v="5.7682214862961337E-2"/>
    <n v="5.290500004990524E-2"/>
    <n v="30"/>
  </r>
  <r>
    <x v="3"/>
    <n v="8"/>
    <n v="1"/>
    <n v="8.8000000000000007"/>
    <n v="77.440000000000012"/>
    <m/>
    <n v="13.76"/>
    <n v="11.908820260630353"/>
    <n v="11.112868345628875"/>
    <n v="11.112868345628875"/>
    <n v="6.0821233773498407E-3"/>
    <n v="3.0552792633309785E-2"/>
    <n v="2.2737044934590517E-2"/>
    <n v="30"/>
  </r>
  <r>
    <x v="3"/>
    <n v="9"/>
    <n v="1"/>
    <n v="13.8"/>
    <n v="190.44000000000003"/>
    <m/>
    <n v="13.76"/>
    <n v="11.908820260630353"/>
    <n v="12.888068347977846"/>
    <n v="12.888068347977846"/>
    <n v="1.4957122623741007E-2"/>
    <n v="8.1928549907877235E-2"/>
    <n v="7.8526802726321621E-2"/>
    <n v="30"/>
  </r>
  <r>
    <x v="3"/>
    <n v="10"/>
    <n v="1"/>
    <n v="14.4"/>
    <n v="207.36"/>
    <m/>
    <n v="13.76"/>
    <n v="11.908820260630353"/>
    <n v="13.014760439841915"/>
    <n v="13.014760439841915"/>
    <n v="1.628601631620949E-2"/>
    <n v="8.9505643047411237E-2"/>
    <n v="8.6401772903485094E-2"/>
    <n v="30"/>
  </r>
  <r>
    <x v="3"/>
    <n v="11"/>
    <n v="1"/>
    <n v="6"/>
    <n v="36"/>
    <m/>
    <n v="13.76"/>
    <n v="11.908820260630353"/>
    <n v="9.1915135469997544"/>
    <n v="9.1915135469997544"/>
    <n v="2.8274333882308137E-3"/>
    <n v="1.2266305977033419E-2"/>
    <n v="2.6237758962138328E-3"/>
    <n v="30"/>
  </r>
  <r>
    <x v="3"/>
    <n v="12"/>
    <n v="1"/>
    <n v="9"/>
    <n v="81"/>
    <m/>
    <n v="13.76"/>
    <n v="11.908820260630353"/>
    <n v="11.217464967693843"/>
    <n v="11.217464967693843"/>
    <n v="6.3617251235193314E-3"/>
    <n v="3.2168160157608823E-2"/>
    <n v="2.4601803698114467E-2"/>
    <n v="30"/>
  </r>
  <r>
    <x v="3"/>
    <n v="13"/>
    <n v="1"/>
    <n v="15.9"/>
    <n v="252.81"/>
    <n v="11.2"/>
    <n v="13.76"/>
    <n v="11.908820260630353"/>
    <n v="13.279098207454567"/>
    <n v="11.2"/>
    <n v="1.9855650968850891E-2"/>
    <n v="9.0209833569885323E-2"/>
    <n v="8.8157333610963201E-2"/>
    <n v="30"/>
  </r>
  <r>
    <x v="3"/>
    <n v="14"/>
    <n v="1"/>
    <n v="6.1"/>
    <n v="37.209999999999994"/>
    <m/>
    <n v="13.76"/>
    <n v="11.908820260630353"/>
    <n v="9.2775038446204317"/>
    <n v="9.2775038446204317"/>
    <n v="2.9224665660019045E-3"/>
    <n v="1.2775442542792909E-2"/>
    <n v="3.0387343688609136E-3"/>
    <n v="30"/>
  </r>
  <r>
    <x v="3"/>
    <n v="15"/>
    <n v="1"/>
    <n v="12.1"/>
    <n v="146.41"/>
    <m/>
    <n v="13.76"/>
    <n v="11.908820260630353"/>
    <n v="12.447930057136023"/>
    <n v="12.447930057136023"/>
    <n v="1.149901451030204E-2"/>
    <n v="6.201829434049564E-2"/>
    <n v="5.7549789911209341E-2"/>
    <n v="30"/>
  </r>
  <r>
    <x v="3"/>
    <n v="16"/>
    <n v="1"/>
    <n v="10.1"/>
    <n v="102.00999999999999"/>
    <m/>
    <n v="13.76"/>
    <n v="11.908820260630353"/>
    <n v="11.73182424451716"/>
    <n v="11.73182424451716"/>
    <n v="8.0118466648173691E-3"/>
    <n v="4.1747134660579083E-2"/>
    <n v="3.5466239236982382E-2"/>
    <n v="30"/>
  </r>
  <r>
    <x v="3"/>
    <n v="17"/>
    <n v="1"/>
    <n v="5.0999999999999996"/>
    <n v="26.009999999999998"/>
    <m/>
    <n v="13.76"/>
    <n v="11.908820260630353"/>
    <n v="8.3461887946177296"/>
    <n v="8.3461887946177296"/>
    <n v="2.042820622996763E-3"/>
    <n v="8.1772850102620458E-3"/>
    <n v="3.6492139525010368E-4"/>
    <n v="30"/>
  </r>
  <r>
    <x v="3"/>
    <n v="18"/>
    <n v="1"/>
    <n v="10.7"/>
    <n v="114.48999999999998"/>
    <m/>
    <n v="13.76"/>
    <n v="11.908820260630353"/>
    <n v="11.973449546944684"/>
    <n v="11.973449546944684"/>
    <n v="8.9920235727373836E-3"/>
    <n v="4.7452449679326221E-2"/>
    <n v="4.1788302153192527E-2"/>
    <n v="30"/>
  </r>
  <r>
    <x v="3"/>
    <n v="19"/>
    <n v="1"/>
    <n v="11.7"/>
    <n v="136.88999999999999"/>
    <m/>
    <n v="13.76"/>
    <n v="11.908820260630353"/>
    <n v="12.323973880683482"/>
    <n v="12.323973880683482"/>
    <n v="1.0751315458747669E-2"/>
    <n v="5.7682214862961337E-2"/>
    <n v="5.290500004990524E-2"/>
    <n v="30"/>
  </r>
  <r>
    <x v="3"/>
    <n v="20"/>
    <n v="1"/>
    <n v="14.9"/>
    <n v="222.01000000000002"/>
    <n v="14.7"/>
    <n v="13.76"/>
    <n v="11.908820260630353"/>
    <n v="13.110662433688386"/>
    <n v="14.7"/>
    <n v="1.743662462558675E-2"/>
    <n v="0.10947928632667318"/>
    <n v="0.10619477918391507"/>
    <n v="30"/>
  </r>
  <r>
    <x v="3"/>
    <n v="21"/>
    <n v="1"/>
    <n v="12.1"/>
    <n v="146.41"/>
    <m/>
    <n v="13.76"/>
    <n v="11.908820260630353"/>
    <n v="12.447930057136023"/>
    <n v="12.447930057136023"/>
    <n v="1.149901451030204E-2"/>
    <n v="6.201829434049564E-2"/>
    <n v="5.7549789911209341E-2"/>
    <n v="30"/>
  </r>
  <r>
    <x v="3"/>
    <n v="22"/>
    <n v="1"/>
    <n v="15.1"/>
    <n v="228.01"/>
    <n v="12"/>
    <n v="13.76"/>
    <n v="11.908820260630353"/>
    <n v="13.146740917459278"/>
    <n v="12"/>
    <n v="1.7907863523625216E-2"/>
    <n v="8.8896071292336523E-2"/>
    <n v="8.6376049276024894E-2"/>
    <n v="30"/>
  </r>
  <r>
    <x v="3"/>
    <n v="23"/>
    <n v="1"/>
    <n v="9"/>
    <n v="81"/>
    <m/>
    <n v="13.76"/>
    <n v="11.908820260630353"/>
    <n v="11.217464967693843"/>
    <n v="11.217464967693843"/>
    <n v="6.3617251235193314E-3"/>
    <n v="3.2168160157608823E-2"/>
    <n v="2.4601803698114467E-2"/>
    <n v="30"/>
  </r>
  <r>
    <x v="3"/>
    <n v="24"/>
    <n v="1"/>
    <n v="5.2"/>
    <n v="27.040000000000003"/>
    <m/>
    <n v="13.76"/>
    <n v="11.908820260630353"/>
    <n v="8.4468015705221173"/>
    <n v="8.4468015705221173"/>
    <n v="2.1237166338267002E-3"/>
    <n v="8.5877066730841237E-3"/>
    <n v="4.9203559397995218E-4"/>
    <n v="30"/>
  </r>
  <r>
    <x v="3"/>
    <n v="25"/>
    <n v="1"/>
    <n v="13.6"/>
    <n v="184.95999999999998"/>
    <m/>
    <n v="13.76"/>
    <n v="11.908820260630353"/>
    <n v="12.842803120915635"/>
    <n v="12.842803120915635"/>
    <n v="1.4526724430199202E-2"/>
    <n v="7.9465217016615242E-2"/>
    <n v="7.595604365927601E-2"/>
    <n v="30"/>
  </r>
  <r>
    <x v="3"/>
    <n v="26"/>
    <n v="1"/>
    <n v="14.8"/>
    <n v="219.04000000000002"/>
    <m/>
    <n v="13.76"/>
    <n v="11.908820260630353"/>
    <n v="13.09214550164565"/>
    <n v="13.09214550164565"/>
    <n v="1.7203361371057709E-2"/>
    <n v="9.4710382410257976E-2"/>
    <n v="9.1786498569788946E-2"/>
    <n v="30"/>
  </r>
  <r>
    <x v="3"/>
    <n v="26"/>
    <n v="2"/>
    <n v="8.1999999999999993"/>
    <n v="67.239999999999995"/>
    <m/>
    <n v="13.76"/>
    <n v="11.908820260630353"/>
    <n v="10.776257615609612"/>
    <n v="10.776257615609612"/>
    <n v="5.2810172506844418E-3"/>
    <n v="2.5946754968480288E-2"/>
    <n v="1.7380399236265158E-2"/>
    <n v="30"/>
  </r>
  <r>
    <x v="3"/>
    <n v="26"/>
    <n v="3"/>
    <n v="10.3"/>
    <n v="106.09000000000002"/>
    <m/>
    <n v="13.76"/>
    <n v="11.908820260630353"/>
    <n v="11.815192599799561"/>
    <n v="11.815192599799561"/>
    <n v="8.3322891154835304E-3"/>
    <n v="4.361202388922146E-2"/>
    <n v="3.7543877804191592E-2"/>
    <n v="30"/>
  </r>
  <r>
    <x v="3"/>
    <n v="26"/>
    <n v="4"/>
    <n v="13.6"/>
    <n v="184.95999999999998"/>
    <m/>
    <n v="13.76"/>
    <n v="11.908820260630353"/>
    <n v="12.842803120915635"/>
    <n v="12.842803120915635"/>
    <n v="1.4526724430199202E-2"/>
    <n v="7.9465217016615242E-2"/>
    <n v="7.595604365927601E-2"/>
    <n v="30"/>
  </r>
  <r>
    <x v="4"/>
    <n v="1"/>
    <n v="1"/>
    <n v="13"/>
    <n v="169"/>
    <m/>
    <n v="11.34"/>
    <n v="13.013177082395281"/>
    <n v="10.159813242311978"/>
    <n v="10.159813242311978"/>
    <n v="1.3273228961416876E-2"/>
    <n v="5.5979312712589747E-2"/>
    <n v="5.2990408378364343E-2"/>
    <n v="18"/>
  </r>
  <r>
    <x v="4"/>
    <n v="2"/>
    <n v="1"/>
    <n v="9.1999999999999993"/>
    <n v="84.639999999999986"/>
    <m/>
    <n v="11.34"/>
    <n v="13.013177082395281"/>
    <n v="8.9436354651803551"/>
    <n v="8.9436354651803551"/>
    <n v="6.6476100549960008E-3"/>
    <n v="2.5825969902212618E-2"/>
    <n v="2.0236422366633169E-2"/>
    <n v="18"/>
  </r>
  <r>
    <x v="4"/>
    <n v="3"/>
    <n v="1"/>
    <n v="12.7"/>
    <n v="161.29"/>
    <m/>
    <n v="11.34"/>
    <n v="13.013177082395281"/>
    <n v="10.088302737355999"/>
    <n v="10.088302737355999"/>
    <n v="1.2667686977437443E-2"/>
    <n v="5.32242400893842E-2"/>
    <n v="5.0090292748661856E-2"/>
    <n v="18"/>
  </r>
  <r>
    <x v="4"/>
    <n v="4"/>
    <n v="1"/>
    <n v="15.2"/>
    <n v="231.04"/>
    <n v="10.8"/>
    <n v="11.34"/>
    <n v="13.013177082395281"/>
    <n v="10.591503678765704"/>
    <n v="10.8"/>
    <n v="1.8145839167134643E-2"/>
    <n v="7.9738951827675694E-2"/>
    <n v="7.7541100062859566E-2"/>
    <n v="18"/>
  </r>
  <r>
    <x v="4"/>
    <n v="5"/>
    <n v="1"/>
    <n v="17.8"/>
    <n v="316.84000000000003"/>
    <n v="12.2"/>
    <n v="11.34"/>
    <n v="13.013177082395281"/>
    <n v="10.939973556784688"/>
    <n v="12.2"/>
    <n v="2.4884555409084755E-2"/>
    <n v="0.12211801882105648"/>
    <n v="0.12040320880963166"/>
    <n v="18"/>
  </r>
  <r>
    <x v="4"/>
    <n v="6"/>
    <n v="1"/>
    <n v="13.1"/>
    <n v="171.60999999999999"/>
    <m/>
    <n v="11.34"/>
    <n v="13.013177082395281"/>
    <n v="10.182898862238961"/>
    <n v="10.182898862238961"/>
    <n v="1.3478217882063609E-2"/>
    <n v="5.6911120489362775E-2"/>
    <n v="5.3968685533852034E-2"/>
    <n v="18"/>
  </r>
  <r>
    <x v="4"/>
    <n v="6"/>
    <n v="2"/>
    <n v="8.6999999999999993"/>
    <n v="75.689999999999984"/>
    <m/>
    <n v="11.34"/>
    <n v="13.013177082395281"/>
    <n v="8.7214272803503565"/>
    <n v="8.7214272803503565"/>
    <n v="5.9446786987552847E-3"/>
    <n v="2.2672069084399799E-2"/>
    <n v="1.662219352076243E-2"/>
    <n v="18"/>
  </r>
  <r>
    <x v="4"/>
    <n v="7"/>
    <n v="1"/>
    <n v="6.5"/>
    <n v="42.25"/>
    <m/>
    <n v="11.34"/>
    <n v="13.013177082395281"/>
    <n v="7.5025729141937756"/>
    <n v="7.5025729141937756"/>
    <n v="3.3183072403542191E-3"/>
    <n v="1.1240947448153585E-2"/>
    <n v="3.7723590144975059E-3"/>
    <n v="18"/>
  </r>
  <r>
    <x v="4"/>
    <n v="7"/>
    <n v="2"/>
    <n v="5.8"/>
    <n v="33.64"/>
    <m/>
    <n v="11.34"/>
    <n v="13.013177082395281"/>
    <n v="7.0159632787559509"/>
    <n v="7.0159632787559509"/>
    <n v="2.642079421669016E-3"/>
    <n v="8.4649275262444618E-3"/>
    <n v="1.4201615522280722E-3"/>
    <n v="18"/>
  </r>
  <r>
    <x v="4"/>
    <n v="8"/>
    <n v="1"/>
    <n v="19.2"/>
    <n v="368.64"/>
    <n v="12"/>
    <n v="11.34"/>
    <n v="13.013177082395281"/>
    <n v="11.07561981191237"/>
    <n v="12"/>
    <n v="2.8952917895483533E-2"/>
    <n v="0.13747964295507617"/>
    <n v="0.13608436904091506"/>
    <n v="18"/>
  </r>
  <r>
    <x v="4"/>
    <n v="9"/>
    <n v="1"/>
    <n v="18.3"/>
    <n v="334.89000000000004"/>
    <n v="10.4"/>
    <n v="11.34"/>
    <n v="13.013177082395281"/>
    <n v="10.991933528492089"/>
    <n v="10.4"/>
    <n v="2.630219909401715E-2"/>
    <n v="0.10695559951104452"/>
    <n v="0.1056218456467666"/>
    <n v="18"/>
  </r>
  <r>
    <x v="4"/>
    <n v="9"/>
    <n v="2"/>
    <n v="12"/>
    <n v="144"/>
    <m/>
    <n v="11.34"/>
    <n v="13.013177082395281"/>
    <n v="9.9074993690541007"/>
    <n v="9.9074993690541007"/>
    <n v="1.1309733552923255E-2"/>
    <n v="4.7035000001548574E-2"/>
    <n v="4.3527243631127928E-2"/>
    <n v="18"/>
  </r>
  <r>
    <x v="4"/>
    <n v="10"/>
    <n v="1"/>
    <n v="10.8"/>
    <n v="116.64000000000001"/>
    <m/>
    <n v="11.34"/>
    <n v="13.013177082395281"/>
    <n v="9.5464130422026052"/>
    <n v="9.5464130422026052"/>
    <n v="9.1608841778678379E-3"/>
    <n v="3.7230448913252751E-2"/>
    <n v="3.2950814523061818E-2"/>
    <n v="18"/>
  </r>
  <r>
    <x v="4"/>
    <n v="11"/>
    <n v="1"/>
    <n v="7.3"/>
    <n v="53.29"/>
    <m/>
    <n v="11.34"/>
    <n v="13.013177082395281"/>
    <n v="7.9960066544359671"/>
    <n v="7.9960066544359671"/>
    <n v="4.1853868127450016E-3"/>
    <n v="1.4927515997135602E-2"/>
    <n v="7.7020819595708841E-3"/>
    <n v="18"/>
  </r>
  <r>
    <x v="4"/>
    <n v="11"/>
    <n v="2"/>
    <n v="6.7"/>
    <n v="44.89"/>
    <m/>
    <n v="11.34"/>
    <n v="13.013177082395281"/>
    <n v="7.6319023061773699"/>
    <n v="7.6319023061773699"/>
    <n v="3.5256523554911454E-3"/>
    <n v="1.2111401987924979E-2"/>
    <n v="4.6464881029586683E-3"/>
    <n v="18"/>
  </r>
  <r>
    <x v="4"/>
    <n v="12"/>
    <n v="1"/>
    <n v="14.1"/>
    <n v="198.81"/>
    <m/>
    <n v="11.34"/>
    <n v="13.013177082395281"/>
    <n v="10.394566950601764"/>
    <n v="10.394566950601764"/>
    <n v="1.561450088650467E-2"/>
    <n v="6.6591631246460684E-2"/>
    <n v="6.4066996828624379E-2"/>
    <n v="18"/>
  </r>
  <r>
    <x v="4"/>
    <n v="13"/>
    <n v="1"/>
    <n v="18.5"/>
    <n v="342.25"/>
    <n v="11.3"/>
    <n v="11.34"/>
    <n v="13.013177082395281"/>
    <n v="11.011583379716889"/>
    <n v="11.3"/>
    <n v="2.6880252142277666E-2"/>
    <n v="0.11996691050503604"/>
    <n v="0.1185390342339926"/>
    <n v="18"/>
  </r>
  <r>
    <x v="4"/>
    <n v="14"/>
    <n v="1"/>
    <n v="12.6"/>
    <n v="158.76"/>
    <m/>
    <n v="11.34"/>
    <n v="13.013177082395281"/>
    <n v="10.063694426090123"/>
    <n v="10.063694426090123"/>
    <n v="1.2468981242097887E-2"/>
    <n v="5.2319432540488882E-2"/>
    <n v="4.913519469285646E-2"/>
    <n v="18"/>
  </r>
  <r>
    <x v="5"/>
    <n v="1"/>
    <n v="1"/>
    <n v="19.5"/>
    <n v="380.25"/>
    <n v="12.8"/>
    <n v="12.08"/>
    <n v="15.118132049518113"/>
    <n v="11.543708656877982"/>
    <n v="12.8"/>
    <n v="2.9864765163187972E-2"/>
    <n v="0.15225334806694144"/>
    <n v="0.15080764468655231"/>
    <n v="24"/>
  </r>
  <r>
    <x v="5"/>
    <n v="2"/>
    <n v="1"/>
    <n v="14.4"/>
    <n v="207.36"/>
    <m/>
    <n v="12.08"/>
    <n v="15.118132049518113"/>
    <n v="10.680860596293584"/>
    <n v="10.680860596293584"/>
    <n v="1.628601631620949E-2"/>
    <n v="7.137271949235563E-2"/>
    <n v="6.8897661545385819E-2"/>
    <n v="24"/>
  </r>
  <r>
    <x v="5"/>
    <n v="3"/>
    <n v="1"/>
    <n v="17.100000000000001"/>
    <n v="292.41000000000003"/>
    <m/>
    <n v="12.08"/>
    <n v="15.118132049518113"/>
    <n v="11.211738713420102"/>
    <n v="11.211738713420102"/>
    <n v="2.2965827695904786E-2"/>
    <n v="0.10306931250766581"/>
    <n v="0.10135075588790565"/>
    <n v="24"/>
  </r>
  <r>
    <x v="5"/>
    <n v="4"/>
    <n v="1"/>
    <n v="12.3"/>
    <n v="151.29000000000002"/>
    <m/>
    <n v="12.08"/>
    <n v="15.118132049518113"/>
    <n v="10.10788666279786"/>
    <n v="10.10788666279786"/>
    <n v="1.1882288814039996E-2"/>
    <n v="5.0332364376017735E-2"/>
    <n v="4.6944964772767758E-2"/>
    <n v="24"/>
  </r>
  <r>
    <x v="5"/>
    <n v="5"/>
    <n v="1"/>
    <n v="15.6"/>
    <n v="243.35999999999999"/>
    <m/>
    <n v="12.08"/>
    <n v="15.118132049518113"/>
    <n v="10.941227678933798"/>
    <n v="10.941227678933798"/>
    <n v="1.9113449704440299E-2"/>
    <n v="8.484174547777143E-2"/>
    <n v="8.2748090555394962E-2"/>
    <n v="24"/>
  </r>
  <r>
    <x v="5"/>
    <n v="6"/>
    <n v="1"/>
    <n v="14.9"/>
    <n v="222.01000000000002"/>
    <m/>
    <n v="12.08"/>
    <n v="15.118132049518113"/>
    <n v="10.794586986629247"/>
    <n v="10.794586986629247"/>
    <n v="1.743662462558675E-2"/>
    <n v="7.6861256754603077E-2"/>
    <n v="7.4555328799806447E-2"/>
    <n v="24"/>
  </r>
  <r>
    <x v="5"/>
    <n v="7"/>
    <n v="1"/>
    <n v="14.9"/>
    <n v="222.01000000000002"/>
    <m/>
    <n v="12.08"/>
    <n v="15.118132049518113"/>
    <n v="10.794586986629247"/>
    <n v="10.794586986629247"/>
    <n v="1.743662462558675E-2"/>
    <n v="7.6861256754603077E-2"/>
    <n v="7.4555328799806447E-2"/>
    <n v="24"/>
  </r>
  <r>
    <x v="5"/>
    <n v="8"/>
    <n v="1"/>
    <n v="15.3"/>
    <n v="234.09000000000003"/>
    <m/>
    <n v="12.08"/>
    <n v="15.118132049518113"/>
    <n v="10.880105048888336"/>
    <n v="10.880105048888336"/>
    <n v="1.838538560697087E-2"/>
    <n v="8.1379655291870648E-2"/>
    <n v="7.919830726882375E-2"/>
    <n v="24"/>
  </r>
  <r>
    <x v="5"/>
    <n v="9"/>
    <n v="1"/>
    <n v="13.8"/>
    <n v="190.44000000000003"/>
    <m/>
    <n v="12.08"/>
    <n v="15.118132049518113"/>
    <n v="10.533659108713525"/>
    <n v="10.533659108713525"/>
    <n v="1.4957122623741007E-2"/>
    <n v="6.5024895804820154E-2"/>
    <n v="6.2325003565988683E-2"/>
    <n v="24"/>
  </r>
  <r>
    <x v="5"/>
    <n v="10"/>
    <n v="1"/>
    <n v="17.8"/>
    <n v="316.84000000000003"/>
    <n v="12.2"/>
    <n v="12.08"/>
    <n v="15.118132049518113"/>
    <n v="11.320112968210793"/>
    <n v="12.2"/>
    <n v="2.4884555409084755E-2"/>
    <n v="0.12211801882105648"/>
    <n v="0.12040320880963166"/>
    <n v="24"/>
  </r>
  <r>
    <x v="5"/>
    <n v="10"/>
    <n v="2"/>
    <n v="8.6"/>
    <n v="73.959999999999994"/>
    <m/>
    <n v="12.08"/>
    <n v="15.118132049518113"/>
    <n v="8.592945945993975"/>
    <n v="8.592945945993975"/>
    <n v="5.8088048164875268E-3"/>
    <n v="2.1827035337444348E-2"/>
    <n v="1.5750611012760724E-2"/>
    <n v="24"/>
  </r>
  <r>
    <x v="5"/>
    <n v="11"/>
    <n v="1"/>
    <n v="19.600000000000001"/>
    <n v="384.16000000000008"/>
    <n v="12"/>
    <n v="12.08"/>
    <n v="15.118132049518113"/>
    <n v="11.555304573588719"/>
    <n v="12"/>
    <n v="3.0171855845076378E-2"/>
    <n v="0.14272237297222301"/>
    <n v="0.14139661315836663"/>
    <n v="24"/>
  </r>
  <r>
    <x v="5"/>
    <n v="12"/>
    <n v="1"/>
    <n v="13.9"/>
    <n v="193.21"/>
    <m/>
    <n v="12.08"/>
    <n v="15.118132049518113"/>
    <n v="10.559043396108864"/>
    <n v="10.559043396108864"/>
    <n v="1.5174677915002099E-2"/>
    <n v="6.6064569924010594E-2"/>
    <n v="6.3403927427704704E-2"/>
    <n v="24"/>
  </r>
  <r>
    <x v="5"/>
    <n v="13"/>
    <n v="1"/>
    <n v="15"/>
    <n v="225"/>
    <m/>
    <n v="12.08"/>
    <n v="15.118132049518113"/>
    <n v="10.816409299951941"/>
    <n v="10.816409299951941"/>
    <n v="1.7671458676442587E-2"/>
    <n v="7.7980306757302831E-2"/>
    <n v="7.5706379570421006E-2"/>
    <n v="24"/>
  </r>
  <r>
    <x v="5"/>
    <n v="14"/>
    <n v="1"/>
    <n v="15.6"/>
    <n v="243.35999999999999"/>
    <m/>
    <n v="12.08"/>
    <n v="15.118132049518113"/>
    <n v="10.941227678933798"/>
    <n v="10.941227678933798"/>
    <n v="1.9113449704440299E-2"/>
    <n v="8.484174547777143E-2"/>
    <n v="8.2748090555394962E-2"/>
    <n v="24"/>
  </r>
  <r>
    <x v="5"/>
    <n v="15"/>
    <n v="1"/>
    <n v="16.899999999999999"/>
    <n v="285.60999999999996"/>
    <m/>
    <n v="12.08"/>
    <n v="15.118132049518113"/>
    <n v="11.178810598517511"/>
    <n v="11.178810598517511"/>
    <n v="2.2431756944794518E-2"/>
    <n v="0.10055235004806125"/>
    <n v="9.8789228962998549E-2"/>
    <n v="24"/>
  </r>
  <r>
    <x v="5"/>
    <n v="15"/>
    <n v="2"/>
    <n v="5.8"/>
    <n v="33.64"/>
    <m/>
    <n v="12.08"/>
    <n v="15.118132049518113"/>
    <n v="6.8090623449911902"/>
    <n v="6.8090623449911902"/>
    <n v="2.642079421669016E-3"/>
    <n v="8.1795940487032117E-3"/>
    <n v="1.3722911324151109E-3"/>
    <n v="24"/>
  </r>
  <r>
    <x v="5"/>
    <n v="16"/>
    <n v="1"/>
    <n v="14.8"/>
    <n v="219.04000000000002"/>
    <m/>
    <n v="12.08"/>
    <n v="15.118132049518113"/>
    <n v="10.772462649949533"/>
    <n v="10.772462649949533"/>
    <n v="1.7203361371057709E-2"/>
    <n v="7.5749284595657496E-2"/>
    <n v="7.3410764746831045E-2"/>
    <n v="24"/>
  </r>
  <r>
    <x v="5"/>
    <n v="17"/>
    <n v="1"/>
    <n v="17.8"/>
    <n v="316.84000000000003"/>
    <n v="10.8"/>
    <n v="12.08"/>
    <n v="15.118132049518113"/>
    <n v="11.320112968210793"/>
    <n v="10.8"/>
    <n v="2.4884555409084755E-2"/>
    <n v="0.1062041493536031"/>
    <n v="0.10471280564917172"/>
    <n v="24"/>
  </r>
  <r>
    <x v="5"/>
    <n v="18"/>
    <n v="1"/>
    <n v="22.7"/>
    <n v="515.29"/>
    <n v="12.6"/>
    <n v="12.08"/>
    <n v="15.118132049518113"/>
    <n v="11.845996080988778"/>
    <n v="12.6"/>
    <n v="4.0470781961707107E-2"/>
    <n v="0.19702030792040148"/>
    <n v="0.19604690464502048"/>
    <n v="24"/>
  </r>
  <r>
    <x v="5"/>
    <n v="19"/>
    <n v="1"/>
    <n v="8.3000000000000007"/>
    <n v="68.890000000000015"/>
    <m/>
    <n v="12.08"/>
    <n v="15.118132049518113"/>
    <n v="8.4329661809763881"/>
    <n v="8.4329661809763881"/>
    <n v="5.4106079476450219E-3"/>
    <n v="2.0028871365390152E-2"/>
    <n v="1.3693059172347789E-2"/>
    <n v="24"/>
  </r>
  <r>
    <x v="5"/>
    <n v="20"/>
    <n v="1"/>
    <n v="15.9"/>
    <n v="252.81"/>
    <m/>
    <n v="12.08"/>
    <n v="15.118132049518113"/>
    <n v="10.999881136441697"/>
    <n v="10.999881136441697"/>
    <n v="1.9855650968850891E-2"/>
    <n v="8.8365875174161848E-2"/>
    <n v="8.6355329893368526E-2"/>
    <n v="24"/>
  </r>
  <r>
    <x v="5"/>
    <n v="20"/>
    <n v="2"/>
    <n v="12.6"/>
    <n v="158.76"/>
    <m/>
    <n v="12.08"/>
    <n v="15.118132049518113"/>
    <n v="10.200204619852633"/>
    <n v="10.200204619852633"/>
    <n v="1.2468981242097887E-2"/>
    <n v="5.313318518540093E-2"/>
    <n v="4.9899421151326506E-2"/>
    <n v="24"/>
  </r>
  <r>
    <x v="5"/>
    <n v="21"/>
    <n v="1"/>
    <n v="7.4"/>
    <n v="54.760000000000005"/>
    <m/>
    <n v="12.08"/>
    <n v="15.118132049518113"/>
    <n v="7.9114722484761408"/>
    <n v="7.9114722484761408"/>
    <n v="4.3008403427644273E-3"/>
    <n v="1.5115589705537518E-2"/>
    <n v="8.0989753684568167E-3"/>
    <n v="24"/>
  </r>
  <r>
    <x v="6"/>
    <n v="1"/>
    <n v="1"/>
    <n v="18.399999999999999"/>
    <n v="338.55999999999995"/>
    <n v="14.9"/>
    <n v="13.2"/>
    <n v="14.790940574450397"/>
    <n v="12.548457333574714"/>
    <n v="14.9"/>
    <n v="2.6590440219984003E-2"/>
    <n v="0.16306939715194999"/>
    <n v="0.16108286168495681"/>
    <n v="26"/>
  </r>
  <r>
    <x v="6"/>
    <n v="2"/>
    <n v="1"/>
    <n v="15.1"/>
    <n v="228.01"/>
    <m/>
    <n v="13.2"/>
    <n v="14.790940574450397"/>
    <n v="11.944956701018095"/>
    <n v="11.944956701018095"/>
    <n v="1.7907863523625216E-2"/>
    <n v="8.8429137109703446E-2"/>
    <n v="8.5922351723574653E-2"/>
    <n v="26"/>
  </r>
  <r>
    <x v="6"/>
    <n v="3"/>
    <n v="1"/>
    <n v="9.6"/>
    <n v="92.16"/>
    <m/>
    <n v="13.2"/>
    <n v="14.790940574450397"/>
    <n v="10.048853032751582"/>
    <n v="10.048853032751582"/>
    <n v="7.2382294738708832E-3"/>
    <n v="3.1883820400111375E-2"/>
    <n v="2.6026542014229458E-2"/>
    <n v="26"/>
  </r>
  <r>
    <x v="6"/>
    <n v="4"/>
    <n v="1"/>
    <n v="14.2"/>
    <n v="201.64"/>
    <m/>
    <n v="13.2"/>
    <n v="14.790940574450397"/>
    <n v="11.725704045964456"/>
    <n v="11.725704045964456"/>
    <n v="1.5836768566746148E-2"/>
    <n v="7.7435021670236068E-2"/>
    <n v="7.4585813240646906E-2"/>
    <n v="26"/>
  </r>
  <r>
    <x v="6"/>
    <n v="5"/>
    <n v="1"/>
    <n v="9.4"/>
    <n v="88.360000000000014"/>
    <m/>
    <n v="13.2"/>
    <n v="14.790940574450397"/>
    <n v="9.9484641113536298"/>
    <n v="9.9484641113536298"/>
    <n v="6.939778171779854E-3"/>
    <n v="3.0337485491613636E-2"/>
    <n v="2.4290871988678884E-2"/>
    <n v="26"/>
  </r>
  <r>
    <x v="6"/>
    <n v="6"/>
    <n v="1"/>
    <n v="19.600000000000001"/>
    <n v="384.16000000000008"/>
    <n v="13.6"/>
    <n v="13.2"/>
    <n v="14.790940574450397"/>
    <n v="12.707199495479715"/>
    <n v="13.6"/>
    <n v="3.0171855845076378E-2"/>
    <n v="0.16472470969499908"/>
    <n v="0.16319456837297039"/>
    <n v="26"/>
  </r>
  <r>
    <x v="6"/>
    <n v="7"/>
    <n v="1"/>
    <n v="12.1"/>
    <n v="146.41"/>
    <m/>
    <n v="13.2"/>
    <n v="14.790940574450397"/>
    <n v="11.092229430664402"/>
    <n v="11.092229430664402"/>
    <n v="1.149901451030204E-2"/>
    <n v="5.4344442628570862E-2"/>
    <n v="5.0428849896213185E-2"/>
    <n v="26"/>
  </r>
  <r>
    <x v="6"/>
    <n v="8"/>
    <n v="1"/>
    <n v="18.100000000000001"/>
    <n v="327.61000000000007"/>
    <m/>
    <n v="13.2"/>
    <n v="14.790940574450397"/>
    <n v="12.504410808071164"/>
    <n v="12.504410808071164"/>
    <n v="2.573042923106381E-2"/>
    <n v="0.12948376226711969"/>
    <n v="0.12779119115896825"/>
    <n v="26"/>
  </r>
  <r>
    <x v="6"/>
    <n v="9"/>
    <n v="1"/>
    <n v="19.600000000000001"/>
    <n v="384.16000000000008"/>
    <n v="11.8"/>
    <n v="13.2"/>
    <n v="14.790940574450397"/>
    <n v="12.707199495479715"/>
    <n v="11.8"/>
    <n v="3.0171855845076378E-2"/>
    <n v="0.14000088503760896"/>
    <n v="0.13870040534811198"/>
    <n v="26"/>
  </r>
  <r>
    <x v="6"/>
    <n v="10"/>
    <n v="1"/>
    <n v="10.6"/>
    <n v="112.36"/>
    <m/>
    <n v="13.2"/>
    <n v="14.790940574450397"/>
    <n v="10.510584512352722"/>
    <n v="10.510584512352722"/>
    <n v="8.8247337639337283E-3"/>
    <n v="4.0181887664915018E-2"/>
    <n v="3.5200110792634291E-2"/>
    <n v="26"/>
  </r>
  <r>
    <x v="6"/>
    <n v="10"/>
    <n v="2"/>
    <n v="6.6"/>
    <n v="43.559999999999995"/>
    <m/>
    <n v="13.2"/>
    <n v="14.790940574450397"/>
    <n v="8.2021634092254665"/>
    <n v="8.2021634092254665"/>
    <n v="3.4211943997592845E-3"/>
    <n v="1.2799398548073149E-2"/>
    <n v="4.6049972169440127E-3"/>
    <n v="26"/>
  </r>
  <r>
    <x v="6"/>
    <n v="11"/>
    <n v="1"/>
    <n v="15.1"/>
    <n v="228.01"/>
    <m/>
    <n v="13.2"/>
    <n v="14.790940574450397"/>
    <n v="11.944956701018095"/>
    <n v="11.944956701018095"/>
    <n v="1.7907863523625216E-2"/>
    <n v="8.8429137109703446E-2"/>
    <n v="8.5922351723574653E-2"/>
    <n v="26"/>
  </r>
  <r>
    <x v="6"/>
    <n v="12"/>
    <n v="1"/>
    <n v="13.2"/>
    <n v="174.23999999999998"/>
    <m/>
    <n v="13.2"/>
    <n v="14.790940574450397"/>
    <n v="11.447262098972287"/>
    <n v="11.447262098972287"/>
    <n v="1.3684777599037138E-2"/>
    <n v="6.5980808172956082E-2"/>
    <n v="6.267675763598389E-2"/>
    <n v="26"/>
  </r>
  <r>
    <x v="6"/>
    <n v="13"/>
    <n v="1"/>
    <n v="17.2"/>
    <n v="295.83999999999997"/>
    <m/>
    <n v="13.2"/>
    <n v="14.790940574450397"/>
    <n v="12.360564349048959"/>
    <n v="12.360564349048959"/>
    <n v="2.3235219265950107E-2"/>
    <n v="0.11648103649768862"/>
    <n v="0.11458671301508674"/>
    <n v="26"/>
  </r>
  <r>
    <x v="6"/>
    <n v="14"/>
    <n v="1"/>
    <n v="13.1"/>
    <n v="171.60999999999999"/>
    <m/>
    <n v="13.2"/>
    <n v="14.790940574450397"/>
    <n v="11.417205523785164"/>
    <n v="11.417205523785164"/>
    <n v="1.3478217882063609E-2"/>
    <n v="6.4880647734772465E-2"/>
    <n v="6.1526170012502775E-2"/>
    <n v="26"/>
  </r>
  <r>
    <x v="6"/>
    <n v="15"/>
    <n v="1"/>
    <n v="18.3"/>
    <n v="334.89000000000004"/>
    <n v="13.3"/>
    <n v="13.2"/>
    <n v="14.790940574450397"/>
    <n v="12.533980942570151"/>
    <n v="13.3"/>
    <n v="2.630219909401715E-2"/>
    <n v="0.14176331910036416"/>
    <n v="0.13999550726510396"/>
    <n v="26"/>
  </r>
  <r>
    <x v="6"/>
    <n v="16"/>
    <n v="1"/>
    <n v="12"/>
    <n v="144"/>
    <m/>
    <n v="13.2"/>
    <n v="14.790940574450397"/>
    <n v="11.057149700464207"/>
    <n v="11.057149700464207"/>
    <n v="1.1309733552923255E-2"/>
    <n v="5.3338106068196431E-2"/>
    <n v="4.936027931491211E-2"/>
    <n v="26"/>
  </r>
  <r>
    <x v="6"/>
    <n v="17"/>
    <n v="1"/>
    <n v="10.8"/>
    <n v="116.64000000000001"/>
    <m/>
    <n v="13.2"/>
    <n v="14.790940574450397"/>
    <n v="10.595398506096259"/>
    <n v="10.595398506096259"/>
    <n v="9.1608841778678379E-3"/>
    <n v="4.1953012772644946E-2"/>
    <n v="3.7130520391415033E-2"/>
    <n v="26"/>
  </r>
  <r>
    <x v="6"/>
    <n v="18"/>
    <n v="1"/>
    <n v="10.9"/>
    <n v="118.81"/>
    <m/>
    <n v="13.2"/>
    <n v="14.790940574450397"/>
    <n v="10.636920148012774"/>
    <n v="10.636920148012774"/>
    <n v="9.3313155793250824E-3"/>
    <n v="4.2852302305902062E-2"/>
    <n v="3.81074197644128E-2"/>
    <n v="26"/>
  </r>
  <r>
    <x v="6"/>
    <n v="19"/>
    <n v="1"/>
    <n v="19.3"/>
    <n v="372.49"/>
    <n v="12.4"/>
    <n v="13.2"/>
    <n v="14.790940574450397"/>
    <n v="12.669986606981054"/>
    <n v="12.4"/>
    <n v="2.9255296188391552E-2"/>
    <n v="0.14409395403056038"/>
    <n v="0.14266380342118348"/>
    <n v="26"/>
  </r>
  <r>
    <x v="6"/>
    <n v="20"/>
    <n v="1"/>
    <n v="15.7"/>
    <n v="246.48999999999998"/>
    <m/>
    <n v="13.2"/>
    <n v="14.790940574450397"/>
    <n v="12.076458436054354"/>
    <n v="12.076458436054354"/>
    <n v="1.9359279329583701E-2"/>
    <n v="9.6107689936652904E-2"/>
    <n v="9.3799734889580114E-2"/>
    <n v="26"/>
  </r>
  <r>
    <x v="6"/>
    <n v="21"/>
    <n v="1"/>
    <n v="11.9"/>
    <n v="141.61000000000001"/>
    <m/>
    <n v="13.2"/>
    <n v="14.790940574450397"/>
    <n v="11.021573647141267"/>
    <n v="11.021573647141267"/>
    <n v="1.1122023391871266E-2"/>
    <n v="5.2340502734481438E-2"/>
    <n v="4.8299249989265207E-2"/>
    <n v="26"/>
  </r>
  <r>
    <x v="6"/>
    <n v="22"/>
    <n v="1"/>
    <n v="15.7"/>
    <n v="246.48999999999998"/>
    <m/>
    <n v="13.2"/>
    <n v="14.790940574450397"/>
    <n v="12.076458436054354"/>
    <n v="12.076458436054354"/>
    <n v="1.9359279329583701E-2"/>
    <n v="9.6107689936652904E-2"/>
    <n v="9.3799734889580114E-2"/>
    <n v="26"/>
  </r>
  <r>
    <x v="6"/>
    <n v="23"/>
    <n v="1"/>
    <n v="16.600000000000001"/>
    <n v="275.56000000000006"/>
    <m/>
    <n v="13.2"/>
    <n v="14.790940574450397"/>
    <n v="12.254049871829514"/>
    <n v="12.254049871829514"/>
    <n v="2.1642431790580088E-2"/>
    <n v="0.10813360011485436"/>
    <n v="0.10608666304968513"/>
    <n v="26"/>
  </r>
  <r>
    <x v="6"/>
    <n v="24"/>
    <n v="1"/>
    <n v="15.2"/>
    <n v="231.04"/>
    <m/>
    <n v="13.2"/>
    <n v="14.790940574450397"/>
    <n v="11.967650595754391"/>
    <n v="11.967650595754391"/>
    <n v="1.8145839167134643E-2"/>
    <n v="8.9689747080759663E-2"/>
    <n v="8.7217620668396389E-2"/>
    <n v="26"/>
  </r>
  <r>
    <x v="6"/>
    <n v="25"/>
    <n v="1"/>
    <n v="15.6"/>
    <n v="243.35999999999999"/>
    <m/>
    <n v="13.2"/>
    <n v="14.790940574450397"/>
    <n v="12.055304001478353"/>
    <n v="12.055304001478353"/>
    <n v="1.9113449704440299E-2"/>
    <n v="9.4808878848666581E-2"/>
    <n v="9.2469263194029788E-2"/>
    <n v="26"/>
  </r>
  <r>
    <x v="7"/>
    <n v="1"/>
    <n v="1"/>
    <n v="9.3000000000000007"/>
    <n v="86.490000000000009"/>
    <m/>
    <n v="12.120000000000001"/>
    <n v="12.454431225184758"/>
    <n v="9.8003161538668859"/>
    <n v="9.8003161538668859"/>
    <n v="6.7929087152245309E-3"/>
    <n v="2.9247229604005248E-2"/>
    <n v="2.3173365755182654E-2"/>
    <n v="35"/>
  </r>
  <r>
    <x v="7"/>
    <n v="2"/>
    <n v="1"/>
    <n v="14.2"/>
    <n v="201.64"/>
    <m/>
    <n v="12.120000000000001"/>
    <n v="12.454431225184758"/>
    <n v="11.271862093836623"/>
    <n v="11.271862093836623"/>
    <n v="1.5836768566746148E-2"/>
    <n v="7.4011604738230236E-2"/>
    <n v="7.1288360351399502E-2"/>
    <n v="35"/>
  </r>
  <r>
    <x v="7"/>
    <n v="3"/>
    <n v="1"/>
    <n v="10.4"/>
    <n v="108.16000000000001"/>
    <m/>
    <n v="12.120000000000001"/>
    <n v="12.454431225184758"/>
    <n v="10.242119409797295"/>
    <n v="10.242119409797295"/>
    <n v="8.4948665353068008E-3"/>
    <n v="3.7682794752671354E-2"/>
    <n v="3.2638688520428283E-2"/>
    <n v="35"/>
  </r>
  <r>
    <x v="7"/>
    <n v="4"/>
    <n v="1"/>
    <n v="13.9"/>
    <n v="193.21"/>
    <m/>
    <n v="12.120000000000001"/>
    <n v="12.454431225184758"/>
    <n v="11.212151255860375"/>
    <n v="11.212151255860375"/>
    <n v="1.5174677915002099E-2"/>
    <n v="7.0766113900602404E-2"/>
    <n v="6.7916124410639253E-2"/>
    <n v="35"/>
  </r>
  <r>
    <x v="7"/>
    <n v="5"/>
    <n v="1"/>
    <n v="10.4"/>
    <n v="108.16000000000001"/>
    <m/>
    <n v="12.120000000000001"/>
    <n v="12.454431225184758"/>
    <n v="10.242119409797295"/>
    <n v="10.242119409797295"/>
    <n v="8.4948665353068008E-3"/>
    <n v="3.7682794752671354E-2"/>
    <n v="3.2638688520428283E-2"/>
    <n v="35"/>
  </r>
  <r>
    <x v="7"/>
    <n v="6"/>
    <n v="1"/>
    <n v="12.1"/>
    <n v="146.41"/>
    <m/>
    <n v="12.120000000000001"/>
    <n v="12.454431225184758"/>
    <n v="10.783725956954036"/>
    <n v="10.783725956954036"/>
    <n v="1.149901451030204E-2"/>
    <n v="5.2616597987831908E-2"/>
    <n v="4.8825498866792709E-2"/>
    <n v="35"/>
  </r>
  <r>
    <x v="7"/>
    <n v="7"/>
    <n v="1"/>
    <n v="17.600000000000001"/>
    <n v="309.76000000000005"/>
    <n v="12.4"/>
    <n v="12.120000000000001"/>
    <n v="12.454431225184758"/>
    <n v="11.775500438744174"/>
    <n v="12.4"/>
    <n v="2.4328493509399363E-2"/>
    <n v="0.12188828026177159"/>
    <n v="0.12009181706333225"/>
    <n v="35"/>
  </r>
  <r>
    <x v="7"/>
    <n v="8"/>
    <n v="1"/>
    <n v="15.4"/>
    <n v="237.16000000000003"/>
    <n v="12.6"/>
    <n v="12.120000000000001"/>
    <n v="12.454431225184758"/>
    <n v="11.482941817254769"/>
    <n v="12.6"/>
    <n v="1.8626502843133885E-2"/>
    <n v="9.7423213304468528E-2"/>
    <n v="9.4883251890787612E-2"/>
    <n v="35"/>
  </r>
  <r>
    <x v="7"/>
    <n v="9"/>
    <n v="1"/>
    <n v="15.7"/>
    <n v="246.48999999999998"/>
    <n v="10"/>
    <n v="12.120000000000001"/>
    <n v="12.454431225184758"/>
    <n v="11.529431888461842"/>
    <n v="10"/>
    <n v="1.9359279329583701E-2"/>
    <n v="7.7427698640817402E-2"/>
    <n v="7.5568329760147282E-2"/>
    <n v="35"/>
  </r>
  <r>
    <x v="7"/>
    <n v="10"/>
    <n v="1"/>
    <n v="13.4"/>
    <n v="179.56"/>
    <m/>
    <n v="12.120000000000001"/>
    <n v="12.454431225184758"/>
    <n v="11.105744966385798"/>
    <n v="11.105744966385798"/>
    <n v="1.4102609421964582E-2"/>
    <n v="6.5494342061474656E-2"/>
    <n v="6.2415766725690332E-2"/>
    <n v="35"/>
  </r>
  <r>
    <x v="7"/>
    <n v="11"/>
    <n v="1"/>
    <n v="13.5"/>
    <n v="182.25"/>
    <m/>
    <n v="12.120000000000001"/>
    <n v="12.454431225184758"/>
    <n v="11.127742236780291"/>
    <n v="11.127742236780291"/>
    <n v="1.4313881527918494E-2"/>
    <n v="6.6534820107942455E-2"/>
    <n v="6.3503786618785599E-2"/>
    <n v="35"/>
  </r>
  <r>
    <x v="7"/>
    <n v="12"/>
    <n v="1"/>
    <n v="14.2"/>
    <n v="201.64"/>
    <m/>
    <n v="12.120000000000001"/>
    <n v="12.454431225184758"/>
    <n v="11.271862093836623"/>
    <n v="11.271862093836623"/>
    <n v="1.5836768566746148E-2"/>
    <n v="7.4011604738230236E-2"/>
    <n v="7.1288360351399502E-2"/>
    <n v="35"/>
  </r>
  <r>
    <x v="7"/>
    <n v="13"/>
    <n v="1"/>
    <n v="12.8"/>
    <n v="163.84000000000003"/>
    <m/>
    <n v="12.120000000000001"/>
    <n v="12.454431225184758"/>
    <n v="10.965767530322319"/>
    <n v="10.965767530322319"/>
    <n v="1.2867963509103795E-2"/>
    <n v="5.9399544566025295E-2"/>
    <n v="5.6014979445122522E-2"/>
    <n v="35"/>
  </r>
  <r>
    <x v="7"/>
    <n v="14"/>
    <n v="1"/>
    <n v="9"/>
    <n v="81"/>
    <m/>
    <n v="12.120000000000001"/>
    <n v="12.454431225184758"/>
    <n v="9.6650725241252999"/>
    <n v="9.6650725241252999"/>
    <n v="6.3617251235193314E-3"/>
    <n v="2.7122161094601697E-2"/>
    <n v="2.0742687174174646E-2"/>
    <n v="35"/>
  </r>
  <r>
    <x v="7"/>
    <n v="15"/>
    <n v="1"/>
    <n v="12.8"/>
    <n v="163.84000000000003"/>
    <m/>
    <n v="12.120000000000001"/>
    <n v="12.454431225184758"/>
    <n v="10.965767530322319"/>
    <n v="10.965767530322319"/>
    <n v="1.2867963509103795E-2"/>
    <n v="5.9399544566025295E-2"/>
    <n v="5.6014979445122522E-2"/>
    <n v="35"/>
  </r>
  <r>
    <x v="7"/>
    <n v="16"/>
    <n v="1"/>
    <n v="10.5"/>
    <n v="110.25"/>
    <m/>
    <n v="12.120000000000001"/>
    <n v="12.454431225184758"/>
    <n v="10.278406713762827"/>
    <n v="10.278406713762827"/>
    <n v="8.6590147514568668E-3"/>
    <n v="3.8498686028888722E-2"/>
    <n v="3.3539752303588063E-2"/>
    <n v="35"/>
  </r>
  <r>
    <x v="7"/>
    <n v="17"/>
    <n v="1"/>
    <n v="17.3"/>
    <n v="299.29000000000002"/>
    <n v="12.7"/>
    <n v="12.120000000000001"/>
    <n v="12.454431225184758"/>
    <n v="11.741640788418733"/>
    <n v="12.7"/>
    <n v="2.350618163232223E-2"/>
    <n v="0.12142335695964447"/>
    <n v="0.11949704688630082"/>
    <n v="35"/>
  </r>
  <r>
    <x v="7"/>
    <n v="18"/>
    <n v="1"/>
    <n v="10.5"/>
    <n v="110.25"/>
    <m/>
    <n v="12.120000000000001"/>
    <n v="12.454431225184758"/>
    <n v="10.278406713762827"/>
    <n v="10.278406713762827"/>
    <n v="8.6590147514568668E-3"/>
    <n v="3.8498686028888722E-2"/>
    <n v="3.3539752303588063E-2"/>
    <n v="35"/>
  </r>
  <r>
    <x v="7"/>
    <n v="19"/>
    <n v="1"/>
    <n v="11.7"/>
    <n v="136.88999999999999"/>
    <m/>
    <n v="12.120000000000001"/>
    <n v="12.454431225184758"/>
    <n v="10.66974812309363"/>
    <n v="10.66974812309363"/>
    <n v="1.0751315458747669E-2"/>
    <n v="4.8903228468383395E-2"/>
    <n v="4.4853085317666075E-2"/>
    <n v="35"/>
  </r>
  <r>
    <x v="7"/>
    <n v="20"/>
    <n v="1"/>
    <n v="11.8"/>
    <n v="139.24"/>
    <m/>
    <n v="12.120000000000001"/>
    <n v="12.454431225184758"/>
    <n v="10.698959642163352"/>
    <n v="10.698959642163352"/>
    <n v="1.093588402714607E-2"/>
    <n v="4.9820311459796915E-2"/>
    <n v="4.5836863381411977E-2"/>
    <n v="35"/>
  </r>
  <r>
    <x v="7"/>
    <n v="21"/>
    <n v="1"/>
    <n v="13.3"/>
    <n v="176.89000000000001"/>
    <m/>
    <n v="12.120000000000001"/>
    <n v="12.454431225184758"/>
    <n v="11.083377592864931"/>
    <n v="11.083377592864931"/>
    <n v="1.3892908112337463E-2"/>
    <n v="6.4460862925823495E-2"/>
    <n v="6.133379316549991E-2"/>
    <n v="35"/>
  </r>
  <r>
    <x v="7"/>
    <n v="22"/>
    <n v="1"/>
    <n v="9.1"/>
    <n v="82.809999999999988"/>
    <m/>
    <n v="12.120000000000001"/>
    <n v="12.454431225184758"/>
    <n v="9.7109079699972494"/>
    <n v="9.7109079699972494"/>
    <n v="6.5038821910942679E-3"/>
    <n v="2.7821995762068896E-2"/>
    <n v="2.1545223072218237E-2"/>
    <n v="35"/>
  </r>
  <r>
    <x v="7"/>
    <n v="23"/>
    <n v="1"/>
    <n v="11.6"/>
    <n v="134.56"/>
    <m/>
    <n v="12.120000000000001"/>
    <n v="12.454431225184758"/>
    <n v="10.640045121474486"/>
    <n v="10.640045121474486"/>
    <n v="1.0568317686676064E-2"/>
    <n v="4.7993710692790598E-2"/>
    <n v="4.3875547552703308E-2"/>
    <n v="35"/>
  </r>
  <r>
    <x v="7"/>
    <n v="24"/>
    <n v="1"/>
    <n v="10.7"/>
    <n v="114.48999999999998"/>
    <m/>
    <n v="12.120000000000001"/>
    <n v="12.454431225184758"/>
    <n v="10.34918996640419"/>
    <n v="10.34918996640419"/>
    <n v="8.9920235727373836E-3"/>
    <n v="4.0154450494128822E-2"/>
    <n v="3.5361426467622824E-2"/>
    <n v="35"/>
  </r>
  <r>
    <x v="7"/>
    <n v="25"/>
    <n v="1"/>
    <n v="9.8000000000000007"/>
    <n v="96.04000000000002"/>
    <m/>
    <n v="12.120000000000001"/>
    <n v="12.454431225184758"/>
    <n v="10.011208770447116"/>
    <n v="10.011208770447116"/>
    <n v="7.5429639612690945E-3"/>
    <n v="3.2957698664520856E-2"/>
    <n v="2.7372015439271882E-2"/>
    <n v="35"/>
  </r>
  <r>
    <x v="7"/>
    <n v="26"/>
    <n v="1"/>
    <n v="11.4"/>
    <n v="129.96"/>
    <m/>
    <n v="12.120000000000001"/>
    <n v="12.454431225184758"/>
    <n v="10.579131454768609"/>
    <n v="10.579131454768609"/>
    <n v="1.0207034531513238E-2"/>
    <n v="4.6197513931707367E-2"/>
    <n v="4.193925482152544E-2"/>
    <n v="35"/>
  </r>
  <r>
    <x v="7"/>
    <n v="27"/>
    <n v="1"/>
    <n v="11.7"/>
    <n v="136.88999999999999"/>
    <m/>
    <n v="12.120000000000001"/>
    <n v="12.454431225184758"/>
    <n v="10.66974812309363"/>
    <n v="10.66974812309363"/>
    <n v="1.0751315458747669E-2"/>
    <n v="4.8903228468383395E-2"/>
    <n v="4.4853085317666075E-2"/>
    <n v="35"/>
  </r>
  <r>
    <x v="7"/>
    <n v="28"/>
    <n v="1"/>
    <n v="13.8"/>
    <n v="190.44000000000003"/>
    <m/>
    <n v="12.120000000000001"/>
    <n v="12.454431225184758"/>
    <n v="11.191574163574135"/>
    <n v="11.191574163574135"/>
    <n v="1.4957122623741007E-2"/>
    <n v="6.969794315855192E-2"/>
    <n v="6.6804021784788767E-2"/>
    <n v="35"/>
  </r>
  <r>
    <x v="7"/>
    <n v="29"/>
    <n v="1"/>
    <n v="9.4"/>
    <n v="88.360000000000014"/>
    <m/>
    <n v="12.120000000000001"/>
    <n v="12.454431225184758"/>
    <n v="9.8439137826727112"/>
    <n v="9.8439137826727112"/>
    <n v="6.939778171779854E-3"/>
    <n v="2.9972554445298526E-2"/>
    <n v="2.39986759418712E-2"/>
    <n v="35"/>
  </r>
  <r>
    <x v="7"/>
    <n v="30"/>
    <n v="1"/>
    <n v="9.6"/>
    <n v="92.16"/>
    <m/>
    <n v="12.120000000000001"/>
    <n v="12.454431225184758"/>
    <n v="9.9289568042556375"/>
    <n v="9.9289568042556375"/>
    <n v="7.2382294738708832E-3"/>
    <n v="3.1448432867969438E-2"/>
    <n v="2.5671138183836404E-2"/>
    <n v="35"/>
  </r>
  <r>
    <x v="7"/>
    <n v="31"/>
    <n v="1"/>
    <n v="15.5"/>
    <n v="240.25"/>
    <n v="12.9"/>
    <n v="12.120000000000001"/>
    <n v="12.454431225184758"/>
    <n v="11.498697776677528"/>
    <n v="12.9"/>
    <n v="1.8869190875623696E-2"/>
    <n v="0.10126762416905592"/>
    <n v="9.8699214159766069E-2"/>
    <n v="35"/>
  </r>
  <r>
    <x v="7"/>
    <n v="32"/>
    <n v="1"/>
    <n v="13"/>
    <n v="169"/>
    <m/>
    <n v="12.120000000000001"/>
    <n v="12.454431225184758"/>
    <n v="11.013992058247421"/>
    <n v="11.013992058247421"/>
    <n v="1.3273228961416876E-2"/>
    <n v="6.1402729892327576E-2"/>
    <n v="5.8124252958344523E-2"/>
    <n v="35"/>
  </r>
  <r>
    <x v="7"/>
    <n v="33"/>
    <n v="1"/>
    <n v="10.8"/>
    <n v="116.64000000000001"/>
    <m/>
    <n v="12.120000000000001"/>
    <n v="12.454431225184758"/>
    <n v="10.383705620796929"/>
    <n v="10.383705620796929"/>
    <n v="9.1608841778678379E-3"/>
    <n v="4.0994248586510476E-2"/>
    <n v="3.6281966001370451E-2"/>
    <n v="35"/>
  </r>
  <r>
    <x v="7"/>
    <n v="34"/>
    <n v="1"/>
    <n v="13.7"/>
    <n v="187.68999999999997"/>
    <m/>
    <n v="12.120000000000001"/>
    <n v="12.454431225184758"/>
    <n v="11.17065086259699"/>
    <n v="11.17065086259699"/>
    <n v="1.4741138128806704E-2"/>
    <n v="6.8636650791299658E-2"/>
    <n v="6.5697924414387654E-2"/>
    <n v="35"/>
  </r>
  <r>
    <x v="7"/>
    <n v="35"/>
    <n v="1"/>
    <n v="8.1999999999999993"/>
    <n v="67.239999999999995"/>
    <m/>
    <n v="12.120000000000001"/>
    <n v="12.454431225184758"/>
    <n v="9.2695086192108498"/>
    <n v="9.2695086192108498"/>
    <n v="5.2810172506844418E-3"/>
    <n v="2.183506414143048E-2"/>
    <n v="1.4626188615436971E-2"/>
    <n v="35"/>
  </r>
  <r>
    <x v="8"/>
    <n v="1"/>
    <n v="1"/>
    <n v="15.3"/>
    <n v="234.09000000000003"/>
    <m/>
    <n v="13.059999999999999"/>
    <n v="12.991748393337575"/>
    <n v="12.262440811349144"/>
    <n v="12.262440811349144"/>
    <n v="1.838538560697087E-2"/>
    <n v="9.3329190888596453E-2"/>
    <n v="9.0827540503039414E-2"/>
    <n v="38"/>
  </r>
  <r>
    <x v="8"/>
    <n v="2"/>
    <n v="1"/>
    <n v="9.5"/>
    <n v="90.25"/>
    <m/>
    <n v="13.059999999999999"/>
    <n v="12.991748393337575"/>
    <n v="10.486652386047869"/>
    <n v="10.486652386047869"/>
    <n v="7.0882184246619708E-3"/>
    <n v="3.2849682983379244E-2"/>
    <n v="2.6564596089108265E-2"/>
    <n v="38"/>
  </r>
  <r>
    <x v="8"/>
    <n v="2"/>
    <n v="2"/>
    <n v="6.1"/>
    <n v="37.209999999999994"/>
    <m/>
    <n v="13.059999999999999"/>
    <n v="12.991748393337575"/>
    <n v="8.3641094380064551"/>
    <n v="8.3641094380064551"/>
    <n v="2.9224665660019045E-3"/>
    <n v="1.1345283700462601E-2"/>
    <n v="2.698560413041973E-3"/>
    <n v="38"/>
  </r>
  <r>
    <x v="8"/>
    <n v="3"/>
    <n v="1"/>
    <n v="14.8"/>
    <n v="219.04000000000002"/>
    <m/>
    <n v="13.059999999999999"/>
    <n v="12.991748393337575"/>
    <n v="12.165723773591127"/>
    <n v="12.165723773591127"/>
    <n v="1.7203361371057709E-2"/>
    <n v="8.707374445017213E-2"/>
    <n v="8.4385617680456826E-2"/>
    <n v="38"/>
  </r>
  <r>
    <x v="8"/>
    <n v="3"/>
    <n v="2"/>
    <n v="11.7"/>
    <n v="136.88999999999999"/>
    <m/>
    <n v="13.059999999999999"/>
    <n v="12.991748393337575"/>
    <n v="11.358012843693082"/>
    <n v="11.358012843693082"/>
    <n v="1.0751315458747669E-2"/>
    <n v="5.2533432228065613E-2"/>
    <n v="4.8182637252234317E-2"/>
    <n v="38"/>
  </r>
  <r>
    <x v="8"/>
    <n v="4"/>
    <n v="1"/>
    <n v="17"/>
    <n v="289"/>
    <n v="13.2"/>
    <n v="13.059999999999999"/>
    <n v="12.991748393337575"/>
    <n v="12.539002306370266"/>
    <n v="13.2"/>
    <n v="2.2698006922186254E-2"/>
    <n v="0.12294846052663207"/>
    <n v="0.12084635582367011"/>
    <n v="38"/>
  </r>
  <r>
    <x v="8"/>
    <n v="5"/>
    <n v="1"/>
    <n v="12.6"/>
    <n v="158.76"/>
    <m/>
    <n v="13.059999999999999"/>
    <n v="12.991748393337575"/>
    <n v="11.635015140041785"/>
    <n v="11.635015140041785"/>
    <n v="1.2468981242097887E-2"/>
    <n v="6.1778933895155326E-2"/>
    <n v="5.8018976840133775E-2"/>
    <n v="38"/>
  </r>
  <r>
    <x v="8"/>
    <n v="6"/>
    <n v="1"/>
    <n v="12.1"/>
    <n v="146.41"/>
    <m/>
    <n v="13.059999999999999"/>
    <n v="12.991748393337575"/>
    <n v="11.486058915420598"/>
    <n v="11.486058915420598"/>
    <n v="1.149901451030204E-2"/>
    <n v="5.6560335438246165E-2"/>
    <n v="5.2485084544693424E-2"/>
    <n v="38"/>
  </r>
  <r>
    <x v="8"/>
    <n v="7"/>
    <n v="1"/>
    <n v="12.2"/>
    <n v="148.83999999999997"/>
    <m/>
    <n v="13.059999999999999"/>
    <n v="12.991748393337575"/>
    <n v="11.516810716867459"/>
    <n v="11.516810716867459"/>
    <n v="1.1689866264007618E-2"/>
    <n v="5.7587737058705978E-2"/>
    <n v="5.3578057991769734E-2"/>
    <n v="38"/>
  </r>
  <r>
    <x v="8"/>
    <n v="8"/>
    <n v="1"/>
    <n v="16.3"/>
    <n v="265.69"/>
    <n v="13"/>
    <n v="13.059999999999999"/>
    <n v="12.991748393337575"/>
    <n v="12.434145165212948"/>
    <n v="13"/>
    <n v="2.0867243803306804E-2"/>
    <n v="0.11193920227356514"/>
    <n v="0.10964853975655947"/>
    <n v="38"/>
  </r>
  <r>
    <x v="8"/>
    <n v="9"/>
    <n v="1"/>
    <n v="14.4"/>
    <n v="207.36"/>
    <m/>
    <n v="13.059999999999999"/>
    <n v="12.991748393337575"/>
    <n v="12.082583664572317"/>
    <n v="12.082583664572317"/>
    <n v="1.628601631620949E-2"/>
    <n v="8.2201140573385456E-2"/>
    <n v="7.9350575432065168E-2"/>
    <n v="38"/>
  </r>
  <r>
    <x v="8"/>
    <n v="10"/>
    <n v="1"/>
    <n v="12"/>
    <n v="144"/>
    <m/>
    <n v="13.059999999999999"/>
    <n v="12.991748393337575"/>
    <n v="11.454811286523672"/>
    <n v="11.454811286523672"/>
    <n v="1.1309733552923255E-2"/>
    <n v="5.554116670976296E-2"/>
    <n v="5.139904103015519E-2"/>
    <n v="38"/>
  </r>
  <r>
    <x v="8"/>
    <n v="11"/>
    <n v="1"/>
    <n v="10.7"/>
    <n v="114.48999999999998"/>
    <m/>
    <n v="13.059999999999999"/>
    <n v="12.991748393337575"/>
    <n v="10.999651961599556"/>
    <n v="10.999651961599556"/>
    <n v="8.9920235727373836E-3"/>
    <n v="4.3058413970793942E-2"/>
    <n v="3.7918759208604311E-2"/>
    <n v="38"/>
  </r>
  <r>
    <x v="8"/>
    <n v="12"/>
    <n v="1"/>
    <n v="13.3"/>
    <n v="176.89000000000001"/>
    <m/>
    <n v="13.059999999999999"/>
    <n v="12.991748393337575"/>
    <n v="11.824519298963272"/>
    <n v="11.824519298963272"/>
    <n v="1.3892908112337463E-2"/>
    <n v="6.9422089179415683E-2"/>
    <n v="6.6054344692016473E-2"/>
    <n v="38"/>
  </r>
  <r>
    <x v="8"/>
    <n v="13"/>
    <n v="1"/>
    <n v="13.8"/>
    <n v="190.44000000000003"/>
    <m/>
    <n v="13.059999999999999"/>
    <n v="12.991748393337575"/>
    <n v="11.947461385867735"/>
    <n v="11.947461385867735"/>
    <n v="1.4957122623741007E-2"/>
    <n v="7.5116328814342034E-2"/>
    <n v="7.1997431188052852E-2"/>
    <n v="38"/>
  </r>
  <r>
    <x v="8"/>
    <n v="14"/>
    <n v="1"/>
    <n v="11.5"/>
    <n v="132.25"/>
    <m/>
    <n v="13.059999999999999"/>
    <n v="12.991748393337575"/>
    <n v="11.290851367906701"/>
    <n v="11.290851367906701"/>
    <n v="1.0386890710931254E-2"/>
    <n v="5.0570130276477755E-2"/>
    <n v="4.6073298738075801E-2"/>
    <n v="38"/>
  </r>
  <r>
    <x v="8"/>
    <n v="15"/>
    <n v="1"/>
    <n v="10"/>
    <n v="100"/>
    <m/>
    <n v="13.059999999999999"/>
    <n v="12.991748393337575"/>
    <n v="10.7124232110012"/>
    <n v="10.7124232110012"/>
    <n v="7.8539816339744835E-3"/>
    <n v="3.6945473371924331E-2"/>
    <n v="3.1163300245651424E-2"/>
    <n v="38"/>
  </r>
  <r>
    <x v="8"/>
    <n v="16"/>
    <n v="1"/>
    <n v="11.9"/>
    <n v="141.61000000000001"/>
    <m/>
    <n v="13.059999999999999"/>
    <n v="12.991748393337575"/>
    <n v="11.423059835690221"/>
    <n v="11.423059835690221"/>
    <n v="1.1122023391871266E-2"/>
    <n v="5.4530268201836776E-2"/>
    <n v="5.0319941885600003E-2"/>
    <n v="38"/>
  </r>
  <r>
    <x v="8"/>
    <n v="17"/>
    <n v="1"/>
    <n v="20.2"/>
    <n v="408.03999999999996"/>
    <n v="13.1"/>
    <n v="13.059999999999999"/>
    <n v="12.991748393337575"/>
    <n v="12.893567901092396"/>
    <n v="13.1"/>
    <n v="3.2047386659269476E-2"/>
    <n v="0.16668368001695655"/>
    <n v="0.16532345171721"/>
    <n v="38"/>
  </r>
  <r>
    <x v="8"/>
    <n v="18"/>
    <n v="1"/>
    <n v="11.1"/>
    <n v="123.21"/>
    <m/>
    <n v="13.059999999999999"/>
    <n v="12.991748393337575"/>
    <n v="11.149907788321103"/>
    <n v="11.149907788321103"/>
    <n v="9.6768907712199599E-3"/>
    <n v="4.6745353955691134E-2"/>
    <n v="4.1939106542606533E-2"/>
    <n v="38"/>
  </r>
  <r>
    <x v="8"/>
    <n v="18"/>
    <n v="2"/>
    <n v="10.8"/>
    <n v="116.64000000000001"/>
    <m/>
    <n v="13.059999999999999"/>
    <n v="12.991748393337575"/>
    <n v="11.038121914090857"/>
    <n v="11.038121914090857"/>
    <n v="9.1608841778678379E-3"/>
    <n v="4.396709027379897E-2"/>
    <n v="3.8913079992837787E-2"/>
    <n v="38"/>
  </r>
  <r>
    <x v="8"/>
    <n v="19"/>
    <n v="1"/>
    <n v="14.9"/>
    <n v="222.01000000000002"/>
    <m/>
    <n v="13.059999999999999"/>
    <n v="12.991748393337575"/>
    <n v="12.185690868952378"/>
    <n v="12.185690868952378"/>
    <n v="1.743662462558675E-2"/>
    <n v="8.8310291626457094E-2"/>
    <n v="8.566087918179921E-2"/>
    <n v="38"/>
  </r>
  <r>
    <x v="8"/>
    <n v="20"/>
    <n v="1"/>
    <n v="7.9"/>
    <n v="62.410000000000004"/>
    <m/>
    <n v="13.059999999999999"/>
    <n v="12.991748393337575"/>
    <n v="9.629960020525786"/>
    <n v="9.629960020525786"/>
    <n v="4.9016699377634754E-3"/>
    <n v="2.1318309063714801E-2"/>
    <n v="1.3315847883514295E-2"/>
    <n v="38"/>
  </r>
  <r>
    <x v="8"/>
    <n v="21"/>
    <n v="1"/>
    <n v="14.8"/>
    <n v="219.04000000000002"/>
    <m/>
    <n v="13.059999999999999"/>
    <n v="12.991748393337575"/>
    <n v="12.165723773591127"/>
    <n v="12.165723773591127"/>
    <n v="1.7203361371057709E-2"/>
    <n v="8.707374445017213E-2"/>
    <n v="8.4385617680456826E-2"/>
    <n v="38"/>
  </r>
  <r>
    <x v="8"/>
    <n v="22"/>
    <n v="1"/>
    <n v="14.1"/>
    <n v="198.81"/>
    <m/>
    <n v="13.059999999999999"/>
    <n v="12.991748393337575"/>
    <n v="12.01664316698036"/>
    <n v="12.01664316698036"/>
    <n v="1.561450088650467E-2"/>
    <n v="7.8624795031994307E-2"/>
    <n v="7.5643957051040836E-2"/>
    <n v="38"/>
  </r>
  <r>
    <x v="8"/>
    <n v="23"/>
    <n v="1"/>
    <n v="19.899999999999999"/>
    <n v="396.00999999999993"/>
    <n v="13.2"/>
    <n v="13.059999999999999"/>
    <n v="12.991748393337575"/>
    <n v="12.867491067521021"/>
    <n v="13.2"/>
    <n v="3.1102552668702346E-2"/>
    <n v="0.16363695700538547"/>
    <n v="0.16221292700241283"/>
    <n v="38"/>
  </r>
  <r>
    <x v="8"/>
    <n v="24"/>
    <n v="1"/>
    <n v="18.7"/>
    <n v="349.69"/>
    <n v="12.8"/>
    <n v="13.059999999999999"/>
    <n v="12.991748393337575"/>
    <n v="12.749720050045481"/>
    <n v="12.8"/>
    <n v="2.7464588375845367E-2"/>
    <n v="0.14110593548799549"/>
    <n v="0.13950216068194254"/>
    <n v="38"/>
  </r>
  <r>
    <x v="8"/>
    <n v="24"/>
    <n v="2"/>
    <n v="13.3"/>
    <n v="176.89000000000001"/>
    <m/>
    <n v="13.059999999999999"/>
    <n v="12.991748393337575"/>
    <n v="11.824519298963272"/>
    <n v="11.824519298963272"/>
    <n v="1.3892908112337463E-2"/>
    <n v="6.9422089179415683E-2"/>
    <n v="6.6054344692016473E-2"/>
    <n v="38"/>
  </r>
  <r>
    <x v="8"/>
    <n v="25"/>
    <n v="1"/>
    <n v="12.7"/>
    <n v="161.29"/>
    <m/>
    <n v="13.059999999999999"/>
    <n v="12.991748393337575"/>
    <n v="11.663403351429736"/>
    <n v="11.663403351429736"/>
    <n v="1.2667686977437443E-2"/>
    <n v="6.284694816328279E-2"/>
    <n v="5.9146396953193847E-2"/>
    <n v="38"/>
  </r>
  <r>
    <x v="8"/>
    <n v="26"/>
    <n v="1"/>
    <n v="11.2"/>
    <n v="125.43999999999998"/>
    <m/>
    <n v="13.059999999999999"/>
    <n v="12.991748393337575"/>
    <n v="11.185993529080161"/>
    <n v="11.185993529080161"/>
    <n v="9.8520345616575893E-3"/>
    <n v="4.7688723141431077E-2"/>
    <n v="4.2962042962530873E-2"/>
    <n v="38"/>
  </r>
  <r>
    <x v="8"/>
    <n v="27"/>
    <n v="1"/>
    <n v="7.9"/>
    <n v="62.410000000000004"/>
    <m/>
    <n v="13.059999999999999"/>
    <n v="12.991748393337575"/>
    <n v="9.629960020525786"/>
    <n v="9.629960020525786"/>
    <n v="4.9016699377634754E-3"/>
    <n v="2.1318309063714801E-2"/>
    <n v="1.3315847883514295E-2"/>
    <n v="38"/>
  </r>
  <r>
    <x v="8"/>
    <n v="28"/>
    <n v="1"/>
    <n v="9.6"/>
    <n v="92.16"/>
    <m/>
    <n v="13.059999999999999"/>
    <n v="12.991748393337575"/>
    <n v="10.533262452858541"/>
    <n v="10.533262452858541"/>
    <n v="7.2382294738708832E-3"/>
    <n v="3.3650514926603009E-2"/>
    <n v="2.7468682533873183E-2"/>
    <n v="38"/>
  </r>
  <r>
    <x v="8"/>
    <n v="29"/>
    <n v="1"/>
    <n v="12.1"/>
    <n v="146.41"/>
    <m/>
    <n v="13.059999999999999"/>
    <n v="12.991748393337575"/>
    <n v="11.486058915420598"/>
    <n v="11.486058915420598"/>
    <n v="1.149901451030204E-2"/>
    <n v="5.6560335438246165E-2"/>
    <n v="5.2485084544693424E-2"/>
    <n v="38"/>
  </r>
  <r>
    <x v="8"/>
    <n v="30"/>
    <n v="1"/>
    <n v="13"/>
    <n v="169"/>
    <m/>
    <n v="13.059999999999999"/>
    <n v="12.991748393337575"/>
    <n v="11.745893732163971"/>
    <n v="11.745893732163971"/>
    <n v="1.3273228961416876E-2"/>
    <n v="6.6098932210957639E-2"/>
    <n v="6.2569710871865164E-2"/>
    <n v="38"/>
  </r>
  <r>
    <x v="8"/>
    <n v="31"/>
    <n v="1"/>
    <n v="10.9"/>
    <n v="118.81"/>
    <m/>
    <n v="13.059999999999999"/>
    <n v="12.991748393337575"/>
    <n v="11.075981437595342"/>
    <n v="11.075981437595342"/>
    <n v="9.3313155793250824E-3"/>
    <n v="4.4884498476175275E-2"/>
    <n v="3.9914598103429774E-2"/>
    <n v="38"/>
  </r>
  <r>
    <x v="8"/>
    <n v="32"/>
    <n v="1"/>
    <n v="5"/>
    <n v="25"/>
    <m/>
    <n v="13.059999999999999"/>
    <n v="12.991748393337575"/>
    <n v="7.3907167895930641"/>
    <n v="7.3907167895930641"/>
    <n v="1.9634954084936209E-3"/>
    <n v="6.8630150427288423E-3"/>
    <n v="2.3208827935463004E-4"/>
    <n v="38"/>
  </r>
  <r>
    <x v="8"/>
    <n v="33"/>
    <n v="1"/>
    <n v="8"/>
    <n v="64"/>
    <m/>
    <n v="13.059999999999999"/>
    <n v="12.991748393337575"/>
    <n v="9.6901638096789835"/>
    <n v="9.6901638096789835"/>
    <n v="5.0265482457436689E-3"/>
    <n v="2.1966898297437646E-2"/>
    <n v="1.4066355097243674E-2"/>
    <n v="38"/>
  </r>
  <r>
    <x v="8"/>
    <n v="34"/>
    <n v="1"/>
    <n v="15.6"/>
    <n v="243.35999999999999"/>
    <m/>
    <n v="13.059999999999999"/>
    <n v="12.991748393337575"/>
    <n v="12.316865273341856"/>
    <n v="12.316865273341856"/>
    <n v="1.9113449704440299E-2"/>
    <n v="9.7168922811232905E-2"/>
    <n v="9.4771067929769429E-2"/>
    <n v="38"/>
  </r>
  <r>
    <x v="9"/>
    <n v="1"/>
    <n v="1"/>
    <n v="11.9"/>
    <n v="141.61000000000001"/>
    <m/>
    <n v="14.120000000000001"/>
    <n v="13.344214310162872"/>
    <n v="12.263525560021652"/>
    <n v="12.263525560021652"/>
    <n v="1.1122023391871266E-2"/>
    <n v="5.91502660961171E-2"/>
    <n v="5.4583225988500295E-2"/>
    <n v="36"/>
  </r>
  <r>
    <x v="9"/>
    <n v="2"/>
    <n v="1"/>
    <n v="14.3"/>
    <n v="204.49"/>
    <m/>
    <n v="14.120000000000001"/>
    <n v="13.344214310162872"/>
    <n v="12.974401576197764"/>
    <n v="12.974401576197764"/>
    <n v="1.6060607043314419E-2"/>
    <n v="8.8066774899667494E-2"/>
    <n v="8.4921268187559268E-2"/>
    <n v="36"/>
  </r>
  <r>
    <x v="9"/>
    <n v="3"/>
    <n v="1"/>
    <n v="14.2"/>
    <n v="201.64"/>
    <m/>
    <n v="14.120000000000001"/>
    <n v="13.344214310162872"/>
    <n v="12.949781604632919"/>
    <n v="12.949781604632919"/>
    <n v="1.5836768566746148E-2"/>
    <n v="8.6763168602717322E-2"/>
    <n v="8.3570732596003491E-2"/>
    <n v="36"/>
  </r>
  <r>
    <x v="9"/>
    <n v="4"/>
    <n v="1"/>
    <n v="5.7"/>
    <n v="32.49"/>
    <m/>
    <n v="14.120000000000001"/>
    <n v="13.344214310162872"/>
    <n v="8.5567281196160412"/>
    <n v="8.5567281196160412"/>
    <n v="2.5517586328783095E-3"/>
    <n v="1.0296254208457749E-2"/>
    <n v="1.5030702022792279E-3"/>
    <n v="36"/>
  </r>
  <r>
    <x v="9"/>
    <n v="5"/>
    <n v="1"/>
    <n v="13.1"/>
    <n v="171.60999999999999"/>
    <m/>
    <n v="14.120000000000001"/>
    <n v="13.344214310162872"/>
    <n v="12.652077488316856"/>
    <n v="12.652077488316856"/>
    <n v="1.3478217882063609E-2"/>
    <n v="7.2980492206784223E-2"/>
    <n v="6.9207234019401348E-2"/>
    <n v="36"/>
  </r>
  <r>
    <x v="9"/>
    <n v="6"/>
    <n v="1"/>
    <n v="13.3"/>
    <n v="176.89000000000001"/>
    <m/>
    <n v="14.120000000000001"/>
    <n v="13.344214310162872"/>
    <n v="12.710066068455873"/>
    <n v="12.710066068455873"/>
    <n v="1.3892908112337463E-2"/>
    <n v="7.5409401695710643E-2"/>
    <n v="7.1751205869848012E-2"/>
    <n v="36"/>
  </r>
  <r>
    <x v="9"/>
    <n v="7"/>
    <n v="1"/>
    <n v="11.7"/>
    <n v="136.88999999999999"/>
    <m/>
    <n v="14.120000000000001"/>
    <n v="13.344214310162872"/>
    <n v="12.191410688788411"/>
    <n v="12.191410688788411"/>
    <n v="1.0751315458747669E-2"/>
    <n v="5.6972035400725735E-2"/>
    <n v="5.2253637327889832E-2"/>
    <n v="36"/>
  </r>
  <r>
    <x v="9"/>
    <n v="8"/>
    <n v="1"/>
    <n v="16"/>
    <n v="256"/>
    <n v="15.1"/>
    <n v="14.120000000000001"/>
    <n v="13.344214310162872"/>
    <n v="13.339266656388245"/>
    <n v="15.1"/>
    <n v="2.0106192982974676E-2"/>
    <n v="0.12847980978471268"/>
    <n v="0.12563371734371645"/>
    <n v="36"/>
  </r>
  <r>
    <x v="9"/>
    <n v="9"/>
    <n v="1"/>
    <n v="11.5"/>
    <n v="132.25"/>
    <m/>
    <n v="14.120000000000001"/>
    <n v="13.344214310162872"/>
    <n v="12.1170144664929"/>
    <n v="12.1170144664929"/>
    <n v="1.0386890710931254E-2"/>
    <n v="5.4830894810828971E-2"/>
    <n v="4.9955184668970323E-2"/>
    <n v="36"/>
  </r>
  <r>
    <x v="9"/>
    <n v="10"/>
    <n v="1"/>
    <n v="17.3"/>
    <n v="299.29000000000002"/>
    <n v="14.6"/>
    <n v="14.120000000000001"/>
    <n v="13.344214310162872"/>
    <n v="13.559891924989257"/>
    <n v="14.6"/>
    <n v="2.350618163232223E-2"/>
    <n v="0.14244960823526803"/>
    <n v="0.14018972906409133"/>
    <n v="36"/>
  </r>
  <r>
    <x v="9"/>
    <n v="11"/>
    <n v="1"/>
    <n v="14.3"/>
    <n v="204.49"/>
    <m/>
    <n v="14.120000000000001"/>
    <n v="13.344214310162872"/>
    <n v="12.974401576197764"/>
    <n v="12.974401576197764"/>
    <n v="1.6060607043314419E-2"/>
    <n v="8.8066774899667494E-2"/>
    <n v="8.4921268187559268E-2"/>
    <n v="36"/>
  </r>
  <r>
    <x v="9"/>
    <n v="12"/>
    <n v="1"/>
    <n v="14.7"/>
    <n v="216.08999999999997"/>
    <m/>
    <n v="14.120000000000001"/>
    <n v="13.344214310162872"/>
    <n v="13.069135558782017"/>
    <n v="13.069135558782017"/>
    <n v="1.6971668912855457E-2"/>
    <n v="9.336373510584467E-2"/>
    <n v="9.0397240926039152E-2"/>
    <n v="36"/>
  </r>
  <r>
    <x v="9"/>
    <n v="13"/>
    <n v="1"/>
    <n v="12.5"/>
    <n v="156.25"/>
    <m/>
    <n v="14.120000000000001"/>
    <n v="13.344214310162872"/>
    <n v="12.466870980477376"/>
    <n v="12.466870980477376"/>
    <n v="1.2271846303085129E-2"/>
    <n v="6.590425115830921E-2"/>
    <n v="6.1757434248365536E-2"/>
    <n v="36"/>
  </r>
  <r>
    <x v="9"/>
    <n v="14"/>
    <n v="1"/>
    <n v="17.600000000000001"/>
    <n v="309.76000000000005"/>
    <n v="13"/>
    <n v="14.120000000000001"/>
    <n v="13.344214310162872"/>
    <n v="13.604769263207041"/>
    <n v="13"/>
    <n v="2.4328493509399363E-2"/>
    <n v="0.12866769348205592"/>
    <n v="0.12677131119105822"/>
    <n v="36"/>
  </r>
  <r>
    <x v="9"/>
    <n v="14"/>
    <n v="2"/>
    <n v="16.8"/>
    <n v="282.24"/>
    <m/>
    <n v="14.120000000000001"/>
    <n v="13.344214310162872"/>
    <n v="13.480276329449726"/>
    <n v="13.480276329449726"/>
    <n v="2.216707776372958E-2"/>
    <n v="0.12326699855105469"/>
    <n v="0.12105003812308686"/>
    <n v="36"/>
  </r>
  <r>
    <x v="9"/>
    <n v="15"/>
    <n v="1"/>
    <n v="13.9"/>
    <n v="193.21"/>
    <m/>
    <n v="14.120000000000001"/>
    <n v="13.344214310162872"/>
    <n v="12.87357897513307"/>
    <n v="12.87357897513307"/>
    <n v="1.5174677915002099E-2"/>
    <n v="8.2902417875302836E-2"/>
    <n v="7.9563658593296602E-2"/>
    <n v="36"/>
  </r>
  <r>
    <x v="9"/>
    <n v="16"/>
    <n v="1"/>
    <n v="15"/>
    <n v="225"/>
    <m/>
    <n v="14.120000000000001"/>
    <n v="13.344214310162872"/>
    <n v="13.136412424974891"/>
    <n v="13.136412424974891"/>
    <n v="1.7671458676442587E-2"/>
    <n v="9.74221847740534E-2"/>
    <n v="9.4581327078371163E-2"/>
    <n v="36"/>
  </r>
  <r>
    <x v="9"/>
    <n v="17"/>
    <n v="1"/>
    <n v="9"/>
    <n v="81"/>
    <m/>
    <n v="14.120000000000001"/>
    <n v="13.344214310162872"/>
    <n v="10.962276731381442"/>
    <n v="10.962276731381442"/>
    <n v="6.3617251235193314E-3"/>
    <n v="3.1331280307228426E-2"/>
    <n v="2.3961768529889405E-2"/>
    <n v="36"/>
  </r>
  <r>
    <x v="9"/>
    <n v="18"/>
    <n v="1"/>
    <n v="8.6"/>
    <n v="73.959999999999994"/>
    <m/>
    <n v="14.120000000000001"/>
    <n v="13.344214310162872"/>
    <n v="10.732133477042156"/>
    <n v="10.732133477042156"/>
    <n v="5.8088048164875268E-3"/>
    <n v="2.8156966918642723E-2"/>
    <n v="2.0318354113529377E-2"/>
    <n v="36"/>
  </r>
  <r>
    <x v="9"/>
    <n v="19"/>
    <n v="1"/>
    <n v="11.7"/>
    <n v="136.88999999999999"/>
    <m/>
    <n v="14.120000000000001"/>
    <n v="13.344214310162872"/>
    <n v="12.191410688788411"/>
    <n v="12.191410688788411"/>
    <n v="1.0751315458747669E-2"/>
    <n v="5.6972035400725735E-2"/>
    <n v="5.2253637327889832E-2"/>
    <n v="36"/>
  </r>
  <r>
    <x v="9"/>
    <n v="20"/>
    <n v="1"/>
    <n v="14.1"/>
    <n v="198.81"/>
    <m/>
    <n v="14.120000000000001"/>
    <n v="13.344214310162872"/>
    <n v="12.924775239255887"/>
    <n v="12.924775239255887"/>
    <n v="1.561450088650467E-2"/>
    <n v="8.5467883877250211E-2"/>
    <n v="8.2227609428084936E-2"/>
    <n v="36"/>
  </r>
  <r>
    <x v="9"/>
    <n v="21"/>
    <n v="1"/>
    <n v="11.4"/>
    <n v="129.96"/>
    <m/>
    <n v="14.120000000000001"/>
    <n v="13.344214310162872"/>
    <n v="12.078938383779878"/>
    <n v="12.078938383779878"/>
    <n v="1.0207034531513238E-2"/>
    <n v="5.3774335942290481E-2"/>
    <n v="4.8817682728034308E-2"/>
    <n v="36"/>
  </r>
  <r>
    <x v="9"/>
    <n v="22"/>
    <n v="1"/>
    <n v="13.5"/>
    <n v="182.25"/>
    <m/>
    <n v="14.120000000000001"/>
    <n v="13.344214310162872"/>
    <n v="12.766276435873628"/>
    <n v="12.766276435873628"/>
    <n v="1.4313881527918494E-2"/>
    <n v="7.7872888619821501E-2"/>
    <n v="7.4325342644328815E-2"/>
    <n v="36"/>
  </r>
  <r>
    <x v="9"/>
    <n v="23"/>
    <n v="1"/>
    <n v="5"/>
    <n v="25"/>
    <m/>
    <n v="14.120000000000001"/>
    <n v="13.344214310162872"/>
    <n v="7.8672738416330059"/>
    <n v="7.8672738416330059"/>
    <n v="1.9634954084936209E-3"/>
    <n v="7.3722692678142238E-3"/>
    <n v="2.4930985560330264E-4"/>
    <n v="36"/>
  </r>
  <r>
    <x v="9"/>
    <n v="24"/>
    <n v="1"/>
    <n v="9.3000000000000007"/>
    <n v="86.490000000000009"/>
    <m/>
    <n v="14.120000000000001"/>
    <n v="13.344214310162872"/>
    <n v="11.125716676636632"/>
    <n v="11.125716676636632"/>
    <n v="6.7929087152245309E-3"/>
    <n v="3.3821115393404606E-2"/>
    <n v="2.6797378345615103E-2"/>
    <n v="36"/>
  </r>
  <r>
    <x v="9"/>
    <n v="25"/>
    <n v="1"/>
    <n v="15.8"/>
    <n v="249.64000000000001"/>
    <n v="14.1"/>
    <n v="14.120000000000001"/>
    <n v="13.344214310162872"/>
    <n v="13.301182811640325"/>
    <n v="14.1"/>
    <n v="1.9606679751053901E-2"/>
    <n v="0.11609987569272731"/>
    <n v="0.11338627583833544"/>
    <n v="36"/>
  </r>
  <r>
    <x v="9"/>
    <n v="26"/>
    <n v="1"/>
    <n v="11"/>
    <n v="121"/>
    <m/>
    <n v="14.120000000000001"/>
    <n v="13.344214310162872"/>
    <n v="11.92056374496506"/>
    <n v="11.92056374496506"/>
    <n v="9.5033177771091243E-3"/>
    <n v="4.9642474692011627E-2"/>
    <n v="4.4346353592309769E-2"/>
    <n v="36"/>
  </r>
  <r>
    <x v="9"/>
    <n v="27"/>
    <n v="1"/>
    <n v="14.6"/>
    <n v="213.16"/>
    <m/>
    <n v="14.120000000000001"/>
    <n v="13.344214310162872"/>
    <n v="13.046002373039743"/>
    <n v="13.046002373039743"/>
    <n v="1.6741547250980007E-2"/>
    <n v="9.2027182052517698E-2"/>
    <n v="8.9017202733241096E-2"/>
    <n v="36"/>
  </r>
  <r>
    <x v="9"/>
    <n v="28"/>
    <n v="1"/>
    <n v="13.9"/>
    <n v="193.21"/>
    <m/>
    <n v="14.120000000000001"/>
    <n v="13.344214310162872"/>
    <n v="12.87357897513307"/>
    <n v="12.87357897513307"/>
    <n v="1.5174677915002099E-2"/>
    <n v="8.2902417875302836E-2"/>
    <n v="7.9563658593296602E-2"/>
    <n v="36"/>
  </r>
  <r>
    <x v="9"/>
    <n v="29"/>
    <n v="1"/>
    <n v="13.2"/>
    <n v="174.23999999999998"/>
    <m/>
    <n v="14.120000000000001"/>
    <n v="13.344214310162872"/>
    <n v="12.681297529770852"/>
    <n v="12.681297529770852"/>
    <n v="1.3684777599037138E-2"/>
    <n v="7.419060612459201E-2"/>
    <n v="7.0475442294502352E-2"/>
    <n v="36"/>
  </r>
  <r>
    <x v="9"/>
    <n v="30"/>
    <n v="1"/>
    <n v="13.3"/>
    <n v="176.89000000000001"/>
    <m/>
    <n v="14.120000000000001"/>
    <n v="13.344214310162872"/>
    <n v="12.710066068455873"/>
    <n v="12.710066068455873"/>
    <n v="1.3892908112337463E-2"/>
    <n v="7.5409401695710643E-2"/>
    <n v="7.1751205869848012E-2"/>
    <n v="36"/>
  </r>
  <r>
    <x v="9"/>
    <n v="31"/>
    <n v="1"/>
    <n v="12.6"/>
    <n v="158.76"/>
    <m/>
    <n v="14.120000000000001"/>
    <n v="13.344214310162872"/>
    <n v="12.498952799223977"/>
    <n v="12.498952799223977"/>
    <n v="1.2468981242097887E-2"/>
    <n v="6.7061474896859083E-2"/>
    <n v="6.2980014603508674E-2"/>
    <n v="36"/>
  </r>
  <r>
    <x v="9"/>
    <n v="32"/>
    <n v="1"/>
    <n v="14.5"/>
    <n v="210.25"/>
    <m/>
    <n v="14.120000000000001"/>
    <n v="13.344214310162872"/>
    <n v="13.022506127583794"/>
    <n v="13.022506127583794"/>
    <n v="1.6512996385431349E-2"/>
    <n v="9.069881541456852E-2"/>
    <n v="8.7644517999003968E-2"/>
    <n v="36"/>
  </r>
  <r>
    <x v="9"/>
    <n v="33"/>
    <n v="1"/>
    <n v="13.7"/>
    <n v="187.68999999999997"/>
    <m/>
    <n v="14.120000000000001"/>
    <n v="13.344214310162872"/>
    <n v="12.820763119245845"/>
    <n v="12.820763119245845"/>
    <n v="1.4741138128806704E-2"/>
    <n v="8.0370657555738398E-2"/>
    <n v="7.6929531443583332E-2"/>
    <n v="36"/>
  </r>
  <r>
    <x v="9"/>
    <n v="34"/>
    <n v="1"/>
    <n v="17.600000000000001"/>
    <n v="309.76000000000005"/>
    <n v="13.8"/>
    <n v="14.120000000000001"/>
    <n v="13.344214310162872"/>
    <n v="13.604769263207041"/>
    <n v="13.8"/>
    <n v="2.4328493509399363E-2"/>
    <n v="0.13777768865362491"/>
    <n v="0.13574703774362187"/>
    <n v="36"/>
  </r>
  <r>
    <x v="9"/>
    <n v="35"/>
    <n v="1"/>
    <n v="12.7"/>
    <n v="161.29"/>
    <m/>
    <n v="14.120000000000001"/>
    <n v="13.344214310162872"/>
    <n v="12.530538895539083"/>
    <n v="12.530538895539083"/>
    <n v="1.2667686977437443E-2"/>
    <n v="6.8227610268143377E-2"/>
    <n v="6.4210235151005046E-2"/>
    <n v="36"/>
  </r>
  <r>
    <x v="10"/>
    <n v="1"/>
    <n v="1"/>
    <n v="14.4"/>
    <n v="207.36"/>
    <m/>
    <n v="12.68"/>
    <n v="15.174527877212403"/>
    <n v="11.211181273755747"/>
    <n v="11.211181273755747"/>
    <n v="1.628601631620949E-2"/>
    <n v="7.544655869725253E-2"/>
    <n v="7.2830228452260823E-2"/>
    <n v="27"/>
  </r>
  <r>
    <x v="10"/>
    <n v="2"/>
    <n v="1"/>
    <n v="11.4"/>
    <n v="129.96"/>
    <m/>
    <n v="12.68"/>
    <n v="15.174527877212403"/>
    <n v="10.290208139823724"/>
    <n v="10.290208139823724"/>
    <n v="1.0207034531513238E-2"/>
    <n v="4.4755147318724146E-2"/>
    <n v="4.0629838452986927E-2"/>
    <n v="27"/>
  </r>
  <r>
    <x v="10"/>
    <n v="3"/>
    <n v="1"/>
    <n v="11.7"/>
    <n v="136.88999999999999"/>
    <m/>
    <n v="12.68"/>
    <n v="15.174527877212403"/>
    <n v="10.400239388493869"/>
    <n v="10.400239388493869"/>
    <n v="1.0751315458747669E-2"/>
    <n v="4.7490864520974084E-2"/>
    <n v="4.3557692710331337E-2"/>
    <n v="27"/>
  </r>
  <r>
    <x v="10"/>
    <n v="4"/>
    <n v="1"/>
    <n v="16.600000000000001"/>
    <n v="275.56000000000006"/>
    <m/>
    <n v="12.68"/>
    <n v="15.174527877212403"/>
    <n v="11.6827123384272"/>
    <n v="11.6827123384272"/>
    <n v="2.1642431790580088E-2"/>
    <n v="0.10237823153786491"/>
    <n v="0.1004402418974687"/>
    <n v="27"/>
  </r>
  <r>
    <x v="10"/>
    <n v="5"/>
    <n v="1"/>
    <n v="14.2"/>
    <n v="201.64"/>
    <m/>
    <n v="12.68"/>
    <n v="15.174527877212403"/>
    <n v="11.160847737675386"/>
    <n v="11.160847737675386"/>
    <n v="1.5836768566746148E-2"/>
    <n v="7.3177220355515007E-2"/>
    <n v="7.0484676999890458E-2"/>
    <n v="27"/>
  </r>
  <r>
    <x v="10"/>
    <n v="6"/>
    <n v="1"/>
    <n v="16.5"/>
    <n v="272.25"/>
    <m/>
    <n v="12.68"/>
    <n v="15.174527877212403"/>
    <n v="11.664219510698313"/>
    <n v="11.664219510698313"/>
    <n v="2.138246499849553E-2"/>
    <n v="0.10107797132230011"/>
    <n v="9.9114551336918474E-2"/>
    <n v="27"/>
  </r>
  <r>
    <x v="10"/>
    <n v="7"/>
    <n v="1"/>
    <n v="15.4"/>
    <n v="237.16000000000003"/>
    <m/>
    <n v="12.68"/>
    <n v="15.174527877212403"/>
    <n v="11.443171371135476"/>
    <n v="11.443171371135476"/>
    <n v="1.8626502843133885E-2"/>
    <n v="8.7247481792663867E-2"/>
    <n v="8.4972816138784948E-2"/>
    <n v="27"/>
  </r>
  <r>
    <x v="10"/>
    <n v="8"/>
    <n v="1"/>
    <n v="17"/>
    <n v="289"/>
    <m/>
    <n v="12.68"/>
    <n v="15.174527877212403"/>
    <n v="11.754202454140565"/>
    <n v="11.754202454140565"/>
    <n v="2.2698006922186254E-2"/>
    <n v="0.10764948042673879"/>
    <n v="0.10580894921465873"/>
    <n v="27"/>
  </r>
  <r>
    <x v="10"/>
    <n v="9"/>
    <n v="1"/>
    <n v="14.1"/>
    <n v="198.81"/>
    <m/>
    <n v="12.68"/>
    <n v="15.174527877212403"/>
    <n v="11.13515927022379"/>
    <n v="11.13515927022379"/>
    <n v="1.561450088650467E-2"/>
    <n v="7.2054097138583212E-2"/>
    <n v="6.9322368688968808E-2"/>
    <n v="27"/>
  </r>
  <r>
    <x v="10"/>
    <n v="9"/>
    <n v="2"/>
    <n v="12.4"/>
    <n v="153.76000000000002"/>
    <m/>
    <n v="12.68"/>
    <n v="15.174527877212403"/>
    <n v="10.640063100731201"/>
    <n v="10.640063100731201"/>
    <n v="1.2076282160399167E-2"/>
    <n v="5.4169682825796907E-2"/>
    <n v="5.0645030382805496E-2"/>
    <n v="27"/>
  </r>
  <r>
    <x v="10"/>
    <n v="10"/>
    <n v="1"/>
    <n v="16"/>
    <n v="256"/>
    <m/>
    <n v="12.68"/>
    <n v="15.174527877212403"/>
    <n v="11.567859547186142"/>
    <n v="11.567859547186142"/>
    <n v="2.0106192982974676E-2"/>
    <n v="9.4683244395138894E-2"/>
    <n v="9.2585815494726026E-2"/>
    <n v="27"/>
  </r>
  <r>
    <x v="10"/>
    <n v="10"/>
    <n v="2"/>
    <n v="8.8000000000000007"/>
    <n v="77.440000000000012"/>
    <m/>
    <n v="12.68"/>
    <n v="15.174527877212403"/>
    <n v="9.1210727606152311"/>
    <n v="9.1210727606152311"/>
    <n v="6.0821233773498407E-3"/>
    <n v="2.4366303631049583E-2"/>
    <n v="1.8133129341016109E-2"/>
    <n v="27"/>
  </r>
  <r>
    <x v="10"/>
    <n v="11"/>
    <n v="1"/>
    <n v="20.3"/>
    <n v="412.09000000000003"/>
    <n v="13"/>
    <n v="12.68"/>
    <n v="15.174527877212403"/>
    <n v="12.215849501281928"/>
    <n v="13"/>
    <n v="3.2365472915445448E-2"/>
    <n v="0.16671460358403722"/>
    <n v="0.16538268876440029"/>
    <n v="27"/>
  </r>
  <r>
    <x v="10"/>
    <n v="12"/>
    <n v="1"/>
    <n v="20"/>
    <n v="400"/>
    <n v="13.3"/>
    <n v="12.68"/>
    <n v="15.174527877212403"/>
    <n v="12.181961229714565"/>
    <n v="13.3"/>
    <n v="3.1415926535897934E-2"/>
    <n v="0.1665663505893489"/>
    <n v="0.16514770786125219"/>
    <n v="27"/>
  </r>
  <r>
    <x v="10"/>
    <n v="13"/>
    <n v="1"/>
    <n v="21.3"/>
    <n v="453.69000000000005"/>
    <n v="12"/>
    <n v="12.68"/>
    <n v="15.174527877212403"/>
    <n v="12.319263553210176"/>
    <n v="12"/>
    <n v="3.5632729275178833E-2"/>
    <n v="0.16598115462347038"/>
    <n v="0.1649027459010691"/>
    <n v="27"/>
  </r>
  <r>
    <x v="10"/>
    <n v="14"/>
    <n v="1"/>
    <n v="11.3"/>
    <n v="127.69000000000001"/>
    <m/>
    <n v="12.68"/>
    <n v="15.174527877212403"/>
    <n v="10.252515008968169"/>
    <n v="10.252515008968169"/>
    <n v="1.0028749148422018E-2"/>
    <n v="4.3860356699585497E-2"/>
    <n v="3.9668612411341876E-2"/>
    <n v="27"/>
  </r>
  <r>
    <x v="10"/>
    <n v="14"/>
    <n v="2"/>
    <n v="6.7"/>
    <n v="44.89"/>
    <m/>
    <n v="12.68"/>
    <n v="15.174527877212403"/>
    <n v="7.8206759235496515"/>
    <n v="7.8206759235496515"/>
    <n v="3.5256523554911454E-3"/>
    <n v="1.2455176204392753E-2"/>
    <n v="4.7783756258494119E-3"/>
    <n v="27"/>
  </r>
  <r>
    <x v="10"/>
    <n v="14"/>
    <n v="3"/>
    <n v="10"/>
    <n v="100"/>
    <m/>
    <n v="12.68"/>
    <n v="15.174527877212403"/>
    <n v="9.7124991455262943"/>
    <n v="9.7124991455262943"/>
    <n v="7.8539816339744835E-3"/>
    <n v="3.3022694779294419E-2"/>
    <n v="2.7854458433050972E-2"/>
    <n v="27"/>
  </r>
  <r>
    <x v="10"/>
    <n v="15"/>
    <n v="1"/>
    <n v="15.4"/>
    <n v="237.16000000000003"/>
    <m/>
    <n v="12.68"/>
    <n v="15.174527877212403"/>
    <n v="11.443171371135476"/>
    <n v="11.443171371135476"/>
    <n v="1.8626502843133885E-2"/>
    <n v="8.7247481792663867E-2"/>
    <n v="8.4972816138784948E-2"/>
    <n v="27"/>
  </r>
  <r>
    <x v="10"/>
    <n v="16"/>
    <n v="1"/>
    <n v="19.7"/>
    <n v="388.09"/>
    <n v="12.6"/>
    <n v="12.68"/>
    <n v="15.174527877212403"/>
    <n v="12.146651753303811"/>
    <n v="12.6"/>
    <n v="3.0480517323291569E-2"/>
    <n v="0.15232668156146362"/>
    <n v="0.15094229685581884"/>
    <n v="27"/>
  </r>
  <r>
    <x v="10"/>
    <n v="17"/>
    <n v="1"/>
    <n v="18.3"/>
    <n v="334.89000000000004"/>
    <m/>
    <n v="12.68"/>
    <n v="15.174527877212403"/>
    <n v="11.961262581109846"/>
    <n v="11.961262581109846"/>
    <n v="2.630219909401715E-2"/>
    <n v="0.12554094901344084"/>
    <n v="0.12397543279327788"/>
    <n v="27"/>
  </r>
  <r>
    <x v="10"/>
    <n v="17"/>
    <n v="2"/>
    <n v="5.7"/>
    <n v="32.49"/>
    <m/>
    <n v="12.68"/>
    <n v="15.174527877212403"/>
    <n v="7.0570452649979458"/>
    <n v="7.0570452649979458"/>
    <n v="2.5517586328783095E-3"/>
    <n v="8.2569242066021006E-3"/>
    <n v="1.2053642505472529E-3"/>
    <n v="27"/>
  </r>
  <r>
    <x v="10"/>
    <n v="17"/>
    <n v="3"/>
    <n v="7.1"/>
    <n v="50.41"/>
    <m/>
    <n v="12.68"/>
    <n v="15.174527877212403"/>
    <n v="8.0980253964581408"/>
    <n v="8.0980253964581408"/>
    <n v="3.9591921416865369E-3"/>
    <n v="1.4401135135580287E-2"/>
    <n v="6.8300437082932331E-3"/>
    <n v="27"/>
  </r>
  <r>
    <x v="10"/>
    <n v="18"/>
    <n v="1"/>
    <n v="15.1"/>
    <n v="228.01"/>
    <m/>
    <n v="12.68"/>
    <n v="15.174527877212403"/>
    <n v="11.376878558110027"/>
    <n v="11.376878558110027"/>
    <n v="1.7907863523625216E-2"/>
    <n v="8.3628622085148083E-2"/>
    <n v="8.1257921493045018E-2"/>
    <n v="27"/>
  </r>
  <r>
    <x v="10"/>
    <n v="19"/>
    <n v="1"/>
    <n v="16.5"/>
    <n v="272.25"/>
    <m/>
    <n v="12.68"/>
    <n v="15.174527877212403"/>
    <n v="11.664219510698313"/>
    <n v="11.664219510698313"/>
    <n v="2.138246499849553E-2"/>
    <n v="0.10107797132230011"/>
    <n v="9.9114551336918474E-2"/>
    <n v="27"/>
  </r>
  <r>
    <x v="10"/>
    <n v="20"/>
    <n v="1"/>
    <n v="19.100000000000001"/>
    <n v="364.81000000000006"/>
    <n v="12.5"/>
    <n v="12.68"/>
    <n v="15.174527877212403"/>
    <n v="12.071528276643184"/>
    <n v="12.5"/>
    <n v="2.8652110398902315E-2"/>
    <n v="0.14270210150790943"/>
    <n v="0.14122099609952948"/>
    <n v="27"/>
  </r>
  <r>
    <x v="10"/>
    <n v="21"/>
    <n v="1"/>
    <n v="18.3"/>
    <n v="334.89000000000004"/>
    <m/>
    <n v="12.68"/>
    <n v="15.174527877212403"/>
    <n v="11.961262581109846"/>
    <n v="11.961262581109846"/>
    <n v="2.630219909401715E-2"/>
    <n v="0.12554094901344084"/>
    <n v="0.12397543279327788"/>
    <n v="27"/>
  </r>
  <r>
    <x v="11"/>
    <n v="1"/>
    <n v="1"/>
    <n v="8.5"/>
    <n v="72.25"/>
    <m/>
    <n v="12.979999999999999"/>
    <n v="10.868180755820013"/>
    <n v="10.713598868266736"/>
    <n v="10.713598868266736"/>
    <n v="5.6745017305465635E-3"/>
    <n v="2.7510993256105953E-2"/>
    <n v="1.9519777299157066E-2"/>
    <n v="34"/>
  </r>
  <r>
    <x v="11"/>
    <n v="2"/>
    <n v="1"/>
    <n v="15.4"/>
    <n v="237.16000000000003"/>
    <n v="13.8"/>
    <n v="12.979999999999999"/>
    <n v="10.868180755820013"/>
    <n v="12.637742405843317"/>
    <n v="13.8"/>
    <n v="1.8626502843133885E-2"/>
    <n v="0.10812334603367049"/>
    <n v="0.1053044169763285"/>
    <n v="34"/>
  </r>
  <r>
    <x v="11"/>
    <n v="3"/>
    <n v="1"/>
    <n v="11.7"/>
    <n v="136.88999999999999"/>
    <m/>
    <n v="12.979999999999999"/>
    <n v="10.868180755820013"/>
    <n v="11.915477075687011"/>
    <n v="11.915477075687011"/>
    <n v="1.0751315458747669E-2"/>
    <n v="5.549739185795647E-2"/>
    <n v="5.0901123092971026E-2"/>
    <n v="34"/>
  </r>
  <r>
    <x v="11"/>
    <n v="4"/>
    <n v="1"/>
    <n v="7.7"/>
    <n v="59.290000000000006"/>
    <m/>
    <n v="12.979999999999999"/>
    <n v="10.868180755820013"/>
    <n v="10.279541945903807"/>
    <n v="10.279541945903807"/>
    <n v="4.6566257107834713E-3"/>
    <n v="2.1928734486711784E-2"/>
    <n v="1.2963400985868855E-2"/>
    <n v="34"/>
  </r>
  <r>
    <x v="11"/>
    <n v="5"/>
    <n v="1"/>
    <n v="11.5"/>
    <n v="132.25"/>
    <m/>
    <n v="12.979999999999999"/>
    <n v="10.868180755820013"/>
    <n v="11.859956156229055"/>
    <n v="11.859956156229055"/>
    <n v="1.0386890710931254E-2"/>
    <n v="5.3500497080962856E-2"/>
    <n v="4.8743089471400887E-2"/>
    <n v="34"/>
  </r>
  <r>
    <x v="11"/>
    <n v="6"/>
    <n v="1"/>
    <n v="10.1"/>
    <n v="102.00999999999999"/>
    <m/>
    <n v="12.979999999999999"/>
    <n v="10.868180755820013"/>
    <n v="11.405748419585564"/>
    <n v="11.405748419585564"/>
    <n v="8.0118466648173691E-3"/>
    <n v="4.0420691463851952E-2"/>
    <n v="3.4339360658802623E-2"/>
    <n v="34"/>
  </r>
  <r>
    <x v="11"/>
    <n v="7"/>
    <n v="1"/>
    <n v="8.1999999999999993"/>
    <n v="67.239999999999995"/>
    <m/>
    <n v="12.979999999999999"/>
    <n v="10.868180755820013"/>
    <n v="10.558554972706229"/>
    <n v="10.558554972706229"/>
    <n v="5.2810172506844418E-3"/>
    <n v="2.5347196762423002E-2"/>
    <n v="1.6978785970971931E-2"/>
    <n v="34"/>
  </r>
  <r>
    <x v="11"/>
    <n v="8"/>
    <n v="1"/>
    <n v="5.3"/>
    <n v="28.09"/>
    <m/>
    <n v="12.979999999999999"/>
    <n v="10.868180755820013"/>
    <n v="8.497535143186246"/>
    <n v="8.497535143186246"/>
    <n v="2.2061834409834321E-3"/>
    <n v="8.9509985657359528E-3"/>
    <n v="6.4264863396474138E-4"/>
    <n v="34"/>
  </r>
  <r>
    <x v="11"/>
    <n v="9"/>
    <n v="1"/>
    <n v="20.399999999999999"/>
    <n v="416.15999999999997"/>
    <n v="13.2"/>
    <n v="12.979999999999999"/>
    <n v="10.868180755820013"/>
    <n v="13.069902708117617"/>
    <n v="13.2"/>
    <n v="3.2685129967948208E-2"/>
    <n v="0.1711758781833527"/>
    <n v="0.16983689859336135"/>
    <n v="34"/>
  </r>
  <r>
    <x v="11"/>
    <n v="10"/>
    <n v="1"/>
    <n v="10"/>
    <n v="100"/>
    <m/>
    <n v="12.979999999999999"/>
    <n v="10.868180755820013"/>
    <n v="11.368413450400087"/>
    <n v="11.368413450400087"/>
    <n v="7.8539816339744835E-3"/>
    <n v="3.9548410656171963E-2"/>
    <n v="3.3358863293200612E-2"/>
    <n v="34"/>
  </r>
  <r>
    <x v="11"/>
    <n v="11"/>
    <n v="1"/>
    <n v="17.5"/>
    <n v="306.25"/>
    <n v="14.3"/>
    <n v="12.979999999999999"/>
    <n v="10.868180755820013"/>
    <n v="12.8699082930882"/>
    <n v="14.3"/>
    <n v="2.4052818754046853E-2"/>
    <n v="0.14203429624352945"/>
    <n v="0.13988920123438575"/>
    <n v="34"/>
  </r>
  <r>
    <x v="11"/>
    <n v="12"/>
    <n v="1"/>
    <n v="18.2"/>
    <n v="331.23999999999995"/>
    <n v="13.3"/>
    <n v="12.979999999999999"/>
    <n v="10.868180755820013"/>
    <n v="12.928770220797833"/>
    <n v="13.3"/>
    <n v="2.6015528764377072E-2"/>
    <n v="0.14036038428818381"/>
    <n v="0.13856846223450467"/>
    <n v="34"/>
  </r>
  <r>
    <x v="11"/>
    <n v="13"/>
    <n v="1"/>
    <n v="11.9"/>
    <n v="141.61000000000001"/>
    <m/>
    <n v="12.979999999999999"/>
    <n v="10.868180755820013"/>
    <n v="11.968914933265465"/>
    <n v="11.968914933265465"/>
    <n v="1.1122023391871266E-2"/>
    <n v="5.7525391460081073E-2"/>
    <n v="5.3083809243398644E-2"/>
    <n v="34"/>
  </r>
  <r>
    <x v="11"/>
    <n v="14"/>
    <n v="1"/>
    <n v="6.4"/>
    <n v="40.960000000000008"/>
    <m/>
    <n v="12.979999999999999"/>
    <n v="10.868180755820013"/>
    <n v="9.4159986014412418"/>
    <n v="9.4159986014412418"/>
    <n v="3.2169908772759488E-3"/>
    <n v="1.4177249246740352E-2"/>
    <n v="4.4116032631984145E-3"/>
    <n v="34"/>
  </r>
  <r>
    <x v="11"/>
    <n v="15"/>
    <n v="1"/>
    <n v="11.4"/>
    <n v="129.96"/>
    <m/>
    <n v="12.979999999999999"/>
    <n v="10.868180755820013"/>
    <n v="11.831389295557425"/>
    <n v="11.831389295557425"/>
    <n v="1.0207034531513238E-2"/>
    <n v="5.2513812778336409E-2"/>
    <n v="4.7673348375764722E-2"/>
    <n v="34"/>
  </r>
  <r>
    <x v="11"/>
    <n v="16"/>
    <n v="1"/>
    <n v="12.5"/>
    <n v="156.25"/>
    <n v="10.3"/>
    <n v="12.979999999999999"/>
    <n v="10.868180755820013"/>
    <n v="12.117497117417964"/>
    <n v="10.3"/>
    <n v="1.2271846303085129E-2"/>
    <n v="5.2957601655318001E-2"/>
    <n v="4.9625411786005665E-2"/>
    <n v="34"/>
  </r>
  <r>
    <x v="11"/>
    <n v="17"/>
    <n v="1"/>
    <n v="11.4"/>
    <n v="129.96"/>
    <m/>
    <n v="12.979999999999999"/>
    <n v="10.868180755820013"/>
    <n v="11.831389295557425"/>
    <n v="11.831389295557425"/>
    <n v="1.0207034531513238E-2"/>
    <n v="5.2513812778336409E-2"/>
    <n v="4.7673348375764722E-2"/>
    <n v="34"/>
  </r>
  <r>
    <x v="11"/>
    <n v="18"/>
    <n v="1"/>
    <n v="8.1999999999999993"/>
    <n v="67.239999999999995"/>
    <m/>
    <n v="12.979999999999999"/>
    <n v="10.868180755820013"/>
    <n v="10.558554972706229"/>
    <n v="10.558554972706229"/>
    <n v="5.2810172506844418E-3"/>
    <n v="2.5347196762423002E-2"/>
    <n v="1.6978785970971931E-2"/>
    <n v="34"/>
  </r>
  <r>
    <x v="11"/>
    <n v="19"/>
    <n v="1"/>
    <n v="9.4"/>
    <n v="88.360000000000014"/>
    <m/>
    <n v="12.979999999999999"/>
    <n v="10.868180755820013"/>
    <n v="11.128772031641111"/>
    <n v="11.128772031641111"/>
    <n v="6.939778171779854E-3"/>
    <n v="3.4494936736458509E-2"/>
    <n v="2.7619694874003946E-2"/>
    <n v="34"/>
  </r>
  <r>
    <x v="11"/>
    <n v="20"/>
    <n v="1"/>
    <n v="9.3000000000000007"/>
    <n v="86.490000000000009"/>
    <m/>
    <n v="12.979999999999999"/>
    <n v="10.868180755820013"/>
    <n v="11.086090260036068"/>
    <n v="11.086090260036068"/>
    <n v="6.7929087152245309E-3"/>
    <n v="3.3683163679718735E-2"/>
    <n v="2.6688075496727179E-2"/>
    <n v="34"/>
  </r>
  <r>
    <x v="11"/>
    <n v="21"/>
    <n v="1"/>
    <n v="8.4"/>
    <n v="70.56"/>
    <m/>
    <n v="12.979999999999999"/>
    <n v="10.868180755820013"/>
    <n v="10.66290251862873"/>
    <n v="10.66290251862873"/>
    <n v="5.541769440932395E-3"/>
    <n v="2.6780445830253678E-2"/>
    <n v="1.8662898066082619E-2"/>
    <n v="34"/>
  </r>
  <r>
    <x v="11"/>
    <n v="22"/>
    <n v="1"/>
    <n v="7.6"/>
    <n v="57.76"/>
    <m/>
    <n v="12.979999999999999"/>
    <n v="10.868180755820013"/>
    <n v="10.220466482724955"/>
    <n v="10.220466482724955"/>
    <n v="4.5364597917836608E-3"/>
    <n v="2.1273646617215414E-2"/>
    <n v="1.2198356083663825E-2"/>
    <n v="34"/>
  </r>
  <r>
    <x v="11"/>
    <n v="23"/>
    <n v="1"/>
    <n v="11.9"/>
    <n v="141.61000000000001"/>
    <m/>
    <n v="12.979999999999999"/>
    <n v="10.868180755820013"/>
    <n v="11.968914933265465"/>
    <n v="11.968914933265465"/>
    <n v="1.1122023391871266E-2"/>
    <n v="5.7525391460081073E-2"/>
    <n v="5.3083809243398644E-2"/>
    <n v="34"/>
  </r>
  <r>
    <x v="11"/>
    <n v="24"/>
    <n v="1"/>
    <n v="11.9"/>
    <n v="141.61000000000001"/>
    <m/>
    <n v="12.979999999999999"/>
    <n v="10.868180755820013"/>
    <n v="11.968914933265465"/>
    <n v="11.968914933265465"/>
    <n v="1.1122023391871266E-2"/>
    <n v="5.7525391460081073E-2"/>
    <n v="5.3083809243398644E-2"/>
    <n v="34"/>
  </r>
  <r>
    <x v="11"/>
    <n v="25"/>
    <n v="1"/>
    <n v="11.7"/>
    <n v="136.88999999999999"/>
    <m/>
    <n v="12.979999999999999"/>
    <n v="10.868180755820013"/>
    <n v="11.915477075687011"/>
    <n v="11.915477075687011"/>
    <n v="1.0751315458747669E-2"/>
    <n v="5.549739185795647E-2"/>
    <n v="5.0901123092971026E-2"/>
    <n v="34"/>
  </r>
  <r>
    <x v="11"/>
    <n v="26"/>
    <n v="1"/>
    <n v="6.4"/>
    <n v="40.960000000000008"/>
    <m/>
    <n v="12.979999999999999"/>
    <n v="10.868180755820013"/>
    <n v="9.4159986014412418"/>
    <n v="9.4159986014412418"/>
    <n v="3.2169908772759488E-3"/>
    <n v="1.4177249246740352E-2"/>
    <n v="4.4116032631984145E-3"/>
    <n v="34"/>
  </r>
  <r>
    <x v="11"/>
    <n v="27"/>
    <n v="1"/>
    <n v="9.1"/>
    <n v="82.809999999999988"/>
    <m/>
    <n v="12.979999999999999"/>
    <n v="10.868180755820013"/>
    <n v="10.998239001426473"/>
    <n v="10.998239001426473"/>
    <n v="6.5038821910942679E-3"/>
    <n v="3.2086163924495106E-2"/>
    <n v="2.4847374904265376E-2"/>
    <n v="34"/>
  </r>
  <r>
    <x v="11"/>
    <n v="28"/>
    <n v="1"/>
    <n v="8.5"/>
    <n v="72.25"/>
    <m/>
    <n v="12.979999999999999"/>
    <n v="10.868180755820013"/>
    <n v="10.713598868266736"/>
    <n v="10.713598868266736"/>
    <n v="5.6745017305465635E-3"/>
    <n v="2.7510993256105953E-2"/>
    <n v="1.9519777299157066E-2"/>
    <n v="34"/>
  </r>
  <r>
    <x v="11"/>
    <n v="29"/>
    <n v="1"/>
    <n v="6.2"/>
    <n v="38.440000000000005"/>
    <m/>
    <n v="12.979999999999999"/>
    <n v="10.868180755820013"/>
    <n v="9.2630454763469352"/>
    <n v="9.2630454763469352"/>
    <n v="3.0190705400997917E-3"/>
    <n v="1.3134628979405857E-2"/>
    <n v="3.4434284495252054E-3"/>
    <n v="34"/>
  </r>
  <r>
    <x v="11"/>
    <n v="30"/>
    <n v="1"/>
    <n v="11.7"/>
    <n v="136.88999999999999"/>
    <m/>
    <n v="12.979999999999999"/>
    <n v="10.868180755820013"/>
    <n v="11.915477075687011"/>
    <n v="11.915477075687011"/>
    <n v="1.0751315458747669E-2"/>
    <n v="5.549739185795647E-2"/>
    <n v="5.0901123092971026E-2"/>
    <n v="34"/>
  </r>
  <r>
    <x v="11"/>
    <n v="31"/>
    <n v="1"/>
    <n v="9.3000000000000007"/>
    <n v="86.490000000000009"/>
    <m/>
    <n v="12.979999999999999"/>
    <n v="10.868180755820013"/>
    <n v="11.086090260036068"/>
    <n v="11.086090260036068"/>
    <n v="6.7929087152245309E-3"/>
    <n v="3.3683163679718735E-2"/>
    <n v="2.6688075496727179E-2"/>
    <n v="34"/>
  </r>
  <r>
    <x v="11"/>
    <n v="31"/>
    <n v="2"/>
    <n v="5"/>
    <n v="25"/>
    <m/>
    <n v="12.979999999999999"/>
    <n v="10.868180755820013"/>
    <n v="8.2116599599725628"/>
    <n v="8.2116599599725628"/>
    <n v="1.9634954084936209E-3"/>
    <n v="7.7431050152214822E-3"/>
    <n v="2.6185049991241333E-4"/>
    <n v="34"/>
  </r>
  <r>
    <x v="11"/>
    <n v="32"/>
    <n v="1"/>
    <n v="9.1"/>
    <n v="82.809999999999988"/>
    <m/>
    <n v="12.979999999999999"/>
    <n v="10.868180755820013"/>
    <n v="10.998239001426473"/>
    <n v="10.998239001426473"/>
    <n v="6.5038821910942679E-3"/>
    <n v="3.2086163924495106E-2"/>
    <n v="2.4847374904265376E-2"/>
    <n v="34"/>
  </r>
  <r>
    <x v="11"/>
    <n v="33"/>
    <n v="1"/>
    <n v="8.5"/>
    <n v="72.25"/>
    <m/>
    <n v="12.979999999999999"/>
    <n v="10.868180755820013"/>
    <n v="10.713598868266736"/>
    <n v="10.713598868266736"/>
    <n v="5.6745017305465635E-3"/>
    <n v="2.7510993256105953E-2"/>
    <n v="1.9519777299157066E-2"/>
    <n v="34"/>
  </r>
  <r>
    <x v="12"/>
    <n v="1"/>
    <n v="1"/>
    <n v="7.9"/>
    <n v="62.410000000000004"/>
    <m/>
    <n v="12.68"/>
    <n v="11.485574476386956"/>
    <n v="9.9049943914075484"/>
    <n v="9.9049943914075484"/>
    <n v="4.9016699377634754E-3"/>
    <n v="2.2017192041086462E-2"/>
    <n v="1.3752384354922265E-2"/>
    <n v="38"/>
  </r>
  <r>
    <x v="12"/>
    <n v="2"/>
    <n v="1"/>
    <n v="11.5"/>
    <n v="132.25"/>
    <m/>
    <n v="12.68"/>
    <n v="11.485574476386956"/>
    <n v="11.397851982492774"/>
    <n v="11.397851982492774"/>
    <n v="1.0386890710931254E-2"/>
    <n v="5.1119477827692356E-2"/>
    <n v="4.6573796832499605E-2"/>
    <n v="38"/>
  </r>
  <r>
    <x v="12"/>
    <n v="3"/>
    <n v="1"/>
    <n v="13.7"/>
    <n v="187.68999999999997"/>
    <m/>
    <n v="12.68"/>
    <n v="11.485574476386956"/>
    <n v="11.931784167891639"/>
    <n v="11.931784167891639"/>
    <n v="1.4741138128806704E-2"/>
    <n v="7.4019850694855366E-2"/>
    <n v="7.0850638835822863E-2"/>
    <n v="38"/>
  </r>
  <r>
    <x v="12"/>
    <n v="4"/>
    <n v="1"/>
    <n v="15.4"/>
    <n v="237.16000000000003"/>
    <n v="11.8"/>
    <n v="12.68"/>
    <n v="11.485574476386956"/>
    <n v="12.220945057964206"/>
    <n v="11.8"/>
    <n v="1.8626502843133885E-2"/>
    <n v="9.0370947264871632E-2"/>
    <n v="8.8014848433957391E-2"/>
    <n v="38"/>
  </r>
  <r>
    <x v="12"/>
    <n v="5"/>
    <n v="1"/>
    <n v="12.9"/>
    <n v="166.41"/>
    <m/>
    <n v="12.68"/>
    <n v="11.485574476386956"/>
    <n v="11.76169870313073"/>
    <n v="11.76169870313073"/>
    <n v="1.3069810837096936E-2"/>
    <n v="6.5279422274842444E-2"/>
    <n v="6.167919059121043E-2"/>
    <n v="38"/>
  </r>
  <r>
    <x v="12"/>
    <n v="6"/>
    <n v="1"/>
    <n v="14.7"/>
    <n v="216.08999999999997"/>
    <n v="13"/>
    <n v="12.68"/>
    <n v="11.485574476386956"/>
    <n v="12.112532109557753"/>
    <n v="13"/>
    <n v="1.6971668912855457E-2"/>
    <n v="9.2798198865658113E-2"/>
    <n v="8.9849673760923135E-2"/>
    <n v="38"/>
  </r>
  <r>
    <x v="12"/>
    <n v="7"/>
    <n v="1"/>
    <n v="11.4"/>
    <n v="129.96"/>
    <m/>
    <n v="12.68"/>
    <n v="11.485574476386956"/>
    <n v="11.36816494715984"/>
    <n v="11.36816494715984"/>
    <n v="1.0207034531513238E-2"/>
    <n v="5.0165416675891063E-2"/>
    <n v="4.5541415849959813E-2"/>
    <n v="38"/>
  </r>
  <r>
    <x v="12"/>
    <n v="8"/>
    <n v="1"/>
    <n v="10.9"/>
    <n v="118.81"/>
    <m/>
    <n v="12.68"/>
    <n v="11.485574476386956"/>
    <n v="11.211399149398138"/>
    <n v="11.211399149398138"/>
    <n v="9.3313155793250824E-3"/>
    <n v="4.5513670548098129E-2"/>
    <n v="4.0474104196653322E-2"/>
    <n v="38"/>
  </r>
  <r>
    <x v="12"/>
    <n v="9"/>
    <n v="1"/>
    <n v="12.7"/>
    <n v="161.29"/>
    <m/>
    <n v="12.68"/>
    <n v="11.485574476386956"/>
    <n v="11.715189478801241"/>
    <n v="11.715189478801241"/>
    <n v="1.2667686977437443E-2"/>
    <n v="6.3166695875571707E-2"/>
    <n v="5.9447317294890958E-2"/>
    <n v="38"/>
  </r>
  <r>
    <x v="12"/>
    <n v="10"/>
    <n v="1"/>
    <n v="9"/>
    <n v="81"/>
    <m/>
    <n v="12.68"/>
    <n v="11.485574476386956"/>
    <n v="10.467845348846689"/>
    <n v="10.467845348846689"/>
    <n v="6.3617251235193314E-3"/>
    <n v="2.9717916501427046E-2"/>
    <n v="2.2727888213157021E-2"/>
    <n v="38"/>
  </r>
  <r>
    <x v="12"/>
    <n v="11"/>
    <n v="1"/>
    <n v="12.4"/>
    <n v="153.76000000000002"/>
    <m/>
    <n v="12.68"/>
    <n v="11.485574476386956"/>
    <n v="11.642192719157402"/>
    <n v="11.642192719157402"/>
    <n v="1.2076282160399167E-2"/>
    <n v="6.0052977635571492E-2"/>
    <n v="5.614551753445151E-2"/>
    <n v="38"/>
  </r>
  <r>
    <x v="12"/>
    <n v="12"/>
    <n v="1"/>
    <n v="13.5"/>
    <n v="182.25"/>
    <m/>
    <n v="12.68"/>
    <n v="11.485574476386956"/>
    <n v="11.891542169260903"/>
    <n v="11.891542169260903"/>
    <n v="1.4313881527918494E-2"/>
    <n v="7.1791831639167428E-2"/>
    <n v="6.852131184827899E-2"/>
    <n v="38"/>
  </r>
  <r>
    <x v="12"/>
    <n v="13"/>
    <n v="1"/>
    <n v="11.4"/>
    <n v="129.96"/>
    <m/>
    <n v="12.68"/>
    <n v="11.485574476386956"/>
    <n v="11.36816494715984"/>
    <n v="11.36816494715984"/>
    <n v="1.0207034531513238E-2"/>
    <n v="5.0165416675891063E-2"/>
    <n v="4.5541415849959813E-2"/>
    <n v="38"/>
  </r>
  <r>
    <x v="12"/>
    <n v="13"/>
    <n v="2"/>
    <n v="8.6999999999999993"/>
    <n v="75.689999999999984"/>
    <m/>
    <n v="12.68"/>
    <n v="11.485574476386956"/>
    <n v="10.325275062499617"/>
    <n v="10.325275062499617"/>
    <n v="5.9446786987552847E-3"/>
    <n v="2.7508848174221431E-2"/>
    <n v="2.016831353957944E-2"/>
    <n v="38"/>
  </r>
  <r>
    <x v="12"/>
    <n v="14"/>
    <n v="1"/>
    <n v="13.7"/>
    <n v="187.68999999999997"/>
    <m/>
    <n v="12.68"/>
    <n v="11.485574476386956"/>
    <n v="11.931784167891639"/>
    <n v="11.931784167891639"/>
    <n v="1.4741138128806704E-2"/>
    <n v="7.4019850694855366E-2"/>
    <n v="7.0850638835822863E-2"/>
    <n v="38"/>
  </r>
  <r>
    <x v="12"/>
    <n v="15"/>
    <n v="1"/>
    <n v="11.7"/>
    <n v="136.88999999999999"/>
    <m/>
    <n v="12.68"/>
    <n v="11.485574476386956"/>
    <n v="11.455638753577343"/>
    <n v="11.455638753577343"/>
    <n v="1.0751315458747669E-2"/>
    <n v="5.3050996592077682E-2"/>
    <n v="4.8657337170899713E-2"/>
    <n v="38"/>
  </r>
  <r>
    <x v="12"/>
    <n v="16"/>
    <n v="1"/>
    <n v="7"/>
    <n v="49"/>
    <m/>
    <n v="12.68"/>
    <n v="11.485574476386956"/>
    <n v="9.3534494912043051"/>
    <n v="9.3534494912043051"/>
    <n v="3.8484510006474965E-3"/>
    <n v="1.6554468081142457E-2"/>
    <n v="7.4902309899536716E-3"/>
    <n v="38"/>
  </r>
  <r>
    <x v="12"/>
    <n v="17"/>
    <n v="1"/>
    <n v="11.1"/>
    <n v="123.21"/>
    <m/>
    <n v="12.68"/>
    <n v="11.485574476386956"/>
    <n v="11.275812085267209"/>
    <n v="11.275812085267209"/>
    <n v="9.6768907712199599E-3"/>
    <n v="4.735049726974961E-2"/>
    <n v="4.2482030443576478E-2"/>
    <n v="38"/>
  </r>
  <r>
    <x v="12"/>
    <n v="18"/>
    <n v="1"/>
    <n v="5.2"/>
    <n v="27.040000000000003"/>
    <m/>
    <n v="12.68"/>
    <n v="11.485574476386956"/>
    <n v="7.9405080830845645"/>
    <n v="7.9405080830845645"/>
    <n v="2.1237166338267002E-3"/>
    <n v="8.0006892904415112E-3"/>
    <n v="4.5840223206618469E-4"/>
    <n v="38"/>
  </r>
  <r>
    <x v="12"/>
    <n v="19"/>
    <n v="1"/>
    <n v="11.9"/>
    <n v="141.61000000000001"/>
    <m/>
    <n v="12.68"/>
    <n v="11.485574476386956"/>
    <n v="11.511371897150784"/>
    <n v="11.511371897150784"/>
    <n v="1.1122023391871266E-2"/>
    <n v="5.5013453699065636E-2"/>
    <n v="5.0765820237977183E-2"/>
    <n v="38"/>
  </r>
  <r>
    <x v="12"/>
    <n v="20"/>
    <n v="1"/>
    <n v="11.6"/>
    <n v="134.56"/>
    <m/>
    <n v="12.68"/>
    <n v="11.485574476386956"/>
    <n v="11.427006736743266"/>
    <n v="11.427006736743266"/>
    <n v="1.0568317686676064E-2"/>
    <n v="5.2081350738351205E-2"/>
    <n v="4.7612442295961191E-2"/>
    <n v="38"/>
  </r>
  <r>
    <x v="12"/>
    <n v="21"/>
    <n v="1"/>
    <n v="13.1"/>
    <n v="171.60999999999999"/>
    <m/>
    <n v="12.68"/>
    <n v="11.485574476386956"/>
    <n v="11.806555081647733"/>
    <n v="11.806555081647733"/>
    <n v="1.3478217882063609E-2"/>
    <n v="6.7421362488567879E-2"/>
    <n v="6.393552400869465E-2"/>
    <n v="38"/>
  </r>
  <r>
    <x v="12"/>
    <n v="22"/>
    <n v="1"/>
    <n v="10"/>
    <n v="100"/>
    <m/>
    <n v="12.68"/>
    <n v="11.485574476386956"/>
    <n v="10.890877371028777"/>
    <n v="10.890877371028777"/>
    <n v="7.8539816339744835E-3"/>
    <n v="3.7651333665287764E-2"/>
    <n v="3.1758689456993464E-2"/>
    <n v="38"/>
  </r>
  <r>
    <x v="12"/>
    <n v="23"/>
    <n v="1"/>
    <n v="14.3"/>
    <n v="204.49"/>
    <m/>
    <n v="12.68"/>
    <n v="11.485574476386956"/>
    <n v="12.04413092622937"/>
    <n v="12.04413092622937"/>
    <n v="1.6060607043314419E-2"/>
    <n v="8.0872124674466736E-2"/>
    <n v="7.7983591385087148E-2"/>
    <n v="38"/>
  </r>
  <r>
    <x v="12"/>
    <n v="24"/>
    <n v="1"/>
    <n v="6"/>
    <n v="36"/>
    <m/>
    <n v="12.68"/>
    <n v="11.485574476386956"/>
    <n v="8.6255078341842903"/>
    <n v="8.6255078341842903"/>
    <n v="2.8274333882308137E-3"/>
    <n v="1.1405000213377037E-2"/>
    <n v="2.4395416771928091E-3"/>
    <n v="38"/>
  </r>
  <r>
    <x v="12"/>
    <n v="25"/>
    <n v="1"/>
    <n v="10.8"/>
    <n v="116.64000000000001"/>
    <m/>
    <n v="12.68"/>
    <n v="11.485574476386956"/>
    <n v="11.178308027206093"/>
    <n v="11.178308027206093"/>
    <n v="9.1608841778678379E-3"/>
    <n v="4.4607314635533371E-2"/>
    <n v="3.94797106624225E-2"/>
    <n v="38"/>
  </r>
  <r>
    <x v="12"/>
    <n v="26"/>
    <n v="1"/>
    <n v="6.6"/>
    <n v="43.559999999999995"/>
    <m/>
    <n v="12.68"/>
    <n v="11.485574476386956"/>
    <n v="9.0779715506246426"/>
    <n v="9.0779715506246426"/>
    <n v="3.4211943997592845E-3"/>
    <n v="1.4376750738548886E-2"/>
    <n v="5.1725006367335938E-3"/>
    <n v="38"/>
  </r>
  <r>
    <x v="12"/>
    <n v="27"/>
    <n v="1"/>
    <n v="10.4"/>
    <n v="108.16000000000001"/>
    <m/>
    <n v="12.68"/>
    <n v="11.485574476386956"/>
    <n v="11.039790750857311"/>
    <n v="11.039790750857311"/>
    <n v="8.4948665353068008E-3"/>
    <n v="4.1063237582257356E-2"/>
    <n v="3.5566635380530821E-2"/>
    <n v="38"/>
  </r>
  <r>
    <x v="12"/>
    <n v="28"/>
    <n v="1"/>
    <n v="12.8"/>
    <n v="163.84000000000003"/>
    <m/>
    <n v="12.68"/>
    <n v="11.485574476386956"/>
    <n v="11.738654451497549"/>
    <n v="11.738654451497549"/>
    <n v="1.2867963509103795E-2"/>
    <n v="6.4219390539819163E-2"/>
    <n v="6.0560192293524426E-2"/>
    <n v="38"/>
  </r>
  <r>
    <x v="12"/>
    <n v="29"/>
    <n v="1"/>
    <n v="9.1999999999999993"/>
    <n v="84.639999999999986"/>
    <m/>
    <n v="12.68"/>
    <n v="11.485574476386956"/>
    <n v="10.558682715639245"/>
    <n v="10.558682715639245"/>
    <n v="6.6476100549960008E-3"/>
    <n v="3.1235049294137299E-2"/>
    <n v="2.4474807821433117E-2"/>
    <n v="38"/>
  </r>
  <r>
    <x v="12"/>
    <n v="30"/>
    <n v="1"/>
    <n v="5.2"/>
    <n v="27.040000000000003"/>
    <m/>
    <n v="12.68"/>
    <n v="11.485574476386956"/>
    <n v="7.9405080830845645"/>
    <n v="7.9405080830845645"/>
    <n v="2.1237166338267002E-3"/>
    <n v="8.0006892904415112E-3"/>
    <n v="4.5840223206618469E-4"/>
    <n v="38"/>
  </r>
  <r>
    <x v="12"/>
    <n v="31"/>
    <n v="1"/>
    <n v="15.1"/>
    <n v="228.01"/>
    <n v="13.5"/>
    <n v="12.68"/>
    <n v="11.485574476386956"/>
    <n v="12.176157994784393"/>
    <n v="13.5"/>
    <n v="1.7907863523625216E-2"/>
    <n v="0.10173672982707767"/>
    <n v="9.8852701373349075E-2"/>
    <n v="38"/>
  </r>
  <r>
    <x v="12"/>
    <n v="31"/>
    <n v="2"/>
    <n v="6.9"/>
    <n v="47.610000000000007"/>
    <m/>
    <n v="12.68"/>
    <n v="11.485574476386956"/>
    <n v="9.2864376078665369"/>
    <n v="9.2864376078665369"/>
    <n v="3.7392806559352516E-3"/>
    <n v="1.5995430991420714E-2"/>
    <n v="6.8788543538410903E-3"/>
    <n v="38"/>
  </r>
  <r>
    <x v="12"/>
    <n v="32"/>
    <n v="1"/>
    <n v="18.100000000000001"/>
    <n v="327.61000000000007"/>
    <n v="13"/>
    <n v="12.68"/>
    <n v="11.485574476386956"/>
    <n v="12.531250709722356"/>
    <n v="13"/>
    <n v="2.573042923106381E-2"/>
    <n v="0.13537905660165556"/>
    <n v="0.13360942405591553"/>
    <n v="38"/>
  </r>
  <r>
    <x v="12"/>
    <n v="33"/>
    <n v="1"/>
    <n v="10.199999999999999"/>
    <n v="104.03999999999999"/>
    <m/>
    <n v="12.68"/>
    <n v="11.485574476386956"/>
    <n v="10.966681016737153"/>
    <n v="10.966681016737153"/>
    <n v="8.171282491987052E-3"/>
    <n v="3.9340594008945018E-2"/>
    <n v="3.364932863170219E-2"/>
    <n v="38"/>
  </r>
  <r>
    <x v="12"/>
    <n v="34"/>
    <n v="1"/>
    <n v="5.2"/>
    <n v="27.040000000000003"/>
    <m/>
    <n v="12.68"/>
    <n v="11.485574476386956"/>
    <n v="7.9405080830845645"/>
    <n v="7.9405080830845645"/>
    <n v="2.1237166338267002E-3"/>
    <n v="8.0006892904415112E-3"/>
    <n v="4.5840223206618469E-4"/>
    <n v="38"/>
  </r>
  <r>
    <x v="12"/>
    <n v="35"/>
    <n v="1"/>
    <n v="11.2"/>
    <n v="125.43999999999998"/>
    <m/>
    <n v="12.68"/>
    <n v="11.485574476386956"/>
    <n v="11.307154984203361"/>
    <n v="11.307154984203361"/>
    <n v="9.8520345616575893E-3"/>
    <n v="4.828088669884268E-2"/>
    <n v="4.3495514075165047E-2"/>
    <n v="38"/>
  </r>
  <r>
    <x v="12"/>
    <n v="36"/>
    <n v="1"/>
    <n v="16.2"/>
    <n v="262.44"/>
    <n v="12.1"/>
    <n v="12.68"/>
    <n v="11.485574476386956"/>
    <n v="12.329146012747458"/>
    <n v="12.1"/>
    <n v="2.0611989400202632E-2"/>
    <n v="0.10196234333843435"/>
    <n v="9.9820293981575964E-2"/>
    <n v="38"/>
  </r>
  <r>
    <x v="13"/>
    <n v="1"/>
    <n v="1"/>
    <n v="18"/>
    <n v="324"/>
    <n v="12.2"/>
    <n v="12.040000000000001"/>
    <n v="13.83566496414249"/>
    <n v="11.523963410007168"/>
    <n v="12.2"/>
    <n v="2.5446900494077326E-2"/>
    <n v="0.12461989472168931"/>
    <n v="0.12295175952349575"/>
    <n v="32"/>
  </r>
  <r>
    <x v="13"/>
    <n v="1"/>
    <n v="2"/>
    <n v="14.6"/>
    <n v="213.16"/>
    <m/>
    <n v="12.040000000000001"/>
    <n v="13.83566496414249"/>
    <n v="10.972739130453649"/>
    <n v="10.972739130453649"/>
    <n v="1.6741547250980007E-2"/>
    <n v="7.5477517684856721E-2"/>
    <n v="7.3008836560054885E-2"/>
    <n v="32"/>
  </r>
  <r>
    <x v="13"/>
    <n v="2"/>
    <n v="1"/>
    <n v="15.7"/>
    <n v="246.48999999999998"/>
    <m/>
    <n v="12.040000000000001"/>
    <n v="13.83566496414249"/>
    <n v="11.182652224780419"/>
    <n v="11.182652224780419"/>
    <n v="1.9359279329583701E-2"/>
    <n v="8.80044093934957E-2"/>
    <n v="8.5891048631643513E-2"/>
    <n v="32"/>
  </r>
  <r>
    <x v="13"/>
    <n v="3"/>
    <n v="1"/>
    <n v="5.2"/>
    <n v="27.040000000000003"/>
    <m/>
    <n v="12.040000000000001"/>
    <n v="13.83566496414249"/>
    <n v="6.6949880034113454"/>
    <n v="6.6949880034113454"/>
    <n v="2.1237166338267002E-3"/>
    <n v="6.58032885417949E-3"/>
    <n v="3.7702219458630396E-4"/>
    <n v="32"/>
  </r>
  <r>
    <x v="13"/>
    <n v="4"/>
    <n v="1"/>
    <n v="15.8"/>
    <n v="249.64000000000001"/>
    <m/>
    <n v="12.040000000000001"/>
    <n v="13.83566496414249"/>
    <n v="11.200071108668709"/>
    <n v="11.200071108668709"/>
    <n v="1.9606679751053901E-2"/>
    <n v="8.9183329449334714E-2"/>
    <n v="8.7098849441376733E-2"/>
    <n v="32"/>
  </r>
  <r>
    <x v="13"/>
    <n v="4"/>
    <n v="2"/>
    <n v="7.1"/>
    <n v="50.41"/>
    <m/>
    <n v="12.040000000000001"/>
    <n v="13.83566496414249"/>
    <n v="8.0991950591448187"/>
    <n v="8.0991950591448187"/>
    <n v="3.9591921416865369E-3"/>
    <n v="1.440351788196538E-2"/>
    <n v="6.8311737762915365E-3"/>
    <n v="32"/>
  </r>
  <r>
    <x v="13"/>
    <n v="4"/>
    <n v="3"/>
    <n v="8.1999999999999993"/>
    <n v="67.239999999999995"/>
    <m/>
    <n v="12.040000000000001"/>
    <n v="13.83566496414249"/>
    <n v="8.7467094984227138"/>
    <n v="8.7467094984227138"/>
    <n v="5.2810172506844418E-3"/>
    <n v="2.0430270600531684E-2"/>
    <n v="1.3685189534241356E-2"/>
    <n v="32"/>
  </r>
  <r>
    <x v="13"/>
    <n v="5"/>
    <n v="1"/>
    <n v="14.7"/>
    <n v="216.08999999999997"/>
    <m/>
    <n v="12.040000000000001"/>
    <n v="13.83566496414249"/>
    <n v="10.993287204094466"/>
    <n v="10.993287204094466"/>
    <n v="1.6971668912855457E-2"/>
    <n v="7.6582419947898453E-2"/>
    <n v="7.4149127162500453E-2"/>
    <n v="32"/>
  </r>
  <r>
    <x v="13"/>
    <n v="6"/>
    <n v="1"/>
    <n v="10.4"/>
    <n v="108.16000000000001"/>
    <m/>
    <n v="12.040000000000001"/>
    <n v="13.83566496414249"/>
    <n v="9.7609322558438461"/>
    <n v="9.7609322558438461"/>
    <n v="8.4948665353068008E-3"/>
    <n v="3.566184722746342E-2"/>
    <n v="3.0888258988215407E-2"/>
    <n v="32"/>
  </r>
  <r>
    <x v="13"/>
    <n v="7"/>
    <n v="1"/>
    <n v="13.4"/>
    <n v="179.56"/>
    <m/>
    <n v="12.040000000000001"/>
    <n v="13.83566496414249"/>
    <n v="10.70051029870473"/>
    <n v="10.70051029870473"/>
    <n v="1.4102609421964582E-2"/>
    <n v="6.2764163219858532E-2"/>
    <n v="5.9813920515253104E-2"/>
    <n v="32"/>
  </r>
  <r>
    <x v="13"/>
    <n v="8"/>
    <n v="1"/>
    <n v="10.9"/>
    <n v="118.81"/>
    <m/>
    <n v="12.040000000000001"/>
    <n v="13.83566496414249"/>
    <n v="9.9483242539092736"/>
    <n v="9.9483242539092736"/>
    <n v="9.3313155793250824E-3"/>
    <n v="3.9689817317337756E-2"/>
    <n v="3.5295105455193626E-2"/>
    <n v="32"/>
  </r>
  <r>
    <x v="13"/>
    <n v="9"/>
    <n v="1"/>
    <n v="16.899999999999999"/>
    <n v="285.60999999999996"/>
    <n v="10.7"/>
    <n v="12.040000000000001"/>
    <n v="13.83566496414249"/>
    <n v="11.375364661081861"/>
    <n v="10.7"/>
    <n v="2.2431756944794518E-2"/>
    <n v="9.5634411159053564E-2"/>
    <n v="9.3957522983973724E-2"/>
    <n v="32"/>
  </r>
  <r>
    <x v="13"/>
    <n v="10"/>
    <n v="1"/>
    <n v="15.3"/>
    <n v="234.09000000000003"/>
    <m/>
    <n v="12.040000000000001"/>
    <n v="13.83566496414249"/>
    <n v="11.110300557903965"/>
    <n v="11.110300557903965"/>
    <n v="1.838538560697087E-2"/>
    <n v="8.3354980489435307E-2"/>
    <n v="8.1120684690938527E-2"/>
    <n v="32"/>
  </r>
  <r>
    <x v="13"/>
    <n v="11"/>
    <n v="1"/>
    <n v="14.5"/>
    <n v="210.25"/>
    <m/>
    <n v="12.040000000000001"/>
    <n v="13.83566496414249"/>
    <n v="10.951880109877171"/>
    <n v="10.951880109877171"/>
    <n v="1.6512996385431349E-2"/>
    <n v="7.4379504570000685E-2"/>
    <n v="7.1874762611235987E-2"/>
    <n v="32"/>
  </r>
  <r>
    <x v="13"/>
    <n v="12"/>
    <n v="1"/>
    <n v="6.4"/>
    <n v="40.960000000000008"/>
    <m/>
    <n v="12.040000000000001"/>
    <n v="13.83566496414249"/>
    <n v="7.6278204408218642"/>
    <n v="7.6278204408218642"/>
    <n v="3.2169908772759488E-3"/>
    <n v="1.1138270840954704E-2"/>
    <n v="3.4659496446139788E-3"/>
    <n v="32"/>
  </r>
  <r>
    <x v="13"/>
    <n v="13"/>
    <n v="1"/>
    <n v="12.4"/>
    <n v="153.76000000000002"/>
    <m/>
    <n v="12.040000000000001"/>
    <n v="13.83566496414249"/>
    <n v="10.433010082606526"/>
    <n v="10.433010082606526"/>
    <n v="1.2076282160399167E-2"/>
    <n v="5.2963897552256431E-2"/>
    <n v="4.9517701799214171E-2"/>
    <n v="32"/>
  </r>
  <r>
    <x v="13"/>
    <n v="14"/>
    <n v="1"/>
    <n v="15.2"/>
    <n v="231.04"/>
    <m/>
    <n v="12.040000000000001"/>
    <n v="13.83566496414249"/>
    <n v="11.091523207126725"/>
    <n v="11.091523207126725"/>
    <n v="1.8145839167134643E-2"/>
    <n v="8.220931307943162E-2"/>
    <n v="7.9943370529466484E-2"/>
    <n v="32"/>
  </r>
  <r>
    <x v="13"/>
    <n v="15"/>
    <n v="1"/>
    <n v="9.5"/>
    <n v="90.25"/>
    <m/>
    <n v="12.040000000000001"/>
    <n v="13.83566496414249"/>
    <n v="9.3860354965079758"/>
    <n v="9.3860354965079758"/>
    <n v="7.0882184246619708E-3"/>
    <n v="2.8931436997116557E-2"/>
    <n v="2.3396022984293156E-2"/>
    <n v="32"/>
  </r>
  <r>
    <x v="13"/>
    <n v="16"/>
    <n v="1"/>
    <n v="20.100000000000001"/>
    <n v="404.01000000000005"/>
    <n v="12.4"/>
    <n v="12.040000000000001"/>
    <n v="13.83566496414249"/>
    <n v="11.74772309340382"/>
    <n v="12.4"/>
    <n v="3.1730871199420314E-2"/>
    <n v="0.15511768482852806"/>
    <n v="0.15382455870839654"/>
    <n v="32"/>
  </r>
  <r>
    <x v="13"/>
    <n v="17"/>
    <n v="1"/>
    <n v="11.3"/>
    <n v="127.69000000000001"/>
    <m/>
    <n v="12.040000000000001"/>
    <n v="13.83566496414249"/>
    <n v="10.088428629250705"/>
    <n v="10.088428629250705"/>
    <n v="1.0028749148422018E-2"/>
    <n v="4.3057198629025628E-2"/>
    <n v="3.8942212340674374E-2"/>
    <n v="32"/>
  </r>
  <r>
    <x v="13"/>
    <n v="18"/>
    <n v="1"/>
    <n v="12.1"/>
    <n v="146.41"/>
    <m/>
    <n v="12.040000000000001"/>
    <n v="13.83566496414249"/>
    <n v="10.344606024747829"/>
    <n v="10.344606024747829"/>
    <n v="1.149901451030204E-2"/>
    <n v="5.0169629520682803E-2"/>
    <n v="4.6554837883589349E-2"/>
    <n v="32"/>
  </r>
  <r>
    <x v="13"/>
    <n v="19"/>
    <n v="1"/>
    <n v="13.2"/>
    <n v="174.23999999999998"/>
    <m/>
    <n v="12.040000000000001"/>
    <n v="13.83566496414249"/>
    <n v="10.650175174817639"/>
    <n v="10.650175174817639"/>
    <n v="1.3684777599037138E-2"/>
    <n v="6.0745216071998044E-2"/>
    <n v="5.7703342694893196E-2"/>
    <n v="32"/>
  </r>
  <r>
    <x v="13"/>
    <n v="20"/>
    <n v="1"/>
    <n v="16.8"/>
    <n v="282.24"/>
    <m/>
    <n v="12.040000000000001"/>
    <n v="13.83566496414249"/>
    <n v="11.360598434270653"/>
    <n v="11.360598434270653"/>
    <n v="2.216707776372958E-2"/>
    <n v="0.10133021158587983"/>
    <n v="9.9507784887054515E-2"/>
    <n v="32"/>
  </r>
  <r>
    <x v="13"/>
    <n v="21"/>
    <n v="1"/>
    <n v="16.5"/>
    <n v="272.25"/>
    <m/>
    <n v="12.040000000000001"/>
    <n v="13.83566496414249"/>
    <n v="11.31494546355413"/>
    <n v="11.31494546355413"/>
    <n v="2.138246499849553E-2"/>
    <n v="9.7618522850426784E-2"/>
    <n v="9.572230198053211E-2"/>
    <n v="32"/>
  </r>
  <r>
    <x v="13"/>
    <n v="22"/>
    <n v="1"/>
    <n v="12.3"/>
    <n v="151.29000000000002"/>
    <m/>
    <n v="12.040000000000001"/>
    <n v="13.83566496414249"/>
    <n v="10.403983527863682"/>
    <n v="10.403983527863682"/>
    <n v="1.1882288814039996E-2"/>
    <n v="5.2024880240777303E-2"/>
    <n v="4.8523573261232633E-2"/>
    <n v="32"/>
  </r>
  <r>
    <x v="13"/>
    <n v="23"/>
    <n v="1"/>
    <n v="14.4"/>
    <n v="207.36"/>
    <m/>
    <n v="12.040000000000001"/>
    <n v="13.83566496414249"/>
    <n v="10.930705436911934"/>
    <n v="10.930705436911934"/>
    <n v="1.628601631620949E-2"/>
    <n v="7.3288408394807436E-2"/>
    <n v="7.0746918328175395E-2"/>
    <n v="32"/>
  </r>
  <r>
    <x v="13"/>
    <n v="23"/>
    <n v="2"/>
    <n v="12.6"/>
    <n v="158.76"/>
    <m/>
    <n v="12.040000000000001"/>
    <n v="13.83566496414249"/>
    <n v="10.489771539513731"/>
    <n v="10.489771539513731"/>
    <n v="1.2468981242097887E-2"/>
    <n v="5.4864554836259211E-2"/>
    <n v="5.1525417091064382E-2"/>
    <n v="32"/>
  </r>
  <r>
    <x v="13"/>
    <n v="24"/>
    <n v="1"/>
    <n v="18.3"/>
    <n v="334.89000000000004"/>
    <n v="12.6"/>
    <n v="12.040000000000001"/>
    <n v="13.83566496414249"/>
    <n v="11.560407495579247"/>
    <n v="12.6"/>
    <n v="2.630219909401715E-2"/>
    <n v="0.13324971275080902"/>
    <n v="0.1315880669827727"/>
    <n v="32"/>
  </r>
  <r>
    <x v="13"/>
    <n v="25"/>
    <n v="1"/>
    <n v="18.399999999999999"/>
    <n v="338.55999999999995"/>
    <n v="12.3"/>
    <n v="12.040000000000001"/>
    <n v="13.83566496414249"/>
    <n v="11.572195154192437"/>
    <n v="12.3"/>
    <n v="2.6590440219984003E-2"/>
    <n v="0.13091032905916375"/>
    <n v="0.12931556010671921"/>
    <n v="32"/>
  </r>
  <r>
    <x v="13"/>
    <n v="26"/>
    <n v="1"/>
    <n v="14.4"/>
    <n v="207.36"/>
    <m/>
    <n v="12.040000000000001"/>
    <n v="13.83566496414249"/>
    <n v="10.930705436911934"/>
    <n v="10.930705436911934"/>
    <n v="1.628601631620949E-2"/>
    <n v="7.3288408394807436E-2"/>
    <n v="7.0746918328175395E-2"/>
    <n v="32"/>
  </r>
  <r>
    <x v="13"/>
    <n v="27"/>
    <n v="1"/>
    <n v="7"/>
    <n v="49"/>
    <m/>
    <n v="12.040000000000001"/>
    <n v="13.83566496414249"/>
    <n v="8.0348516838266608"/>
    <n v="8.0348516838266608"/>
    <n v="3.8484510006474965E-3"/>
    <n v="1.3909745459544716E-2"/>
    <n v="6.2936003737946158E-3"/>
    <n v="32"/>
  </r>
  <r>
    <x v="13"/>
    <n v="28"/>
    <n v="1"/>
    <n v="15"/>
    <n v="225"/>
    <m/>
    <n v="12.040000000000001"/>
    <n v="13.83566496414249"/>
    <n v="11.053111752024295"/>
    <n v="11.053111752024295"/>
    <n v="1.7671458676442587E-2"/>
    <n v="7.9938187406809955E-2"/>
    <n v="7.7607167881840244E-2"/>
    <n v="32"/>
  </r>
  <r>
    <x v="14"/>
    <n v="1"/>
    <n v="1"/>
    <n v="9.1"/>
    <n v="82.809999999999988"/>
    <m/>
    <n v="12.08"/>
    <n v="12.439841444826129"/>
    <n v="9.68293299160303"/>
    <n v="9.68293299160303"/>
    <n v="6.5038821910942679E-3"/>
    <n v="2.7730204333606921E-2"/>
    <n v="2.1474140220389647E-2"/>
    <n v="29"/>
  </r>
  <r>
    <x v="14"/>
    <n v="2"/>
    <n v="1"/>
    <n v="16.5"/>
    <n v="272.25"/>
    <n v="12.6"/>
    <n v="12.08"/>
    <n v="12.439841444826129"/>
    <n v="11.605822337122705"/>
    <n v="12.6"/>
    <n v="2.138246499849553E-2"/>
    <n v="0.11042001058974492"/>
    <n v="0.10827512330380347"/>
    <n v="29"/>
  </r>
  <r>
    <x v="14"/>
    <n v="3"/>
    <n v="1"/>
    <n v="12.3"/>
    <n v="151.29000000000002"/>
    <m/>
    <n v="12.08"/>
    <n v="12.439841444826129"/>
    <n v="10.805139040778258"/>
    <n v="10.805139040778258"/>
    <n v="1.1882288814039996E-2"/>
    <n v="5.4329093359080309E-2"/>
    <n v="5.0672711395486965E-2"/>
    <n v="29"/>
  </r>
  <r>
    <x v="14"/>
    <n v="4"/>
    <n v="1"/>
    <n v="17.5"/>
    <n v="306.25"/>
    <n v="12.5"/>
    <n v="12.08"/>
    <n v="12.439841444826129"/>
    <n v="11.726944403242404"/>
    <n v="12.5"/>
    <n v="2.4052818754046853E-2"/>
    <n v="0.12174922984915316"/>
    <n v="0.11991049320438731"/>
    <n v="29"/>
  </r>
  <r>
    <x v="14"/>
    <n v="5"/>
    <n v="1"/>
    <n v="15.9"/>
    <n v="252.81"/>
    <n v="13.1"/>
    <n v="12.08"/>
    <n v="12.439841444826129"/>
    <n v="11.522820248044727"/>
    <n v="13.1"/>
    <n v="1.9855650968850891E-2"/>
    <n v="0.10794658168858781"/>
    <n v="0.10549052622640843"/>
    <n v="29"/>
  </r>
  <r>
    <x v="14"/>
    <n v="6"/>
    <n v="1"/>
    <n v="13.8"/>
    <n v="190.44000000000003"/>
    <m/>
    <n v="12.08"/>
    <n v="12.439841444826129"/>
    <n v="11.157109087098476"/>
    <n v="11.157109087098476"/>
    <n v="1.4957122623741007E-2"/>
    <n v="6.9452129695141487E-2"/>
    <n v="6.656841471777232E-2"/>
    <n v="29"/>
  </r>
  <r>
    <x v="14"/>
    <n v="6"/>
    <n v="2"/>
    <n v="13.8"/>
    <n v="190.44000000000003"/>
    <m/>
    <n v="12.08"/>
    <n v="12.439841444826129"/>
    <n v="11.157109087098476"/>
    <n v="11.157109087098476"/>
    <n v="1.4957122623741007E-2"/>
    <n v="6.9452129695141487E-2"/>
    <n v="6.656841471777232E-2"/>
    <n v="29"/>
  </r>
  <r>
    <x v="14"/>
    <n v="7"/>
    <n v="1"/>
    <n v="13.7"/>
    <n v="187.68999999999997"/>
    <m/>
    <n v="12.08"/>
    <n v="12.439841444826129"/>
    <n v="11.13628811040874"/>
    <n v="11.13628811040874"/>
    <n v="1.4741138128806704E-2"/>
    <n v="6.8394846899087355E-2"/>
    <n v="6.5466473525532781E-2"/>
    <n v="29"/>
  </r>
  <r>
    <x v="14"/>
    <n v="8"/>
    <n v="1"/>
    <n v="14.2"/>
    <n v="201.64"/>
    <m/>
    <n v="12.08"/>
    <n v="12.439841444826129"/>
    <n v="11.237000497641418"/>
    <n v="11.237000497641418"/>
    <n v="1.5836768566746148E-2"/>
    <n v="7.3749455477448836E-2"/>
    <n v="7.1035856828005631E-2"/>
    <n v="29"/>
  </r>
  <r>
    <x v="14"/>
    <n v="9"/>
    <n v="1"/>
    <n v="12.9"/>
    <n v="166.41"/>
    <m/>
    <n v="12.08"/>
    <n v="12.439841444826129"/>
    <n v="10.956585129550289"/>
    <n v="10.956585129550289"/>
    <n v="1.3069810837096936E-2"/>
    <n v="6.0186740869733482E-2"/>
    <n v="5.6867376147088387E-2"/>
    <n v="29"/>
  </r>
  <r>
    <x v="14"/>
    <n v="10"/>
    <n v="1"/>
    <n v="9.3000000000000007"/>
    <n v="86.490000000000009"/>
    <m/>
    <n v="12.08"/>
    <n v="12.439841444826129"/>
    <n v="9.7719831892335467"/>
    <n v="9.7719831892335467"/>
    <n v="6.7929087152245309E-3"/>
    <n v="2.9150392839488965E-2"/>
    <n v="2.3096639385093331E-2"/>
    <n v="29"/>
  </r>
  <r>
    <x v="14"/>
    <n v="11"/>
    <n v="1"/>
    <n v="11.5"/>
    <n v="132.25"/>
    <m/>
    <n v="12.08"/>
    <n v="12.439841444826129"/>
    <n v="10.578089295865238"/>
    <n v="10.578089295865238"/>
    <n v="1.0386890710931254E-2"/>
    <n v="4.6930386836416954E-2"/>
    <n v="4.2757211041108273E-2"/>
    <n v="29"/>
  </r>
  <r>
    <x v="14"/>
    <n v="12"/>
    <n v="1"/>
    <n v="8.3000000000000007"/>
    <n v="68.890000000000015"/>
    <m/>
    <n v="12.08"/>
    <n v="12.439841444826129"/>
    <n v="9.2954333771185791"/>
    <n v="9.2954333771185791"/>
    <n v="5.4106079476450219E-3"/>
    <n v="2.2392307261628646E-2"/>
    <n v="1.5308860032358661E-2"/>
    <n v="29"/>
  </r>
  <r>
    <x v="14"/>
    <n v="12"/>
    <n v="2"/>
    <n v="8.1"/>
    <n v="65.61"/>
    <m/>
    <n v="12.08"/>
    <n v="12.439841444826129"/>
    <n v="9.1901931339784912"/>
    <n v="9.1901931339784912"/>
    <n v="5.152997350050658E-3"/>
    <n v="2.1144975097803692E-2"/>
    <n v="1.3858708744938676E-2"/>
    <n v="29"/>
  </r>
  <r>
    <x v="14"/>
    <n v="13"/>
    <n v="1"/>
    <n v="13.4"/>
    <n v="179.56"/>
    <m/>
    <n v="12.08"/>
    <n v="12.439841444826129"/>
    <n v="11.071697091092505"/>
    <n v="11.071697091092505"/>
    <n v="1.4102609421964582E-2"/>
    <n v="6.5264386364420446E-2"/>
    <n v="6.2196620144584026E-2"/>
    <n v="29"/>
  </r>
  <r>
    <x v="14"/>
    <n v="14"/>
    <n v="1"/>
    <n v="15.5"/>
    <n v="240.25"/>
    <n v="12.8"/>
    <n v="12.08"/>
    <n v="12.439841444826129"/>
    <n v="11.462679300641689"/>
    <n v="12.8"/>
    <n v="1.8869190875623696E-2"/>
    <n v="0.1003688917534038"/>
    <n v="9.78232759327895E-2"/>
    <n v="29"/>
  </r>
  <r>
    <x v="14"/>
    <n v="14"/>
    <n v="2"/>
    <n v="5.0999999999999996"/>
    <n v="26.009999999999998"/>
    <m/>
    <n v="12.08"/>
    <n v="12.439841444826129"/>
    <n v="7.1063594619686841"/>
    <n v="7.1063594619686841"/>
    <n v="2.042820622996763E-3"/>
    <n v="6.8015241391129874E-3"/>
    <n v="3.0352637526484283E-4"/>
    <n v="29"/>
  </r>
  <r>
    <x v="14"/>
    <n v="15"/>
    <n v="1"/>
    <n v="14.5"/>
    <n v="210.25"/>
    <m/>
    <n v="12.08"/>
    <n v="12.439841444826129"/>
    <n v="11.293511703444688"/>
    <n v="11.293511703444688"/>
    <n v="1.6512996385431349E-2"/>
    <n v="7.7043254759500468E-2"/>
    <n v="7.444881057825016E-2"/>
    <n v="29"/>
  </r>
  <r>
    <x v="14"/>
    <n v="16"/>
    <n v="1"/>
    <n v="14.2"/>
    <n v="201.64"/>
    <m/>
    <n v="12.08"/>
    <n v="12.439841444826129"/>
    <n v="11.237000497641418"/>
    <n v="11.237000497641418"/>
    <n v="1.5836768566746148E-2"/>
    <n v="7.3749455477448836E-2"/>
    <n v="7.1035856828005631E-2"/>
    <n v="29"/>
  </r>
  <r>
    <x v="14"/>
    <n v="17"/>
    <n v="1"/>
    <n v="18.8"/>
    <n v="353.44000000000005"/>
    <n v="9.4"/>
    <n v="12.08"/>
    <n v="12.439841444826129"/>
    <n v="11.856987055262948"/>
    <n v="9.4"/>
    <n v="2.7759112687119416E-2"/>
    <n v="0.1000364756507271"/>
    <n v="9.8925206662880572E-2"/>
    <n v="29"/>
  </r>
  <r>
    <x v="14"/>
    <n v="18"/>
    <n v="1"/>
    <n v="10.3"/>
    <n v="106.09000000000002"/>
    <m/>
    <n v="12.08"/>
    <n v="12.439841444826129"/>
    <n v="10.175221092182282"/>
    <n v="10.175221092182282"/>
    <n v="8.3322891154835304E-3"/>
    <n v="3.675079980738391E-2"/>
    <n v="3.1637319576809035E-2"/>
    <n v="29"/>
  </r>
  <r>
    <x v="14"/>
    <n v="18"/>
    <n v="2"/>
    <n v="8.1999999999999993"/>
    <n v="67.239999999999995"/>
    <m/>
    <n v="12.08"/>
    <n v="12.439841444826129"/>
    <n v="9.2432527431533824"/>
    <n v="9.2432527431533824"/>
    <n v="5.2810172506844418E-3"/>
    <n v="2.176423210499152E-2"/>
    <n v="1.4578741870226546E-2"/>
    <n v="29"/>
  </r>
  <r>
    <x v="14"/>
    <n v="19"/>
    <n v="1"/>
    <n v="11.5"/>
    <n v="132.25"/>
    <m/>
    <n v="12.08"/>
    <n v="12.439841444826129"/>
    <n v="10.578089295865238"/>
    <n v="10.578089295865238"/>
    <n v="1.0386890710931254E-2"/>
    <n v="4.6930386836416954E-2"/>
    <n v="4.2757211041108273E-2"/>
    <n v="29"/>
  </r>
  <r>
    <x v="14"/>
    <n v="20"/>
    <n v="1"/>
    <n v="6.2"/>
    <n v="38.440000000000005"/>
    <m/>
    <n v="12.08"/>
    <n v="12.439841444826129"/>
    <n v="7.9937808267643939"/>
    <n v="7.9937808267643939"/>
    <n v="3.0190705400997917E-3"/>
    <n v="1.1094405465713336E-2"/>
    <n v="2.908555047204183E-3"/>
    <n v="29"/>
  </r>
  <r>
    <x v="14"/>
    <n v="21"/>
    <n v="1"/>
    <n v="5.6"/>
    <n v="31.359999999999996"/>
    <m/>
    <n v="12.08"/>
    <n v="12.439841444826129"/>
    <n v="7.5299894589045335"/>
    <n v="7.5299894589045335"/>
    <n v="2.4630086404143973E-3"/>
    <n v="8.6126456199318337E-3"/>
    <n v="1.0792374557043827E-3"/>
    <n v="29"/>
  </r>
  <r>
    <x v="14"/>
    <n v="22"/>
    <n v="1"/>
    <n v="14"/>
    <n v="196"/>
    <m/>
    <n v="12.08"/>
    <n v="12.439841444826129"/>
    <n v="11.197722005491523"/>
    <n v="11.197722005491523"/>
    <n v="1.5393804002589986E-2"/>
    <n v="7.1587211580724647E-2"/>
    <n v="6.879022086599336E-2"/>
    <n v="29"/>
  </r>
  <r>
    <x v="14"/>
    <n v="23"/>
    <n v="1"/>
    <n v="10.9"/>
    <n v="118.81"/>
    <m/>
    <n v="12.08"/>
    <n v="12.439841444826129"/>
    <n v="10.386741352389279"/>
    <n v="10.386741352389279"/>
    <n v="9.3313155793250824E-3"/>
    <n v="4.169976497254986E-2"/>
    <n v="3.7082498777841671E-2"/>
    <n v="29"/>
  </r>
  <r>
    <x v="14"/>
    <n v="24"/>
    <n v="1"/>
    <n v="10.8"/>
    <n v="116.64000000000001"/>
    <m/>
    <n v="12.08"/>
    <n v="12.439841444826129"/>
    <n v="10.352943642959762"/>
    <n v="10.352943642959762"/>
    <n v="9.1608841778678379E-3"/>
    <n v="4.0855161709055572E-2"/>
    <n v="3.6158867139138441E-2"/>
    <n v="29"/>
  </r>
  <r>
    <x v="14"/>
    <n v="25"/>
    <n v="1"/>
    <n v="10.7"/>
    <n v="114.48999999999998"/>
    <m/>
    <n v="12.08"/>
    <n v="12.439841444826129"/>
    <n v="10.318576616017678"/>
    <n v="10.318576616017678"/>
    <n v="8.9920235727373836E-3"/>
    <n v="4.0018418936296193E-2"/>
    <n v="3.5241632276184987E-2"/>
    <n v="29"/>
  </r>
  <r>
    <x v="15"/>
    <n v="1"/>
    <n v="1"/>
    <n v="19.3"/>
    <n v="372.49"/>
    <n v="15"/>
    <n v="14.7"/>
    <n v="14.687513593374325"/>
    <n v="14.169205620975033"/>
    <n v="15"/>
    <n v="2.9255296188391552E-2"/>
    <n v="0.1792023669696477"/>
    <n v="0.17742376094798859"/>
    <n v="36"/>
  </r>
  <r>
    <x v="15"/>
    <n v="2"/>
    <n v="1"/>
    <n v="13.9"/>
    <n v="193.21"/>
    <m/>
    <n v="14.7"/>
    <n v="14.687513593374325"/>
    <n v="13.03618179055705"/>
    <n v="13.03618179055705"/>
    <n v="1.5174677915002099E-2"/>
    <n v="8.4102990518307941E-2"/>
    <n v="8.0715880136800783E-2"/>
    <n v="36"/>
  </r>
  <r>
    <x v="15"/>
    <n v="3"/>
    <n v="1"/>
    <n v="17.100000000000001"/>
    <n v="292.41000000000003"/>
    <m/>
    <n v="14.7"/>
    <n v="14.687513593374325"/>
    <n v="13.808463896677454"/>
    <n v="13.808463896677454"/>
    <n v="2.2965827695904786E-2"/>
    <n v="0.13084752094149052"/>
    <n v="0.12866579616015486"/>
    <n v="36"/>
  </r>
  <r>
    <x v="15"/>
    <n v="4"/>
    <n v="1"/>
    <n v="18.600000000000001"/>
    <n v="345.96000000000004"/>
    <n v="16.899999999999999"/>
    <n v="14.7"/>
    <n v="14.687513593374325"/>
    <n v="14.066353370354188"/>
    <n v="16.899999999999999"/>
    <n v="2.7171634860898124E-2"/>
    <n v="0.19211168342268661"/>
    <n v="0.18987738521024253"/>
    <n v="36"/>
  </r>
  <r>
    <x v="15"/>
    <n v="5"/>
    <n v="1"/>
    <n v="16.2"/>
    <n v="262.44"/>
    <m/>
    <n v="14.7"/>
    <n v="14.687513593374325"/>
    <n v="13.625317914297385"/>
    <n v="13.625317914297385"/>
    <n v="2.0611989400202632E-2"/>
    <n v="0.11681624410261982"/>
    <n v="0.11436214043691574"/>
    <n v="36"/>
  </r>
  <r>
    <x v="15"/>
    <n v="5"/>
    <n v="2"/>
    <n v="14.7"/>
    <n v="216.08999999999997"/>
    <m/>
    <n v="14.7"/>
    <n v="14.687513593374325"/>
    <n v="13.263157193677866"/>
    <n v="13.263157193677866"/>
    <n v="1.6971668912855457E-2"/>
    <n v="9.4953172308938849E-2"/>
    <n v="9.1936176119902457E-2"/>
    <n v="36"/>
  </r>
  <r>
    <x v="15"/>
    <n v="6"/>
    <n v="1"/>
    <n v="17.2"/>
    <n v="295.83999999999997"/>
    <m/>
    <n v="14.7"/>
    <n v="14.687513593374325"/>
    <n v="13.827410994800195"/>
    <n v="13.827410994800195"/>
    <n v="2.3235219265950107E-2"/>
    <n v="0.13244757593109566"/>
    <n v="0.13029358966136539"/>
    <n v="36"/>
  </r>
  <r>
    <x v="15"/>
    <n v="7"/>
    <n v="1"/>
    <n v="14.3"/>
    <n v="204.49"/>
    <m/>
    <n v="14.7"/>
    <n v="14.687513593374325"/>
    <n v="13.152879930566515"/>
    <n v="13.152879930566515"/>
    <n v="1.6060607043314419E-2"/>
    <n v="8.9455889435953187E-2"/>
    <n v="8.6260767314370129E-2"/>
    <n v="36"/>
  </r>
  <r>
    <x v="15"/>
    <n v="7"/>
    <n v="2"/>
    <n v="5.0999999999999996"/>
    <n v="26.009999999999998"/>
    <m/>
    <n v="14.7"/>
    <n v="14.687513593374325"/>
    <n v="7.7908616249347755"/>
    <n v="7.7908616249347755"/>
    <n v="2.042820622996763E-3"/>
    <n v="7.5571071766125106E-3"/>
    <n v="3.3724519708964329E-4"/>
    <n v="36"/>
  </r>
  <r>
    <x v="15"/>
    <n v="8"/>
    <n v="1"/>
    <n v="14"/>
    <n v="196"/>
    <m/>
    <n v="14.7"/>
    <n v="14.687513593374325"/>
    <n v="13.065978365385796"/>
    <n v="13.065978365385796"/>
    <n v="1.5393804002589986E-2"/>
    <n v="8.5427553894243002E-2"/>
    <n v="8.2089805855894482E-2"/>
    <n v="36"/>
  </r>
  <r>
    <x v="15"/>
    <n v="9"/>
    <n v="1"/>
    <n v="16.2"/>
    <n v="262.44"/>
    <m/>
    <n v="14.7"/>
    <n v="14.687513593374325"/>
    <n v="13.625317914297385"/>
    <n v="13.625317914297385"/>
    <n v="2.0611989400202632E-2"/>
    <n v="0.11681624410261982"/>
    <n v="0.11436214043691574"/>
    <n v="36"/>
  </r>
  <r>
    <x v="15"/>
    <n v="10"/>
    <n v="1"/>
    <n v="20.6"/>
    <n v="424.36000000000007"/>
    <n v="13"/>
    <n v="14.7"/>
    <n v="14.687513593374325"/>
    <n v="14.335182935614935"/>
    <n v="13"/>
    <n v="3.3329156461934122E-2"/>
    <n v="0.17121341251247296"/>
    <n v="0.16992913699182924"/>
    <n v="36"/>
  </r>
  <r>
    <x v="15"/>
    <n v="11"/>
    <n v="1"/>
    <n v="13.4"/>
    <n v="179.56"/>
    <m/>
    <n v="14.7"/>
    <n v="14.687513593374325"/>
    <n v="12.880708158516823"/>
    <n v="12.880708158516823"/>
    <n v="1.4102609421964582E-2"/>
    <n v="7.7618431002280872E-2"/>
    <n v="7.3969960313597399E-2"/>
    <n v="36"/>
  </r>
  <r>
    <x v="15"/>
    <n v="12"/>
    <n v="1"/>
    <n v="13.6"/>
    <n v="184.95999999999998"/>
    <m/>
    <n v="14.7"/>
    <n v="14.687513593374325"/>
    <n v="12.94422039494043"/>
    <n v="12.94422039494043"/>
    <n v="1.4526724430199202E-2"/>
    <n v="8.0184455769924612E-2"/>
    <n v="7.6643520925416084E-2"/>
    <n v="36"/>
  </r>
  <r>
    <x v="15"/>
    <n v="13"/>
    <n v="1"/>
    <n v="14"/>
    <n v="196"/>
    <m/>
    <n v="14.7"/>
    <n v="14.687513593374325"/>
    <n v="13.065978365385796"/>
    <n v="13.065978365385796"/>
    <n v="1.5393804002589986E-2"/>
    <n v="8.5427553894243002E-2"/>
    <n v="8.2089805855894482E-2"/>
    <n v="36"/>
  </r>
  <r>
    <x v="15"/>
    <n v="14"/>
    <n v="1"/>
    <n v="14.8"/>
    <n v="219.04000000000002"/>
    <m/>
    <n v="14.7"/>
    <n v="14.687513593374325"/>
    <n v="13.289765083530643"/>
    <n v="13.289765083530643"/>
    <n v="1.7203361371057709E-2"/>
    <n v="9.6349787903261583E-2"/>
    <n v="9.3375292597534132E-2"/>
    <n v="36"/>
  </r>
  <r>
    <x v="15"/>
    <n v="15"/>
    <n v="1"/>
    <n v="17.5"/>
    <n v="306.25"/>
    <n v="15.9"/>
    <n v="14.7"/>
    <n v="14.687513593374325"/>
    <n v="13.882670114076905"/>
    <n v="15.9"/>
    <n v="2.4052818754046853E-2"/>
    <n v="0.16038220901758107"/>
    <n v="0.15796001180734406"/>
    <n v="36"/>
  </r>
  <r>
    <x v="15"/>
    <n v="16"/>
    <n v="1"/>
    <n v="13.8"/>
    <n v="190.44000000000003"/>
    <m/>
    <n v="14.7"/>
    <n v="14.687513593374325"/>
    <n v="13.005960651253348"/>
    <n v="13.005960651253348"/>
    <n v="1.4957122623741007E-2"/>
    <n v="8.2787595245061768E-2"/>
    <n v="7.9350179727402534E-2"/>
    <n v="36"/>
  </r>
  <r>
    <x v="15"/>
    <n v="17"/>
    <n v="1"/>
    <n v="11"/>
    <n v="121"/>
    <m/>
    <n v="14.7"/>
    <n v="14.687513593374325"/>
    <n v="11.960286309105346"/>
    <n v="11.960286309105346"/>
    <n v="9.5033177771091243E-3"/>
    <n v="4.9832011735917232E-2"/>
    <n v="4.4515669824428061E-2"/>
    <n v="36"/>
  </r>
  <r>
    <x v="15"/>
    <n v="18"/>
    <n v="1"/>
    <n v="11.5"/>
    <n v="132.25"/>
    <m/>
    <n v="14.7"/>
    <n v="14.687513593374325"/>
    <n v="12.178621868964619"/>
    <n v="12.178621868964619"/>
    <n v="1.0386890710931254E-2"/>
    <n v="5.5150355932872659E-2"/>
    <n v="5.0246238451720132E-2"/>
    <n v="36"/>
  </r>
  <r>
    <x v="15"/>
    <n v="19"/>
    <n v="1"/>
    <n v="11.7"/>
    <n v="136.88999999999999"/>
    <m/>
    <n v="14.7"/>
    <n v="14.687513593374325"/>
    <n v="12.261722188112598"/>
    <n v="12.261722188112598"/>
    <n v="1.0751315458747669E-2"/>
    <n v="5.7348575335045705E-2"/>
    <n v="5.2598992396021602E-2"/>
    <n v="36"/>
  </r>
  <r>
    <x v="15"/>
    <n v="20"/>
    <n v="1"/>
    <n v="12.3"/>
    <n v="151.29000000000002"/>
    <m/>
    <n v="14.7"/>
    <n v="14.687513593374325"/>
    <n v="12.497369177201715"/>
    <n v="12.497369177201715"/>
    <n v="1.1882288814039996E-2"/>
    <n v="6.4182196406080388E-2"/>
    <n v="5.9862694444728852E-2"/>
    <n v="36"/>
  </r>
  <r>
    <x v="15"/>
    <n v="21"/>
    <n v="1"/>
    <n v="13.9"/>
    <n v="193.21"/>
    <m/>
    <n v="14.7"/>
    <n v="14.687513593374325"/>
    <n v="13.03618179055705"/>
    <n v="13.03618179055705"/>
    <n v="1.5174677915002099E-2"/>
    <n v="8.4102990518307941E-2"/>
    <n v="8.0715880136800783E-2"/>
    <n v="36"/>
  </r>
  <r>
    <x v="15"/>
    <n v="22"/>
    <n v="1"/>
    <n v="14"/>
    <n v="196"/>
    <m/>
    <n v="14.7"/>
    <n v="14.687513593374325"/>
    <n v="13.065978365385796"/>
    <n v="13.065978365385796"/>
    <n v="1.5393804002589986E-2"/>
    <n v="8.5427553894243002E-2"/>
    <n v="8.2089805855894482E-2"/>
    <n v="36"/>
  </r>
  <r>
    <x v="15"/>
    <n v="23"/>
    <n v="1"/>
    <n v="15.6"/>
    <n v="243.35999999999999"/>
    <m/>
    <n v="14.7"/>
    <n v="14.687513593374325"/>
    <n v="13.4896032320808"/>
    <n v="13.4896032320808"/>
    <n v="1.9113449704440299E-2"/>
    <n v="0.10783840827684189"/>
    <n v="0.10517726059490026"/>
    <n v="36"/>
  </r>
  <r>
    <x v="15"/>
    <n v="24"/>
    <n v="1"/>
    <n v="17.2"/>
    <n v="295.83999999999997"/>
    <m/>
    <n v="14.7"/>
    <n v="14.687513593374325"/>
    <n v="13.827410994800195"/>
    <n v="13.827410994800195"/>
    <n v="2.3235219265950107E-2"/>
    <n v="0.13244757593109566"/>
    <n v="0.13029358966136539"/>
    <n v="36"/>
  </r>
  <r>
    <x v="15"/>
    <n v="25"/>
    <n v="1"/>
    <n v="12.7"/>
    <n v="161.29"/>
    <m/>
    <n v="14.7"/>
    <n v="14.687513593374325"/>
    <n v="12.643713457768555"/>
    <n v="12.643713457768555"/>
    <n v="1.2667686977437443E-2"/>
    <n v="6.8933958400148793E-2"/>
    <n v="6.4874992123677699E-2"/>
    <n v="36"/>
  </r>
  <r>
    <x v="15"/>
    <n v="26"/>
    <n v="1"/>
    <n v="14.1"/>
    <n v="198.81"/>
    <m/>
    <n v="14.7"/>
    <n v="14.687513593374325"/>
    <n v="13.095356340272938"/>
    <n v="13.095356340272938"/>
    <n v="1.561450088650467E-2"/>
    <n v="8.6761248943859351E-2"/>
    <n v="8.3471940195625718E-2"/>
    <n v="36"/>
  </r>
  <r>
    <x v="15"/>
    <n v="27"/>
    <n v="1"/>
    <n v="13.3"/>
    <n v="176.89000000000001"/>
    <m/>
    <n v="14.7"/>
    <n v="14.687513593374325"/>
    <n v="12.848271711536437"/>
    <n v="12.848271711536437"/>
    <n v="1.3892908112337463E-2"/>
    <n v="7.6349429830860835E-2"/>
    <n v="7.2645632171236471E-2"/>
    <n v="36"/>
  </r>
  <r>
    <x v="15"/>
    <n v="28"/>
    <n v="1"/>
    <n v="15.8"/>
    <n v="249.64000000000001"/>
    <m/>
    <n v="14.7"/>
    <n v="14.687513593374325"/>
    <n v="13.536127404146903"/>
    <n v="13.536127404146903"/>
    <n v="1.9606679751053901E-2"/>
    <n v="0.11079703476461228"/>
    <n v="0.10820737809521123"/>
    <n v="36"/>
  </r>
  <r>
    <x v="15"/>
    <n v="29"/>
    <n v="1"/>
    <n v="12.1"/>
    <n v="146.41"/>
    <m/>
    <n v="14.7"/>
    <n v="14.687513593374325"/>
    <n v="12.421032059289793"/>
    <n v="12.421032059289793"/>
    <n v="1.149901451030204E-2"/>
    <n v="6.1864808137300664E-2"/>
    <n v="5.7407362602589017E-2"/>
    <n v="36"/>
  </r>
  <r>
    <x v="15"/>
    <n v="30"/>
    <n v="1"/>
    <n v="15.6"/>
    <n v="243.35999999999999"/>
    <m/>
    <n v="14.7"/>
    <n v="14.687513593374325"/>
    <n v="13.4896032320808"/>
    <n v="13.4896032320808"/>
    <n v="1.9113449704440299E-2"/>
    <n v="0.10783840827684189"/>
    <n v="0.10517726059490026"/>
    <n v="36"/>
  </r>
  <r>
    <x v="15"/>
    <n v="31"/>
    <n v="1"/>
    <n v="6.3"/>
    <n v="39.69"/>
    <m/>
    <n v="14.7"/>
    <n v="14.687513593374325"/>
    <n v="8.9410944702297908"/>
    <n v="8.9410944702297908"/>
    <n v="3.1172453105244718E-3"/>
    <n v="1.2984703311817314E-2"/>
    <n v="3.7221162687033895E-3"/>
    <n v="36"/>
  </r>
  <r>
    <x v="15"/>
    <n v="32"/>
    <n v="1"/>
    <n v="10.9"/>
    <n v="118.81"/>
    <m/>
    <n v="14.7"/>
    <n v="14.687513593374325"/>
    <n v="11.914734984945918"/>
    <n v="11.914734984945918"/>
    <n v="9.3313155793250824E-3"/>
    <n v="4.8799031705979178E-2"/>
    <n v="4.3395689035371006E-2"/>
    <n v="36"/>
  </r>
  <r>
    <x v="15"/>
    <n v="33"/>
    <n v="1"/>
    <n v="18.100000000000001"/>
    <n v="327.61000000000007"/>
    <n v="12.7"/>
    <n v="14.7"/>
    <n v="14.687513593374325"/>
    <n v="13.986394661364686"/>
    <n v="12.7"/>
    <n v="2.573042923106381E-2"/>
    <n v="0.13180641182758909"/>
    <n v="0.13008347977323423"/>
    <n v="36"/>
  </r>
  <r>
    <x v="15"/>
    <n v="34"/>
    <n v="1"/>
    <n v="16.3"/>
    <n v="265.69"/>
    <m/>
    <n v="14.7"/>
    <n v="14.687513593374325"/>
    <n v="13.646837955718807"/>
    <n v="13.646837955718807"/>
    <n v="2.0867243803306804E-2"/>
    <n v="0.11834210492904247"/>
    <n v="0.11592041691949224"/>
    <n v="36"/>
  </r>
  <r>
    <x v="16"/>
    <n v="1"/>
    <n v="1"/>
    <n v="18.3"/>
    <n v="334.89000000000004"/>
    <n v="13.5"/>
    <n v="12.820000000000002"/>
    <n v="14.044851624095468"/>
    <n v="12.292789725057691"/>
    <n v="13.5"/>
    <n v="2.630219909401715E-2"/>
    <n v="0.14420793194434364"/>
    <n v="0.14240963538605608"/>
    <n v="28"/>
  </r>
  <r>
    <x v="16"/>
    <n v="2"/>
    <n v="1"/>
    <n v="8.4"/>
    <n v="70.56"/>
    <m/>
    <n v="12.820000000000002"/>
    <n v="14.044851624095468"/>
    <n v="9.3704885440006738"/>
    <n v="9.3704885440006738"/>
    <n v="5.541769440932395E-3"/>
    <n v="2.3096178966709135E-2"/>
    <n v="1.6095386779735734E-2"/>
    <n v="28"/>
  </r>
  <r>
    <x v="16"/>
    <n v="2"/>
    <n v="2"/>
    <n v="5.0999999999999996"/>
    <n v="26.009999999999998"/>
    <m/>
    <n v="12.820000000000002"/>
    <n v="14.044851624095468"/>
    <n v="6.9780077966821876"/>
    <n v="6.9780077966821876"/>
    <n v="2.042820622996763E-3"/>
    <n v="6.6609900712436545E-3"/>
    <n v="2.972548697391468E-4"/>
    <n v="28"/>
  </r>
  <r>
    <x v="16"/>
    <n v="3"/>
    <n v="1"/>
    <n v="14.1"/>
    <n v="198.81"/>
    <m/>
    <n v="12.820000000000002"/>
    <n v="14.044851624095468"/>
    <n v="11.5359216142076"/>
    <n v="11.5359216142076"/>
    <n v="1.561450088650467E-2"/>
    <n v="7.503239674674822E-2"/>
    <n v="7.2187754443596083E-2"/>
    <n v="28"/>
  </r>
  <r>
    <x v="16"/>
    <n v="4"/>
    <n v="1"/>
    <n v="16.100000000000001"/>
    <n v="259.21000000000004"/>
    <m/>
    <n v="12.820000000000002"/>
    <n v="14.044851624095468"/>
    <n v="11.954812593570479"/>
    <n v="11.954812593570479"/>
    <n v="2.035830579342526E-2"/>
    <n v="9.9438242433543281E-2"/>
    <n v="9.7293272215677726E-2"/>
    <n v="28"/>
  </r>
  <r>
    <x v="16"/>
    <n v="5"/>
    <n v="1"/>
    <n v="8.1"/>
    <n v="65.61"/>
    <m/>
    <n v="12.820000000000002"/>
    <n v="14.044851624095468"/>
    <n v="9.19798366356709"/>
    <n v="9.19798366356709"/>
    <n v="5.152997350050658E-3"/>
    <n v="2.1165508992281697E-2"/>
    <n v="1.3872166943004824E-2"/>
    <n v="28"/>
  </r>
  <r>
    <x v="16"/>
    <n v="6"/>
    <n v="1"/>
    <n v="12.9"/>
    <n v="166.41"/>
    <m/>
    <n v="12.820000000000002"/>
    <n v="14.044851624095468"/>
    <n v="11.218197977336379"/>
    <n v="11.218197977336379"/>
    <n v="1.3069810837096936E-2"/>
    <n v="6.1835770216731166E-2"/>
    <n v="5.8425459718290072E-2"/>
    <n v="28"/>
  </r>
  <r>
    <x v="16"/>
    <n v="7"/>
    <n v="1"/>
    <n v="15.4"/>
    <n v="237.16000000000003"/>
    <m/>
    <n v="12.820000000000002"/>
    <n v="14.044851624095468"/>
    <n v="11.822069154518806"/>
    <n v="11.822069154518806"/>
    <n v="1.8626502843133885E-2"/>
    <n v="9.0564583489796138E-2"/>
    <n v="8.8203436287729711E-2"/>
    <n v="28"/>
  </r>
  <r>
    <x v="16"/>
    <n v="8"/>
    <n v="1"/>
    <n v="12"/>
    <n v="144"/>
    <m/>
    <n v="12.820000000000002"/>
    <n v="14.044851624095468"/>
    <n v="10.940014952825589"/>
    <n v="10.940014952825589"/>
    <n v="1.1309733552923255E-2"/>
    <n v="5.2691351762067094E-2"/>
    <n v="4.8761758378344747E-2"/>
    <n v="28"/>
  </r>
  <r>
    <x v="16"/>
    <n v="9"/>
    <n v="1"/>
    <n v="14.1"/>
    <n v="198.81"/>
    <m/>
    <n v="12.820000000000002"/>
    <n v="14.044851624095468"/>
    <n v="11.5359216142076"/>
    <n v="11.5359216142076"/>
    <n v="1.561450088650467E-2"/>
    <n v="7.503239674674822E-2"/>
    <n v="7.2187754443596083E-2"/>
    <n v="28"/>
  </r>
  <r>
    <x v="16"/>
    <n v="10"/>
    <n v="1"/>
    <n v="9.4"/>
    <n v="88.360000000000014"/>
    <m/>
    <n v="12.820000000000002"/>
    <n v="14.044851624095468"/>
    <n v="9.8932142186172491"/>
    <n v="9.8932142186172491"/>
    <n v="6.939778171779854E-3"/>
    <n v="3.0144566833334007E-2"/>
    <n v="2.4136404261490566E-2"/>
    <n v="28"/>
  </r>
  <r>
    <x v="16"/>
    <n v="11"/>
    <n v="1"/>
    <n v="10"/>
    <n v="100"/>
    <m/>
    <n v="12.820000000000002"/>
    <n v="14.044851624095468"/>
    <n v="10.171676542848072"/>
    <n v="10.171676542848072"/>
    <n v="7.8539816339744835E-3"/>
    <n v="3.4817133273880987E-2"/>
    <n v="2.9368057271431301E-2"/>
    <n v="28"/>
  </r>
  <r>
    <x v="16"/>
    <n v="12"/>
    <n v="1"/>
    <n v="12.4"/>
    <n v="153.76000000000002"/>
    <m/>
    <n v="12.820000000000002"/>
    <n v="14.044851624095468"/>
    <n v="11.068234661371076"/>
    <n v="11.068234661371076"/>
    <n v="1.2076282160399167E-2"/>
    <n v="5.6673947554959858E-2"/>
    <n v="5.2986350410521202E-2"/>
    <n v="28"/>
  </r>
  <r>
    <x v="16"/>
    <n v="13"/>
    <n v="1"/>
    <n v="10.4"/>
    <n v="108.16000000000001"/>
    <m/>
    <n v="12.820000000000002"/>
    <n v="14.044851624095468"/>
    <n v="10.344048943424344"/>
    <n v="10.344048943424344"/>
    <n v="8.4948665353068008E-3"/>
    <n v="3.8112689133101056E-2"/>
    <n v="3.3011038524498319E-2"/>
    <n v="28"/>
  </r>
  <r>
    <x v="16"/>
    <n v="14"/>
    <n v="1"/>
    <n v="19.600000000000001"/>
    <n v="384.16000000000008"/>
    <n v="11.6"/>
    <n v="12.820000000000002"/>
    <n v="14.044851624095468"/>
    <n v="12.446503516020883"/>
    <n v="11.6"/>
    <n v="3.0171855845076378E-2"/>
    <n v="0.13728610058965901"/>
    <n v="0.13601083875528466"/>
    <n v="28"/>
  </r>
  <r>
    <x v="16"/>
    <n v="15"/>
    <n v="1"/>
    <n v="7.5"/>
    <n v="56.25"/>
    <m/>
    <n v="12.820000000000002"/>
    <n v="14.044851624095468"/>
    <n v="8.8291303059848349"/>
    <n v="8.8291303059848349"/>
    <n v="4.4178646691106467E-3"/>
    <n v="1.7563107171217372E-2"/>
    <n v="9.7466452229065838E-3"/>
    <n v="28"/>
  </r>
  <r>
    <x v="16"/>
    <n v="16"/>
    <n v="1"/>
    <n v="18.2"/>
    <n v="331.23999999999995"/>
    <n v="13.4"/>
    <n v="12.820000000000002"/>
    <n v="14.044851624095468"/>
    <n v="12.279695381875278"/>
    <n v="13.4"/>
    <n v="2.6015528764377072E-2"/>
    <n v="0.14156993733724493"/>
    <n v="0.13976257342798312"/>
    <n v="28"/>
  </r>
  <r>
    <x v="16"/>
    <n v="17"/>
    <n v="1"/>
    <n v="13.3"/>
    <n v="176.89000000000001"/>
    <m/>
    <n v="12.820000000000002"/>
    <n v="14.044851624095468"/>
    <n v="11.330431853011977"/>
    <n v="11.330431853011977"/>
    <n v="1.3892908112337463E-2"/>
    <n v="6.6109445251385318E-2"/>
    <n v="6.2902400887811377E-2"/>
    <n v="28"/>
  </r>
  <r>
    <x v="16"/>
    <n v="18"/>
    <n v="1"/>
    <n v="7.3"/>
    <n v="53.29"/>
    <m/>
    <n v="12.820000000000002"/>
    <n v="14.044851624095468"/>
    <n v="8.6987210783364564"/>
    <n v="8.6987210783364564"/>
    <n v="4.1853868127450016E-3"/>
    <n v="1.6439648076670473E-2"/>
    <n v="8.4822898128070669E-3"/>
    <n v="28"/>
  </r>
  <r>
    <x v="16"/>
    <n v="19"/>
    <n v="1"/>
    <n v="12.9"/>
    <n v="166.41"/>
    <m/>
    <n v="12.820000000000002"/>
    <n v="14.044851624095468"/>
    <n v="11.218197977336379"/>
    <n v="11.218197977336379"/>
    <n v="1.3069810837096936E-2"/>
    <n v="6.1835770216731166E-2"/>
    <n v="5.8425459718290072E-2"/>
    <n v="28"/>
  </r>
  <r>
    <x v="16"/>
    <n v="20"/>
    <n v="1"/>
    <n v="16.600000000000001"/>
    <n v="275.56000000000006"/>
    <m/>
    <n v="12.820000000000002"/>
    <n v="14.044851624095468"/>
    <n v="12.041555922990614"/>
    <n v="12.041555922990614"/>
    <n v="2.1642431790580088E-2"/>
    <n v="0.10598838099112115"/>
    <n v="0.1039820522894265"/>
    <n v="28"/>
  </r>
  <r>
    <x v="16"/>
    <n v="21"/>
    <n v="1"/>
    <n v="17.5"/>
    <n v="306.25"/>
    <m/>
    <n v="12.820000000000002"/>
    <n v="14.044851624095468"/>
    <n v="12.182403977330667"/>
    <n v="12.182403977330667"/>
    <n v="2.4052818754046853E-2"/>
    <n v="0.11821237767684421"/>
    <n v="0.11642705689108955"/>
    <n v="28"/>
  </r>
  <r>
    <x v="16"/>
    <n v="22"/>
    <n v="1"/>
    <n v="23.9"/>
    <n v="571.20999999999992"/>
    <n v="13.7"/>
    <n v="12.820000000000002"/>
    <n v="14.044851624095468"/>
    <n v="12.787657512882079"/>
    <n v="13.7"/>
    <n v="4.4862728491425634E-2"/>
    <n v="0.23809855141003455"/>
    <n v="0.23715617065390068"/>
    <n v="28"/>
  </r>
  <r>
    <x v="16"/>
    <n v="23"/>
    <n v="1"/>
    <n v="16.2"/>
    <n v="262.44"/>
    <m/>
    <n v="12.820000000000002"/>
    <n v="14.044851624095468"/>
    <n v="11.972678387103752"/>
    <n v="11.972678387103752"/>
    <n v="2.0611989400202632E-2"/>
    <n v="0.10073428778481905"/>
    <n v="9.861803771348783E-2"/>
    <n v="28"/>
  </r>
  <r>
    <x v="16"/>
    <n v="24"/>
    <n v="1"/>
    <n v="9"/>
    <n v="81"/>
    <m/>
    <n v="12.820000000000002"/>
    <n v="14.044851624095468"/>
    <n v="9.693354992123405"/>
    <n v="9.693354992123405"/>
    <n v="6.3617251235193314E-3"/>
    <n v="2.7213094587919807E-2"/>
    <n v="2.0812231964465265E-2"/>
    <n v="28"/>
  </r>
  <r>
    <x v="16"/>
    <n v="25"/>
    <n v="1"/>
    <n v="12.2"/>
    <n v="148.83999999999997"/>
    <m/>
    <n v="12.820000000000002"/>
    <n v="14.044851624095468"/>
    <n v="11.005073281618573"/>
    <n v="11.005073281618573"/>
    <n v="1.1689866264007618E-2"/>
    <n v="5.466617148283575E-2"/>
    <n v="5.0859913160151128E-2"/>
    <n v="28"/>
  </r>
  <r>
    <x v="16"/>
    <n v="26"/>
    <n v="1"/>
    <n v="18.8"/>
    <n v="353.44000000000005"/>
    <n v="11.9"/>
    <n v="12.820000000000002"/>
    <n v="14.044851624095468"/>
    <n v="12.355432624127401"/>
    <n v="11.9"/>
    <n v="2.7759112687119416E-2"/>
    <n v="0.13106280347607172"/>
    <n v="0.12960687424610065"/>
    <n v="28"/>
  </r>
  <r>
    <x v="16"/>
    <n v="27"/>
    <n v="1"/>
    <n v="14.3"/>
    <n v="204.49"/>
    <m/>
    <n v="12.820000000000002"/>
    <n v="14.044851624095468"/>
    <n v="11.583604695426633"/>
    <n v="11.583604695426633"/>
    <n v="1.6060607043314419E-2"/>
    <n v="7.7339889675074713E-2"/>
    <n v="7.4577518254481501E-2"/>
    <n v="28"/>
  </r>
  <r>
    <x v="17"/>
    <n v="1"/>
    <n v="1"/>
    <n v="11.8"/>
    <n v="139.24"/>
    <m/>
    <n v="13.36"/>
    <n v="13.165439144927445"/>
    <n v="11.606711759538122"/>
    <n v="11.606711759538122"/>
    <n v="1.093588402714607E-2"/>
    <n v="5.4691530300950482E-2"/>
    <n v="5.0318597557303182E-2"/>
    <n v="33"/>
  </r>
  <r>
    <x v="17"/>
    <n v="2"/>
    <n v="1"/>
    <n v="16.2"/>
    <n v="262.44"/>
    <n v="13.4"/>
    <n v="13.36"/>
    <n v="13.165439144927445"/>
    <n v="12.674974018253037"/>
    <n v="13.4"/>
    <n v="2.0611989400202632E-2"/>
    <n v="0.11460609245799409"/>
    <n v="0.11219842018797907"/>
    <n v="33"/>
  </r>
  <r>
    <x v="17"/>
    <n v="3"/>
    <n v="1"/>
    <n v="9.4"/>
    <n v="88.360000000000014"/>
    <m/>
    <n v="13.36"/>
    <n v="13.165439144927445"/>
    <n v="10.624053917589119"/>
    <n v="10.624053917589119"/>
    <n v="6.939778171779854E-3"/>
    <n v="3.2708869610593397E-2"/>
    <n v="2.618961168765779E-2"/>
    <n v="33"/>
  </r>
  <r>
    <x v="17"/>
    <n v="4"/>
    <n v="1"/>
    <n v="10.7"/>
    <n v="114.48999999999998"/>
    <m/>
    <n v="13.36"/>
    <n v="13.165439144927445"/>
    <n v="11.202155519169549"/>
    <n v="11.202155519169549"/>
    <n v="8.9920235727373836E-3"/>
    <n v="4.3967667558859058E-2"/>
    <n v="3.8719480012877006E-2"/>
    <n v="33"/>
  </r>
  <r>
    <x v="17"/>
    <n v="4"/>
    <n v="2"/>
    <n v="5.7"/>
    <n v="32.49"/>
    <m/>
    <n v="13.36"/>
    <n v="13.165439144927445"/>
    <n v="8.1521776646480859"/>
    <n v="8.1521776646480859"/>
    <n v="2.5517586328783095E-3"/>
    <n v="9.7405774046336897E-3"/>
    <n v="1.4219512604761381E-3"/>
    <n v="33"/>
  </r>
  <r>
    <x v="17"/>
    <n v="5"/>
    <n v="1"/>
    <n v="14.3"/>
    <n v="204.49"/>
    <m/>
    <n v="13.36"/>
    <n v="13.165439144927445"/>
    <n v="12.302388265447867"/>
    <n v="12.302388265447867"/>
    <n v="1.6060607043314419E-2"/>
    <n v="8.2861624677045664E-2"/>
    <n v="7.9902031835196022E-2"/>
    <n v="33"/>
  </r>
  <r>
    <x v="17"/>
    <n v="6"/>
    <n v="1"/>
    <n v="13.1"/>
    <n v="171.60999999999999"/>
    <m/>
    <n v="13.36"/>
    <n v="13.165439144927445"/>
    <n v="12.002522428715054"/>
    <n v="12.002522428715054"/>
    <n v="1.3478217882063609E-2"/>
    <n v="6.8704799955771195E-2"/>
    <n v="6.515260482654299E-2"/>
    <n v="33"/>
  </r>
  <r>
    <x v="17"/>
    <n v="7"/>
    <n v="1"/>
    <n v="11.3"/>
    <n v="127.69000000000001"/>
    <m/>
    <n v="13.36"/>
    <n v="13.165439144927445"/>
    <n v="11.431501721222565"/>
    <n v="11.431501721222565"/>
    <n v="1.0028749148422018E-2"/>
    <n v="4.9684763456288056E-2"/>
    <n v="4.4936379286566991E-2"/>
    <n v="33"/>
  </r>
  <r>
    <x v="17"/>
    <n v="8"/>
    <n v="1"/>
    <n v="15.2"/>
    <n v="231.04"/>
    <m/>
    <n v="13.36"/>
    <n v="13.165439144927445"/>
    <n v="12.492815177315908"/>
    <n v="12.492815177315908"/>
    <n v="1.8145839167134643E-2"/>
    <n v="9.4212383367852467E-2"/>
    <n v="9.1615599132463255E-2"/>
    <n v="33"/>
  </r>
  <r>
    <x v="17"/>
    <n v="9"/>
    <n v="1"/>
    <n v="14.2"/>
    <n v="201.64"/>
    <m/>
    <n v="13.36"/>
    <n v="13.165439144927445"/>
    <n v="12.279511241377442"/>
    <n v="12.279511241377442"/>
    <n v="1.5836768566746148E-2"/>
    <n v="8.1638629708035954E-2"/>
    <n v="7.8634750236873469E-2"/>
    <n v="33"/>
  </r>
  <r>
    <x v="17"/>
    <n v="10"/>
    <n v="1"/>
    <n v="5.7"/>
    <n v="32.49"/>
    <m/>
    <n v="13.36"/>
    <n v="13.165439144927445"/>
    <n v="8.1521776646480859"/>
    <n v="8.1521776646480859"/>
    <n v="2.5517586328783095E-3"/>
    <n v="9.7405774046336897E-3"/>
    <n v="1.4219512604761381E-3"/>
    <n v="33"/>
  </r>
  <r>
    <x v="17"/>
    <n v="11"/>
    <n v="1"/>
    <n v="12.4"/>
    <n v="153.76000000000002"/>
    <m/>
    <n v="13.36"/>
    <n v="13.165439144927445"/>
    <n v="11.799503345575465"/>
    <n v="11.799503345575465"/>
    <n v="1.2076282160399167E-2"/>
    <n v="6.0983395251089124E-2"/>
    <n v="5.7015395775351009E-2"/>
    <n v="33"/>
  </r>
  <r>
    <x v="17"/>
    <n v="11"/>
    <n v="2"/>
    <n v="10.5"/>
    <n v="110.25"/>
    <m/>
    <n v="13.36"/>
    <n v="13.165439144927445"/>
    <n v="11.120751566337901"/>
    <n v="11.120751566337901"/>
    <n v="8.6590147514568668E-3"/>
    <n v="4.2133889808943212E-2"/>
    <n v="3.6706713229594873E-2"/>
    <n v="33"/>
  </r>
  <r>
    <x v="17"/>
    <n v="12"/>
    <n v="1"/>
    <n v="16"/>
    <n v="256"/>
    <m/>
    <n v="13.36"/>
    <n v="13.165439144927445"/>
    <n v="12.640805345338409"/>
    <n v="12.640805345338409"/>
    <n v="2.0106192982974676E-2"/>
    <n v="0.10480928876772887"/>
    <n v="0.10248754712592642"/>
    <n v="33"/>
  </r>
  <r>
    <x v="17"/>
    <n v="13"/>
    <n v="1"/>
    <n v="12.6"/>
    <n v="158.76"/>
    <m/>
    <n v="13.36"/>
    <n v="13.165439144927445"/>
    <n v="11.859815261579611"/>
    <n v="11.859815261579611"/>
    <n v="1.2468981242097887E-2"/>
    <n v="6.3148149117174382E-2"/>
    <n v="5.9304859603832812E-2"/>
    <n v="33"/>
  </r>
  <r>
    <x v="17"/>
    <n v="14"/>
    <n v="1"/>
    <n v="11.9"/>
    <n v="141.61000000000001"/>
    <m/>
    <n v="13.36"/>
    <n v="13.165439144927445"/>
    <n v="11.640124816043162"/>
    <n v="11.640124816043162"/>
    <n v="1.1122023391871266E-2"/>
    <n v="5.5718870922678368E-2"/>
    <n v="5.1416771624570555E-2"/>
    <n v="33"/>
  </r>
  <r>
    <x v="17"/>
    <n v="15"/>
    <n v="1"/>
    <n v="14.8"/>
    <n v="219.04000000000002"/>
    <m/>
    <n v="13.36"/>
    <n v="13.165439144927445"/>
    <n v="12.41151047208794"/>
    <n v="12.41151047208794"/>
    <n v="1.7203361371057709E-2"/>
    <n v="8.9091817534925025E-2"/>
    <n v="8.6341389134372309E-2"/>
    <n v="33"/>
  </r>
  <r>
    <x v="17"/>
    <n v="16"/>
    <n v="1"/>
    <n v="13.7"/>
    <n v="187.68999999999997"/>
    <m/>
    <n v="13.36"/>
    <n v="13.165439144927445"/>
    <n v="12.15954962507573"/>
    <n v="12.15954962507573"/>
    <n v="1.4741138128806704E-2"/>
    <n v="7.5640634744707808E-2"/>
    <n v="7.2402027879018255E-2"/>
    <n v="33"/>
  </r>
  <r>
    <x v="17"/>
    <n v="17"/>
    <n v="1"/>
    <n v="11.4"/>
    <n v="129.96"/>
    <m/>
    <n v="13.36"/>
    <n v="13.165439144927445"/>
    <n v="11.467658564987245"/>
    <n v="11.467658564987245"/>
    <n v="1.0207034531513238E-2"/>
    <n v="5.0668662352436299E-2"/>
    <n v="4.5998274820718756E-2"/>
    <n v="33"/>
  </r>
  <r>
    <x v="17"/>
    <n v="18"/>
    <n v="1"/>
    <n v="15.2"/>
    <n v="231.04"/>
    <m/>
    <n v="13.36"/>
    <n v="13.165439144927445"/>
    <n v="12.492815177315908"/>
    <n v="12.492815177315908"/>
    <n v="1.8145839167134643E-2"/>
    <n v="9.4212383367852467E-2"/>
    <n v="9.1615599132463255E-2"/>
    <n v="33"/>
  </r>
  <r>
    <x v="17"/>
    <n v="19"/>
    <n v="1"/>
    <n v="12.5"/>
    <n v="156.25"/>
    <m/>
    <n v="13.36"/>
    <n v="13.165439144927445"/>
    <n v="11.82989728797825"/>
    <n v="11.82989728797825"/>
    <n v="1.2271846303085129E-2"/>
    <n v="6.2061599310755652E-2"/>
    <n v="5.8156569135057457E-2"/>
    <n v="33"/>
  </r>
  <r>
    <x v="17"/>
    <n v="20"/>
    <n v="1"/>
    <n v="10.9"/>
    <n v="118.81"/>
    <m/>
    <n v="13.36"/>
    <n v="13.165439144927445"/>
    <n v="11.281029865120525"/>
    <n v="11.281029865120525"/>
    <n v="9.3313155793250824E-3"/>
    <n v="4.5837617405701886E-2"/>
    <n v="4.076218157452547E-2"/>
    <n v="33"/>
  </r>
  <r>
    <x v="17"/>
    <n v="21"/>
    <n v="1"/>
    <n v="10.5"/>
    <n v="110.25"/>
    <m/>
    <n v="13.36"/>
    <n v="13.165439144927445"/>
    <n v="11.120751566337901"/>
    <n v="11.120751566337901"/>
    <n v="8.6590147514568668E-3"/>
    <n v="4.2133889808943212E-2"/>
    <n v="3.6706713229594873E-2"/>
    <n v="33"/>
  </r>
  <r>
    <x v="17"/>
    <n v="22"/>
    <n v="1"/>
    <n v="11.8"/>
    <n v="139.24"/>
    <m/>
    <n v="13.36"/>
    <n v="13.165439144927445"/>
    <n v="11.606711759538122"/>
    <n v="11.606711759538122"/>
    <n v="1.093588402714607E-2"/>
    <n v="5.4691530300950482E-2"/>
    <n v="5.0318597557303182E-2"/>
    <n v="33"/>
  </r>
  <r>
    <x v="17"/>
    <n v="23"/>
    <n v="1"/>
    <n v="11.4"/>
    <n v="129.96"/>
    <m/>
    <n v="13.36"/>
    <n v="13.165439144927445"/>
    <n v="11.467658564987245"/>
    <n v="11.467658564987245"/>
    <n v="1.0207034531513238E-2"/>
    <n v="5.0668662352436299E-2"/>
    <n v="4.5998274820718756E-2"/>
    <n v="33"/>
  </r>
  <r>
    <x v="17"/>
    <n v="24"/>
    <n v="1"/>
    <n v="13"/>
    <n v="169"/>
    <m/>
    <n v="13.36"/>
    <n v="13.165439144927445"/>
    <n v="11.974874801367807"/>
    <n v="11.974874801367807"/>
    <n v="1.3273228961416876E-2"/>
    <n v="6.7577070584960972E-2"/>
    <n v="6.396892698014997E-2"/>
    <n v="33"/>
  </r>
  <r>
    <x v="17"/>
    <n v="25"/>
    <n v="1"/>
    <n v="10.8"/>
    <n v="116.64000000000001"/>
    <m/>
    <n v="13.36"/>
    <n v="13.165439144927445"/>
    <n v="11.241903921918462"/>
    <n v="11.241903921918462"/>
    <n v="9.1608841778678379E-3"/>
    <n v="4.4898140843215396E-2"/>
    <n v="3.9737106442153877E-2"/>
    <n v="33"/>
  </r>
  <r>
    <x v="17"/>
    <n v="26"/>
    <n v="1"/>
    <n v="16.2"/>
    <n v="262.44"/>
    <n v="12.5"/>
    <n v="13.36"/>
    <n v="13.165439144927445"/>
    <n v="12.674974018253037"/>
    <n v="12.5"/>
    <n v="2.0611989400202632E-2"/>
    <n v="0.10583262881038344"/>
    <n v="0.10360927156833326"/>
    <n v="33"/>
  </r>
  <r>
    <x v="17"/>
    <n v="27"/>
    <n v="1"/>
    <n v="17.2"/>
    <n v="295.83999999999997"/>
    <n v="14.2"/>
    <n v="13.36"/>
    <n v="13.165439144927445"/>
    <n v="12.830535345265448"/>
    <n v="14.2"/>
    <n v="2.3235219265950107E-2"/>
    <n v="0.13654369222152624"/>
    <n v="0.13432309108031359"/>
    <n v="33"/>
  </r>
  <r>
    <x v="17"/>
    <n v="28"/>
    <n v="1"/>
    <n v="6.6"/>
    <n v="43.559999999999995"/>
    <m/>
    <n v="13.36"/>
    <n v="13.165439144927445"/>
    <n v="8.8922027021185137"/>
    <n v="8.8922027021185137"/>
    <n v="3.4211943997592845E-3"/>
    <n v="1.4040247689608034E-2"/>
    <n v="5.0514327913933864E-3"/>
    <n v="33"/>
  </r>
  <r>
    <x v="17"/>
    <n v="29"/>
    <n v="1"/>
    <n v="14.4"/>
    <n v="207.36"/>
    <m/>
    <n v="13.36"/>
    <n v="13.165439144927445"/>
    <n v="12.324907035574704"/>
    <n v="12.324907035574704"/>
    <n v="1.628601631620949E-2"/>
    <n v="8.4092342817821797E-2"/>
    <n v="8.1176194703375198E-2"/>
    <n v="33"/>
  </r>
  <r>
    <x v="17"/>
    <n v="30"/>
    <n v="1"/>
    <n v="17.100000000000001"/>
    <n v="292.41000000000003"/>
    <n v="12.9"/>
    <n v="13.36"/>
    <n v="13.165439144927445"/>
    <n v="12.816060679453216"/>
    <n v="12.9"/>
    <n v="2.2965827695904786E-2"/>
    <n v="0.12103458824535973"/>
    <n v="0.11901648229521537"/>
    <n v="33"/>
  </r>
  <r>
    <x v="17"/>
    <n v="31"/>
    <n v="1"/>
    <n v="22"/>
    <n v="484"/>
    <n v="13.8"/>
    <n v="13.36"/>
    <n v="13.165439144927445"/>
    <n v="13.313859825402615"/>
    <n v="13.8"/>
    <n v="3.8013271108436497E-2"/>
    <n v="0.20657478501901214"/>
    <n v="0.20540691141382633"/>
    <n v="33"/>
  </r>
  <r>
    <x v="18"/>
    <n v="1"/>
    <n v="1"/>
    <n v="11.1"/>
    <n v="123.21"/>
    <m/>
    <n v="10.520000000000001"/>
    <n v="9.8558682790956436"/>
    <n v="9.7234290190433565"/>
    <n v="9.7234290190433565"/>
    <n v="9.6768907712199599E-3"/>
    <n v="3.9961004292902863E-2"/>
    <n v="3.5852307764707173E-2"/>
    <n v="43"/>
  </r>
  <r>
    <x v="18"/>
    <n v="2"/>
    <n v="1"/>
    <n v="7.5"/>
    <n v="56.25"/>
    <m/>
    <n v="10.520000000000001"/>
    <n v="9.8558682790956436"/>
    <n v="8.5462226558219765"/>
    <n v="8.5462226558219765"/>
    <n v="4.4178646691106467E-3"/>
    <n v="1.6919975077991787E-2"/>
    <n v="9.3897391081157015E-3"/>
    <n v="43"/>
  </r>
  <r>
    <x v="18"/>
    <n v="3"/>
    <n v="1"/>
    <n v="16.5"/>
    <n v="272.25"/>
    <n v="11.8"/>
    <n v="10.520000000000001"/>
    <n v="9.8558682790956436"/>
    <n v="10.427676190659311"/>
    <n v="11.8"/>
    <n v="2.138246499849553E-2"/>
    <n v="0.1024269331253387"/>
    <n v="0.10043730981861064"/>
    <n v="43"/>
  </r>
  <r>
    <x v="18"/>
    <n v="4"/>
    <n v="1"/>
    <n v="7.3"/>
    <n v="53.29"/>
    <m/>
    <n v="10.520000000000001"/>
    <n v="9.8558682790956436"/>
    <n v="8.4508960885120779"/>
    <n v="8.4508960885120779"/>
    <n v="4.1853868127450016E-3"/>
    <n v="1.5904259929488442E-2"/>
    <n v="8.2060480462217839E-3"/>
    <n v="43"/>
  </r>
  <r>
    <x v="18"/>
    <n v="5"/>
    <n v="1"/>
    <n v="9.8000000000000007"/>
    <n v="96.04000000000002"/>
    <m/>
    <n v="10.520000000000001"/>
    <n v="9.8558682790956436"/>
    <n v="9.3967100858005477"/>
    <n v="9.3967100858005477"/>
    <n v="7.5429639612690945E-3"/>
    <n v="3.0650911042860187E-2"/>
    <n v="2.5456183055526313E-2"/>
    <n v="43"/>
  </r>
  <r>
    <x v="18"/>
    <n v="6"/>
    <n v="1"/>
    <n v="9"/>
    <n v="81"/>
    <m/>
    <n v="10.520000000000001"/>
    <n v="9.8558682790956436"/>
    <n v="9.1463169555656965"/>
    <n v="9.1463169555656965"/>
    <n v="6.3617251235193314E-3"/>
    <n v="2.5461231742694473E-2"/>
    <n v="1.9472429326916545E-2"/>
    <n v="43"/>
  </r>
  <r>
    <x v="18"/>
    <n v="7"/>
    <n v="1"/>
    <n v="12.9"/>
    <n v="166.41"/>
    <n v="10.6"/>
    <n v="10.520000000000001"/>
    <n v="9.8558682790956436"/>
    <n v="10.050633417572469"/>
    <n v="10.6"/>
    <n v="1.3069810837096936E-2"/>
    <n v="5.7948304872590208E-2"/>
    <n v="5.4752392348476647E-2"/>
    <n v="43"/>
  </r>
  <r>
    <x v="18"/>
    <n v="7"/>
    <n v="2"/>
    <n v="7.1"/>
    <n v="50.41"/>
    <m/>
    <n v="10.520000000000001"/>
    <n v="9.8558682790956436"/>
    <n v="8.3514638169519078"/>
    <n v="8.3514638169519078"/>
    <n v="3.9591921416865369E-3"/>
    <n v="1.4918580003941343E-2"/>
    <n v="7.0754529093225542E-3"/>
    <n v="43"/>
  </r>
  <r>
    <x v="18"/>
    <n v="7"/>
    <n v="3"/>
    <n v="9.6999999999999993"/>
    <n v="94.089999999999989"/>
    <m/>
    <n v="10.520000000000001"/>
    <n v="9.8558682790956436"/>
    <n v="9.3676713772246032"/>
    <n v="9.3676713772246032"/>
    <n v="7.3898113194065902E-3"/>
    <n v="2.9979106794133369E-2"/>
    <n v="2.4689907297373807E-2"/>
    <n v="43"/>
  </r>
  <r>
    <x v="18"/>
    <n v="8"/>
    <n v="1"/>
    <n v="5.2"/>
    <n v="27.040000000000003"/>
    <m/>
    <n v="10.520000000000001"/>
    <n v="9.8558682790956436"/>
    <n v="7.1649733400482649"/>
    <n v="7.1649733400482649"/>
    <n v="2.1237166338267002E-3"/>
    <n v="7.1121268444377106E-3"/>
    <n v="4.0749174250812145E-4"/>
    <n v="43"/>
  </r>
  <r>
    <x v="18"/>
    <n v="9"/>
    <n v="1"/>
    <n v="12.6"/>
    <n v="158.76"/>
    <n v="10.8"/>
    <n v="10.520000000000001"/>
    <n v="9.8558682790956436"/>
    <n v="10.004346122298873"/>
    <n v="10.8"/>
    <n v="1.2468981242097887E-2"/>
    <n v="5.6727191484925818E-2"/>
    <n v="5.3274690925474898E-2"/>
    <n v="43"/>
  </r>
  <r>
    <x v="18"/>
    <n v="9"/>
    <n v="2"/>
    <n v="5.0999999999999996"/>
    <n v="26.009999999999998"/>
    <m/>
    <n v="10.520000000000001"/>
    <n v="9.8558682790956436"/>
    <n v="7.0883809447353165"/>
    <n v="7.0883809447353165"/>
    <n v="2.042820622996763E-3"/>
    <n v="6.7818168007016044E-3"/>
    <n v="3.0264691106361675E-4"/>
    <n v="43"/>
  </r>
  <r>
    <x v="18"/>
    <n v="9"/>
    <n v="3"/>
    <n v="9.3000000000000007"/>
    <n v="86.490000000000009"/>
    <m/>
    <n v="10.520000000000001"/>
    <n v="9.8558682790956436"/>
    <n v="9.2451957412371186"/>
    <n v="9.2451957412371186"/>
    <n v="6.7929087152245309E-3"/>
    <n v="2.7357482173510507E-2"/>
    <n v="2.1676068097090134E-2"/>
    <n v="43"/>
  </r>
  <r>
    <x v="18"/>
    <n v="10"/>
    <n v="1"/>
    <n v="8"/>
    <n v="64"/>
    <m/>
    <n v="10.520000000000001"/>
    <n v="9.8558682790956436"/>
    <n v="8.7676720066282616"/>
    <n v="8.7676720066282616"/>
    <n v="5.0265482457436689E-3"/>
    <n v="1.9588465219911116E-2"/>
    <n v="1.2543341525162779E-2"/>
    <n v="43"/>
  </r>
  <r>
    <x v="18"/>
    <n v="11"/>
    <n v="1"/>
    <n v="7.4"/>
    <n v="54.760000000000005"/>
    <m/>
    <n v="10.520000000000001"/>
    <n v="9.8558682790956436"/>
    <n v="8.4990618220016731"/>
    <n v="8.4990618220016731"/>
    <n v="4.3008403427644273E-3"/>
    <n v="1.6408383931993981E-2"/>
    <n v="8.7916581417076898E-3"/>
    <n v="43"/>
  </r>
  <r>
    <x v="18"/>
    <n v="12"/>
    <n v="1"/>
    <n v="10.4"/>
    <n v="108.16000000000001"/>
    <m/>
    <n v="10.520000000000001"/>
    <n v="9.8558682790956436"/>
    <n v="9.5586528676661633"/>
    <n v="9.5586528676661633"/>
    <n v="8.4948665353068008E-3"/>
    <n v="3.4816568300168174E-2"/>
    <n v="3.0156126570703688E-2"/>
    <n v="43"/>
  </r>
  <r>
    <x v="18"/>
    <n v="12"/>
    <n v="2"/>
    <n v="5.6"/>
    <n v="31.359999999999996"/>
    <m/>
    <n v="10.520000000000001"/>
    <n v="9.8558682790956436"/>
    <n v="7.455693092397917"/>
    <n v="7.455693092397917"/>
    <n v="2.4630086404143973E-3"/>
    <n v="8.5153726708651171E-3"/>
    <n v="1.0670483311667758E-3"/>
    <n v="43"/>
  </r>
  <r>
    <x v="18"/>
    <n v="13"/>
    <n v="1"/>
    <n v="11.7"/>
    <n v="136.88999999999999"/>
    <m/>
    <n v="10.520000000000001"/>
    <n v="9.8558682790956436"/>
    <n v="9.8465478411829643"/>
    <n v="9.8465478411829643"/>
    <n v="1.0751315458747669E-2"/>
    <n v="4.4606048785382324E-2"/>
    <n v="4.0911796102546083E-2"/>
    <n v="43"/>
  </r>
  <r>
    <x v="18"/>
    <n v="14"/>
    <n v="1"/>
    <n v="9.4"/>
    <n v="88.360000000000014"/>
    <m/>
    <n v="10.520000000000001"/>
    <n v="9.8558682790956436"/>
    <n v="9.2767897047045196"/>
    <n v="9.2767897047045196"/>
    <n v="6.939778171779854E-3"/>
    <n v="2.8002971893729231E-2"/>
    <n v="2.2421654087356239E-2"/>
    <n v="43"/>
  </r>
  <r>
    <x v="18"/>
    <n v="15"/>
    <n v="1"/>
    <n v="10"/>
    <n v="100"/>
    <m/>
    <n v="10.520000000000001"/>
    <n v="9.8558682790956436"/>
    <n v="9.4529826066956772"/>
    <n v="9.4529826066956772"/>
    <n v="7.8539816339744835E-3"/>
    <n v="3.2013929709880228E-2"/>
    <n v="2.7003570736498433E-2"/>
    <n v="43"/>
  </r>
  <r>
    <x v="18"/>
    <n v="16"/>
    <n v="1"/>
    <n v="10.8"/>
    <n v="116.64000000000001"/>
    <m/>
    <n v="10.520000000000001"/>
    <n v="9.8558682790956436"/>
    <n v="9.6557767349084695"/>
    <n v="9.6557767349084695"/>
    <n v="9.1608841778678379E-3"/>
    <n v="3.7719424158586257E-2"/>
    <n v="3.3383582138969282E-2"/>
    <n v="43"/>
  </r>
  <r>
    <x v="18"/>
    <n v="16"/>
    <n v="2"/>
    <n v="5"/>
    <n v="25"/>
    <m/>
    <n v="10.520000000000001"/>
    <n v="9.8558682790956436"/>
    <n v="7.0101565241487425"/>
    <n v="7.0101565241487425"/>
    <n v="1.9634954084936209E-3"/>
    <n v="6.4597483136974452E-3"/>
    <n v="2.184509085082662E-4"/>
    <n v="43"/>
  </r>
  <r>
    <x v="18"/>
    <n v="17"/>
    <n v="1"/>
    <n v="11.4"/>
    <n v="129.96"/>
    <m/>
    <n v="10.520000000000001"/>
    <n v="9.8558682790956436"/>
    <n v="9.7869346673884401"/>
    <n v="9.7869346673884401"/>
    <n v="1.0207034531513238E-2"/>
    <n v="4.2256828874127142E-2"/>
    <n v="3.8361802687509133E-2"/>
    <n v="43"/>
  </r>
  <r>
    <x v="18"/>
    <n v="18"/>
    <n v="1"/>
    <n v="11.3"/>
    <n v="127.69000000000001"/>
    <m/>
    <n v="10.520000000000001"/>
    <n v="9.8558682790956436"/>
    <n v="9.7662108362483"/>
    <n v="9.7662108362483"/>
    <n v="1.0028749148422018E-2"/>
    <n v="4.1485580038023391E-2"/>
    <n v="3.7520793696682452E-2"/>
    <n v="43"/>
  </r>
  <r>
    <x v="18"/>
    <n v="19"/>
    <n v="1"/>
    <n v="15.2"/>
    <n v="231.04"/>
    <n v="9.6"/>
    <n v="10.520000000000001"/>
    <n v="9.8558682790956436"/>
    <n v="10.323032674910086"/>
    <n v="9.6"/>
    <n v="1.8145839167134643E-2"/>
    <n v="6.9674733584395396E-2"/>
    <n v="6.7754282755012815E-2"/>
    <n v="43"/>
  </r>
  <r>
    <x v="18"/>
    <n v="20"/>
    <n v="1"/>
    <n v="10"/>
    <n v="100"/>
    <m/>
    <n v="10.520000000000001"/>
    <n v="9.8558682790956436"/>
    <n v="9.4529826066956772"/>
    <n v="9.4529826066956772"/>
    <n v="7.8539816339744835E-3"/>
    <n v="3.2013929709880228E-2"/>
    <n v="2.7003570736498433E-2"/>
    <n v="43"/>
  </r>
  <r>
    <x v="18"/>
    <n v="21"/>
    <n v="1"/>
    <n v="7.4"/>
    <n v="54.760000000000005"/>
    <m/>
    <n v="10.520000000000001"/>
    <n v="9.8558682790956436"/>
    <n v="8.4990618220016731"/>
    <n v="8.4990618220016731"/>
    <n v="4.3008403427644273E-3"/>
    <n v="1.6408383931993981E-2"/>
    <n v="8.7916581417076898E-3"/>
    <n v="43"/>
  </r>
  <r>
    <x v="18"/>
    <n v="22"/>
    <n v="1"/>
    <n v="13.8"/>
    <n v="190.44000000000003"/>
    <n v="9.8000000000000007"/>
    <n v="10.520000000000001"/>
    <n v="9.8558682790956436"/>
    <n v="10.173157604203659"/>
    <n v="9.8000000000000007"/>
    <n v="1.4957122623741007E-2"/>
    <n v="5.9863843679716797E-2"/>
    <n v="5.7378242973448436E-2"/>
    <n v="43"/>
  </r>
  <r>
    <x v="18"/>
    <n v="22"/>
    <n v="2"/>
    <n v="7.8"/>
    <n v="60.839999999999996"/>
    <m/>
    <n v="10.520000000000001"/>
    <n v="9.8558682790956436"/>
    <n v="8.6818832372951906"/>
    <n v="8.6818832372951906"/>
    <n v="4.7783624261100747E-3"/>
    <n v="1.8499131206122045E-2"/>
    <n v="1.1251728339744941E-2"/>
    <n v="43"/>
  </r>
  <r>
    <x v="18"/>
    <n v="22"/>
    <n v="3"/>
    <n v="12.3"/>
    <n v="151.29000000000002"/>
    <m/>
    <n v="10.520000000000001"/>
    <n v="9.8558682790956436"/>
    <n v="9.9550364729481782"/>
    <n v="9.9550364729481782"/>
    <n v="1.1882288814039996E-2"/>
    <n v="4.9461465222806672E-2"/>
    <n v="4.6132677677278022E-2"/>
    <n v="43"/>
  </r>
  <r>
    <x v="18"/>
    <n v="22"/>
    <n v="4"/>
    <n v="13.5"/>
    <n v="182.25"/>
    <m/>
    <n v="10.520000000000001"/>
    <n v="9.8558682790956436"/>
    <n v="10.134870592222043"/>
    <n v="10.134870592222043"/>
    <n v="1.4313881527918494E-2"/>
    <n v="5.9779801273058902E-2"/>
    <n v="5.705649670351437E-2"/>
    <n v="43"/>
  </r>
  <r>
    <x v="18"/>
    <n v="23"/>
    <n v="1"/>
    <n v="5.2"/>
    <n v="27.040000000000003"/>
    <m/>
    <n v="10.520000000000001"/>
    <n v="9.8558682790956436"/>
    <n v="7.1649733400482649"/>
    <n v="7.1649733400482649"/>
    <n v="2.1237166338267002E-3"/>
    <n v="7.1121268444377106E-3"/>
    <n v="4.0749174250812145E-4"/>
    <n v="43"/>
  </r>
  <r>
    <x v="18"/>
    <n v="24"/>
    <n v="1"/>
    <n v="5.7"/>
    <n v="32.49"/>
    <m/>
    <n v="10.520000000000001"/>
    <n v="9.8558682790956436"/>
    <n v="7.5246221173234566"/>
    <n v="7.5246221173234566"/>
    <n v="2.5517586328783095E-3"/>
    <n v="8.8865661021489007E-3"/>
    <n v="1.2972807817577584E-3"/>
    <n v="43"/>
  </r>
  <r>
    <x v="18"/>
    <n v="25"/>
    <n v="1"/>
    <n v="10.8"/>
    <n v="116.64000000000001"/>
    <m/>
    <n v="10.520000000000001"/>
    <n v="9.8558682790956436"/>
    <n v="9.6557767349084695"/>
    <n v="9.6557767349084695"/>
    <n v="9.1608841778678379E-3"/>
    <n v="3.7719424158586257E-2"/>
    <n v="3.3383582138969282E-2"/>
    <n v="43"/>
  </r>
  <r>
    <x v="18"/>
    <n v="25"/>
    <n v="2"/>
    <n v="7.6"/>
    <n v="57.76"/>
    <m/>
    <n v="10.520000000000001"/>
    <n v="9.8558682790956436"/>
    <n v="8.5923995555697363"/>
    <n v="8.5923995555697363"/>
    <n v="4.5364597917836608E-3"/>
    <n v="1.7438991428672456E-2"/>
    <n v="9.9995563061934765E-3"/>
    <n v="43"/>
  </r>
  <r>
    <x v="18"/>
    <n v="26"/>
    <n v="1"/>
    <n v="9.6"/>
    <n v="92.16"/>
    <m/>
    <n v="10.520000000000001"/>
    <n v="9.8558682790956436"/>
    <n v="9.3380139139261331"/>
    <n v="9.3380139139261331"/>
    <n v="7.2382294738708832E-3"/>
    <n v="2.9313823178625908E-2"/>
    <n v="2.3928671062064304E-2"/>
    <n v="43"/>
  </r>
  <r>
    <x v="18"/>
    <n v="26"/>
    <n v="2"/>
    <n v="8.6999999999999993"/>
    <n v="75.689999999999984"/>
    <m/>
    <n v="10.520000000000001"/>
    <n v="9.8558682790956436"/>
    <n v="9.0409818258965036"/>
    <n v="9.0409818258965036"/>
    <n v="5.9446786987552847E-3"/>
    <n v="2.362615585427371E-2"/>
    <n v="1.732168922472337E-2"/>
    <n v="43"/>
  </r>
  <r>
    <x v="18"/>
    <n v="26"/>
    <n v="3"/>
    <n v="9.1"/>
    <n v="82.809999999999988"/>
    <m/>
    <n v="10.520000000000001"/>
    <n v="9.8558682790956436"/>
    <n v="9.1799738640320001"/>
    <n v="9.1799738640320001"/>
    <n v="6.5038821910942679E-3"/>
    <n v="2.6086572095121E-2"/>
    <n v="2.0201319121223638E-2"/>
    <n v="43"/>
  </r>
  <r>
    <x v="18"/>
    <n v="27"/>
    <n v="1"/>
    <n v="7.9"/>
    <n v="62.410000000000004"/>
    <m/>
    <n v="10.520000000000001"/>
    <n v="9.8558682790956436"/>
    <n v="8.72522979971429"/>
    <n v="8.72522979971429"/>
    <n v="4.9016699377634754E-3"/>
    <n v="1.904017010160167E-2"/>
    <n v="1.1892876118430056E-2"/>
    <n v="43"/>
  </r>
  <r>
    <x v="18"/>
    <n v="28"/>
    <n v="1"/>
    <n v="11"/>
    <n v="121"/>
    <m/>
    <n v="10.520000000000001"/>
    <n v="9.8558682790956436"/>
    <n v="9.7013520140966811"/>
    <n v="9.7013520140966811"/>
    <n v="9.5033177771091243E-3"/>
    <n v="3.9207740744685436E-2"/>
    <n v="3.5024852113168782E-2"/>
    <n v="43"/>
  </r>
  <r>
    <x v="18"/>
    <n v="28"/>
    <n v="2"/>
    <n v="9"/>
    <n v="81"/>
    <m/>
    <n v="10.520000000000001"/>
    <n v="9.8558682790956436"/>
    <n v="9.1463169555656965"/>
    <n v="9.1463169555656965"/>
    <n v="6.3617251235193314E-3"/>
    <n v="2.5461231742694473E-2"/>
    <n v="1.9472429326916545E-2"/>
    <n v="43"/>
  </r>
  <r>
    <x v="18"/>
    <n v="29"/>
    <n v="1"/>
    <n v="10.199999999999999"/>
    <n v="104.03999999999999"/>
    <m/>
    <n v="10.520000000000001"/>
    <n v="9.8558682790956436"/>
    <n v="9.5069315527132741"/>
    <n v="9.5069315527132741"/>
    <n v="8.171282491987052E-3"/>
    <n v="3.3402579737394751E-2"/>
    <n v="2.8570346001249251E-2"/>
    <n v="43"/>
  </r>
  <r>
    <x v="18"/>
    <n v="30"/>
    <n v="1"/>
    <n v="8.9"/>
    <n v="79.210000000000008"/>
    <m/>
    <n v="10.520000000000001"/>
    <n v="9.8558682790956436"/>
    <n v="9.1119428881043678"/>
    <n v="9.1119428881043678"/>
    <n v="6.2211388522711887E-3"/>
    <n v="2.4842688370445089E-2"/>
    <n v="1.8749404894592859E-2"/>
    <n v="43"/>
  </r>
  <r>
    <x v="19"/>
    <n v="1"/>
    <n v="1"/>
    <n v="24.5"/>
    <n v="600.25"/>
    <n v="16.2"/>
    <n v="14.419999999999998"/>
    <n v="14.195265251327838"/>
    <n v="14.449009534043689"/>
    <n v="16.2"/>
    <n v="4.7143524757931835E-2"/>
    <n v="0.30177814330728819"/>
    <n v="0.30070468695639724"/>
    <n v="45"/>
  </r>
  <r>
    <x v="19"/>
    <n v="2"/>
    <n v="1"/>
    <n v="19.8"/>
    <n v="392.04"/>
    <n v="12.4"/>
    <n v="14.419999999999998"/>
    <n v="14.195265251327838"/>
    <n v="14.041655215600036"/>
    <n v="12.4"/>
    <n v="3.0790749597833563E-2"/>
    <n v="0.15094103929787306"/>
    <n v="0.14959875879630855"/>
    <n v="45"/>
  </r>
  <r>
    <x v="19"/>
    <n v="2"/>
    <n v="2"/>
    <n v="11.4"/>
    <n v="129.96"/>
    <m/>
    <n v="14.419999999999998"/>
    <n v="14.195265251327838"/>
    <n v="12.059824754455597"/>
    <n v="12.059824754455597"/>
    <n v="1.0207034531513238E-2"/>
    <n v="5.3676874135649727E-2"/>
    <n v="4.8729204470305647E-2"/>
    <n v="45"/>
  </r>
  <r>
    <x v="19"/>
    <n v="3"/>
    <n v="1"/>
    <n v="10.1"/>
    <n v="102.00999999999999"/>
    <m/>
    <n v="14.419999999999998"/>
    <n v="14.195265251327838"/>
    <n v="11.472737868955484"/>
    <n v="11.472737868955484"/>
    <n v="8.0118466648173691E-3"/>
    <n v="4.0692752661201995E-2"/>
    <n v="3.4570489994762248E-2"/>
    <n v="45"/>
  </r>
  <r>
    <x v="19"/>
    <n v="3"/>
    <n v="2"/>
    <n v="7.4"/>
    <n v="54.760000000000005"/>
    <m/>
    <n v="14.419999999999998"/>
    <n v="14.195265251327838"/>
    <n v="9.8304771620647102"/>
    <n v="9.8304771620647102"/>
    <n v="4.3008403427644273E-3"/>
    <n v="1.9384987895945675E-2"/>
    <n v="1.0386530895951877E-2"/>
    <n v="45"/>
  </r>
  <r>
    <x v="19"/>
    <n v="4"/>
    <n v="1"/>
    <n v="17.7"/>
    <n v="313.28999999999996"/>
    <m/>
    <n v="14.419999999999998"/>
    <n v="14.195265251327838"/>
    <n v="13.746923364239032"/>
    <n v="13.746923364239032"/>
    <n v="2.4605739061078654E-2"/>
    <n v="0.13858874839854027"/>
    <n v="0.13659511394091287"/>
    <n v="45"/>
  </r>
  <r>
    <x v="19"/>
    <n v="5"/>
    <n v="1"/>
    <n v="23.9"/>
    <n v="571.20999999999992"/>
    <n v="13.2"/>
    <n v="14.419999999999998"/>
    <n v="14.195265251327838"/>
    <n v="14.411225981398962"/>
    <n v="13.2"/>
    <n v="4.4862728491425634E-2"/>
    <n v="0.22817117792328576"/>
    <n v="0.22726808915644567"/>
    <n v="45"/>
  </r>
  <r>
    <x v="19"/>
    <n v="6"/>
    <n v="1"/>
    <n v="17.899999999999999"/>
    <n v="320.40999999999997"/>
    <m/>
    <n v="14.419999999999998"/>
    <n v="14.195265251327838"/>
    <n v="13.779055629711495"/>
    <n v="13.779055629711495"/>
    <n v="2.5164942553417637E-2"/>
    <n v="0.14182296320922244"/>
    <n v="0.13987868483554325"/>
    <n v="45"/>
  </r>
  <r>
    <x v="19"/>
    <n v="7"/>
    <n v="1"/>
    <n v="13.9"/>
    <n v="193.21"/>
    <m/>
    <n v="14.419999999999998"/>
    <n v="14.195265251327838"/>
    <n v="12.918188084068612"/>
    <n v="12.918188084068612"/>
    <n v="1.5174677915002099E-2"/>
    <n v="8.3231569370899317E-2"/>
    <n v="7.9879554050778956E-2"/>
    <n v="45"/>
  </r>
  <r>
    <x v="19"/>
    <n v="7"/>
    <n v="2"/>
    <n v="5.5"/>
    <n v="30.25"/>
    <m/>
    <n v="14.419999999999998"/>
    <n v="14.195265251327838"/>
    <n v="8.2174875284472808"/>
    <n v="8.2174875284472808"/>
    <n v="2.3758294442772811E-3"/>
    <n v="9.2129492035197443E-3"/>
    <n v="9.7601364558255418E-4"/>
    <n v="45"/>
  </r>
  <r>
    <x v="19"/>
    <n v="8"/>
    <n v="1"/>
    <n v="16.2"/>
    <n v="262.44"/>
    <m/>
    <n v="14.419999999999998"/>
    <n v="14.195265251327838"/>
    <n v="13.473460397933929"/>
    <n v="13.473460397933929"/>
    <n v="2.0611989400202632E-2"/>
    <n v="0.11532607856347674"/>
    <n v="0.11290328065272318"/>
    <n v="45"/>
  </r>
  <r>
    <x v="19"/>
    <n v="9"/>
    <n v="1"/>
    <n v="13.6"/>
    <n v="184.95999999999998"/>
    <m/>
    <n v="14.419999999999998"/>
    <n v="14.195265251327838"/>
    <n v="12.830984726565426"/>
    <n v="12.830984726565426"/>
    <n v="1.4526724430199202E-2"/>
    <n v="7.9381456051677776E-2"/>
    <n v="7.5875981567349648E-2"/>
    <n v="45"/>
  </r>
  <r>
    <x v="19"/>
    <n v="10"/>
    <n v="1"/>
    <n v="14.7"/>
    <n v="216.08999999999997"/>
    <m/>
    <n v="14.419999999999998"/>
    <n v="14.195265251327838"/>
    <n v="13.13284683877251"/>
    <n v="13.13284683877251"/>
    <n v="1.6971668912855457E-2"/>
    <n v="9.3885285763216308E-2"/>
    <n v="9.0902220084982499E-2"/>
    <n v="45"/>
  </r>
  <r>
    <x v="19"/>
    <n v="11"/>
    <n v="1"/>
    <n v="7.2"/>
    <n v="51.84"/>
    <m/>
    <n v="14.419999999999998"/>
    <n v="14.195265251327838"/>
    <n v="9.6810308402743086"/>
    <n v="9.6810308402743086"/>
    <n v="4.0715040790523724E-3"/>
    <n v="1.8123689435708145E-2"/>
    <n v="8.9793591207693764E-3"/>
    <n v="45"/>
  </r>
  <r>
    <x v="19"/>
    <n v="12"/>
    <n v="1"/>
    <n v="18.600000000000001"/>
    <n v="345.96000000000004"/>
    <n v="15.3"/>
    <n v="14.419999999999998"/>
    <n v="14.195265251327838"/>
    <n v="13.884391151679692"/>
    <n v="15.3"/>
    <n v="2.7171634860898124E-2"/>
    <n v="0.17142477923159669"/>
    <n v="0.16943107395047088"/>
    <n v="45"/>
  </r>
  <r>
    <x v="19"/>
    <n v="13"/>
    <n v="1"/>
    <n v="13.4"/>
    <n v="179.56"/>
    <m/>
    <n v="14.419999999999998"/>
    <n v="14.195265251327838"/>
    <n v="12.770684844763091"/>
    <n v="12.770684844763091"/>
    <n v="1.4102609421964582E-2"/>
    <n v="7.685944415240159E-2"/>
    <n v="7.3246649800370683E-2"/>
    <n v="45"/>
  </r>
  <r>
    <x v="19"/>
    <n v="14"/>
    <n v="1"/>
    <n v="16.899999999999999"/>
    <n v="285.60999999999996"/>
    <m/>
    <n v="14.419999999999998"/>
    <n v="14.195265251327838"/>
    <n v="13.60855978705551"/>
    <n v="13.60855978705551"/>
    <n v="2.2431756944794518E-2"/>
    <n v="0.12596122883709043"/>
    <n v="0.12375257932907863"/>
    <n v="45"/>
  </r>
  <r>
    <x v="19"/>
    <n v="15"/>
    <n v="1"/>
    <n v="16.8"/>
    <n v="282.24"/>
    <m/>
    <n v="14.419999999999998"/>
    <n v="14.195265251327838"/>
    <n v="13.590097030423818"/>
    <n v="13.590097030423818"/>
    <n v="2.216707776372958E-2"/>
    <n v="0.12441802152599124"/>
    <n v="0.12218035991752002"/>
    <n v="45"/>
  </r>
  <r>
    <x v="19"/>
    <n v="16"/>
    <n v="1"/>
    <n v="18"/>
    <n v="324"/>
    <m/>
    <n v="14.419999999999998"/>
    <n v="14.195265251327838"/>
    <n v="13.794772402552251"/>
    <n v="13.794772402552251"/>
    <n v="2.5446900494077326E-2"/>
    <n v="0.14345153175803754"/>
    <n v="0.14153132030307861"/>
    <n v="45"/>
  </r>
  <r>
    <x v="19"/>
    <n v="17"/>
    <n v="1"/>
    <n v="17"/>
    <n v="289"/>
    <m/>
    <n v="14.419999999999998"/>
    <n v="14.195265251327838"/>
    <n v="13.626754239251005"/>
    <n v="13.626754239251005"/>
    <n v="2.2698006922186254E-2"/>
    <n v="0.12751232826484193"/>
    <n v="0.12533219307825216"/>
    <n v="45"/>
  </r>
  <r>
    <x v="19"/>
    <n v="18"/>
    <n v="1"/>
    <n v="13.5"/>
    <n v="182.25"/>
    <m/>
    <n v="14.419999999999998"/>
    <n v="14.195265251327838"/>
    <n v="12.801055461573682"/>
    <n v="12.801055461573682"/>
    <n v="1.4313881527918494E-2"/>
    <n v="7.8115952529618865E-2"/>
    <n v="7.4557333632467929E-2"/>
    <n v="45"/>
  </r>
  <r>
    <x v="19"/>
    <n v="19"/>
    <n v="1"/>
    <n v="7.9"/>
    <n v="62.410000000000004"/>
    <m/>
    <n v="14.419999999999998"/>
    <n v="14.195265251327838"/>
    <n v="10.18549911282437"/>
    <n v="10.18549911282437"/>
    <n v="4.9016699377634754E-3"/>
    <n v="2.2732889744149623E-2"/>
    <n v="1.4199423644768687E-2"/>
    <n v="45"/>
  </r>
  <r>
    <x v="19"/>
    <n v="20"/>
    <n v="1"/>
    <n v="11.6"/>
    <n v="134.56"/>
    <m/>
    <n v="14.419999999999998"/>
    <n v="14.195265251327838"/>
    <n v="12.140635232683437"/>
    <n v="12.140635232683437"/>
    <n v="1.0568317686676064E-2"/>
    <n v="5.5823763361113103E-2"/>
    <n v="5.1033732307122846E-2"/>
    <n v="45"/>
  </r>
  <r>
    <x v="19"/>
    <n v="21"/>
    <n v="1"/>
    <n v="8.4"/>
    <n v="70.56"/>
    <m/>
    <n v="14.419999999999998"/>
    <n v="14.195265251327838"/>
    <n v="10.515463752771225"/>
    <n v="10.515463752771225"/>
    <n v="5.541769440932395E-3"/>
    <n v="2.6356695299003169E-2"/>
    <n v="1.8367592565184554E-2"/>
    <n v="45"/>
  </r>
  <r>
    <x v="19"/>
    <n v="22"/>
    <n v="1"/>
    <n v="12.9"/>
    <n v="166.41"/>
    <m/>
    <n v="14.419999999999998"/>
    <n v="14.195265251327838"/>
    <n v="12.611980300633602"/>
    <n v="12.611980300633602"/>
    <n v="1.3069810837096936E-2"/>
    <n v="7.071313738337999E-2"/>
    <n v="6.6813230356249628E-2"/>
    <n v="45"/>
  </r>
  <r>
    <x v="19"/>
    <n v="23"/>
    <n v="1"/>
    <n v="12.6"/>
    <n v="158.76"/>
    <m/>
    <n v="14.419999999999998"/>
    <n v="14.195265251327838"/>
    <n v="12.511029721564096"/>
    <n v="12.511029721564096"/>
    <n v="1.2468981242097887E-2"/>
    <n v="6.713570521023586E-2"/>
    <n v="6.3049727150506524E-2"/>
    <n v="45"/>
  </r>
  <r>
    <x v="19"/>
    <n v="24"/>
    <n v="1"/>
    <n v="18.3"/>
    <n v="334.89000000000004"/>
    <n v="15"/>
    <n v="14.419999999999998"/>
    <n v="14.195265251327838"/>
    <n v="13.840565553877786"/>
    <n v="15"/>
    <n v="2.630219909401715E-2"/>
    <n v="0.16270629147628302"/>
    <n v="0.16067731734130644"/>
    <n v="45"/>
  </r>
  <r>
    <x v="19"/>
    <n v="24"/>
    <n v="2"/>
    <n v="9"/>
    <n v="81"/>
    <m/>
    <n v="14.419999999999998"/>
    <n v="14.195265251327838"/>
    <n v="10.880826879126341"/>
    <n v="10.880826879126341"/>
    <n v="6.3617251235193314E-3"/>
    <n v="3.10647617840311E-2"/>
    <n v="2.3757938520417722E-2"/>
    <n v="45"/>
  </r>
  <r>
    <x v="19"/>
    <n v="24"/>
    <n v="3"/>
    <n v="10.1"/>
    <n v="102.00999999999999"/>
    <m/>
    <n v="14.419999999999998"/>
    <n v="14.195265251327838"/>
    <n v="11.472737868955484"/>
    <n v="11.472737868955484"/>
    <n v="8.0118466648173691E-3"/>
    <n v="4.0692752661201995E-2"/>
    <n v="3.4570489994762248E-2"/>
    <n v="45"/>
  </r>
  <r>
    <x v="19"/>
    <n v="25"/>
    <n v="1"/>
    <n v="10.1"/>
    <n v="102.00999999999999"/>
    <m/>
    <n v="14.419999999999998"/>
    <n v="14.195265251327838"/>
    <n v="11.472737868955484"/>
    <n v="11.472737868955484"/>
    <n v="8.0118466648173691E-3"/>
    <n v="4.0692752661201995E-2"/>
    <n v="3.4570489994762248E-2"/>
    <n v="45"/>
  </r>
  <r>
    <x v="19"/>
    <n v="26"/>
    <n v="1"/>
    <n v="14.7"/>
    <n v="216.08999999999997"/>
    <m/>
    <n v="14.419999999999998"/>
    <n v="14.195265251327838"/>
    <n v="13.13284683877251"/>
    <n v="13.13284683877251"/>
    <n v="1.6971668912855457E-2"/>
    <n v="9.3885285763216308E-2"/>
    <n v="9.0902220084982499E-2"/>
    <n v="45"/>
  </r>
  <r>
    <x v="19"/>
    <n v="27"/>
    <n v="1"/>
    <n v="12.8"/>
    <n v="163.84000000000003"/>
    <m/>
    <n v="14.419999999999998"/>
    <n v="14.195265251327838"/>
    <n v="12.578821487514052"/>
    <n v="12.578821487514052"/>
    <n v="1.2867963509103795E-2"/>
    <n v="6.9511387559031662E-2"/>
    <n v="6.555065318713181E-2"/>
    <n v="45"/>
  </r>
  <r>
    <x v="19"/>
    <n v="28"/>
    <n v="1"/>
    <n v="14.3"/>
    <n v="204.49"/>
    <m/>
    <n v="14.419999999999998"/>
    <n v="14.195265251327838"/>
    <n v="13.028658915760499"/>
    <n v="13.028658915760499"/>
    <n v="1.6060607043314419E-2"/>
    <n v="8.8488772740814833E-2"/>
    <n v="8.5328193408602857E-2"/>
    <n v="45"/>
  </r>
  <r>
    <x v="19"/>
    <n v="28"/>
    <n v="2"/>
    <n v="14"/>
    <n v="196"/>
    <m/>
    <n v="14.419999999999998"/>
    <n v="14.195265251327838"/>
    <n v="12.946415154590388"/>
    <n v="12.946415154590388"/>
    <n v="1.5393804002589986E-2"/>
    <n v="8.4532686539887908E-2"/>
    <n v="8.1229901948582234E-2"/>
    <n v="45"/>
  </r>
  <r>
    <x v="19"/>
    <n v="29"/>
    <n v="1"/>
    <n v="16"/>
    <n v="256"/>
    <m/>
    <n v="14.419999999999998"/>
    <n v="14.195265251327838"/>
    <n v="13.432248759587154"/>
    <n v="13.432248759587154"/>
    <n v="2.0106192982974676E-2"/>
    <n v="0.11235985401995299"/>
    <n v="0.10987085180448054"/>
    <n v="45"/>
  </r>
  <r>
    <x v="19"/>
    <n v="29"/>
    <n v="2"/>
    <n v="9.8000000000000007"/>
    <n v="96.04000000000002"/>
    <m/>
    <n v="14.419999999999998"/>
    <n v="14.195265251327838"/>
    <n v="11.320640914864608"/>
    <n v="11.320640914864608"/>
    <n v="7.5429639612690945E-3"/>
    <n v="3.7941003274010156E-2"/>
    <n v="3.1510747700222323E-2"/>
    <n v="45"/>
  </r>
  <r>
    <x v="19"/>
    <n v="30"/>
    <n v="1"/>
    <n v="9"/>
    <n v="81"/>
    <m/>
    <n v="14.419999999999998"/>
    <n v="14.195265251327838"/>
    <n v="10.880826879126341"/>
    <n v="10.880826879126341"/>
    <n v="6.3617251235193314E-3"/>
    <n v="3.10647617840311E-2"/>
    <n v="2.3757938520417722E-2"/>
    <n v="45"/>
  </r>
  <r>
    <x v="19"/>
    <n v="31"/>
    <n v="1"/>
    <n v="9"/>
    <n v="81"/>
    <m/>
    <n v="14.419999999999998"/>
    <n v="14.195265251327838"/>
    <n v="10.880826879126341"/>
    <n v="10.880826879126341"/>
    <n v="6.3617251235193314E-3"/>
    <n v="3.10647617840311E-2"/>
    <n v="2.3757938520417722E-2"/>
    <n v="45"/>
  </r>
  <r>
    <x v="19"/>
    <n v="32"/>
    <n v="1"/>
    <n v="14"/>
    <n v="196"/>
    <m/>
    <n v="14.419999999999998"/>
    <n v="14.195265251327838"/>
    <n v="12.946415154590388"/>
    <n v="12.946415154590388"/>
    <n v="1.5393804002589986E-2"/>
    <n v="8.4532686539887908E-2"/>
    <n v="8.1229901948582234E-2"/>
    <n v="45"/>
  </r>
  <r>
    <x v="19"/>
    <n v="33"/>
    <n v="1"/>
    <n v="11.5"/>
    <n v="132.25"/>
    <m/>
    <n v="14.419999999999998"/>
    <n v="14.195265251327838"/>
    <n v="12.100525730895045"/>
    <n v="12.100525730895045"/>
    <n v="1.0386890710931254E-2"/>
    <n v="5.4745433593008215E-2"/>
    <n v="4.9877322891718645E-2"/>
    <n v="45"/>
  </r>
  <r>
    <x v="19"/>
    <n v="34"/>
    <n v="1"/>
    <n v="16"/>
    <n v="256"/>
    <m/>
    <n v="14.419999999999998"/>
    <n v="14.195265251327838"/>
    <n v="13.432248759587154"/>
    <n v="13.432248759587154"/>
    <n v="2.0106192982974676E-2"/>
    <n v="0.11235985401995299"/>
    <n v="0.10987085180448054"/>
    <n v="45"/>
  </r>
  <r>
    <x v="19"/>
    <n v="35"/>
    <n v="1"/>
    <n v="12"/>
    <n v="144"/>
    <m/>
    <n v="14.419999999999998"/>
    <n v="14.195265251327838"/>
    <n v="12.295328539070313"/>
    <n v="12.295328539070313"/>
    <n v="1.1309733552923255E-2"/>
    <n v="6.0233990655055879E-2"/>
    <n v="5.5741885532717764E-2"/>
    <n v="45"/>
  </r>
  <r>
    <x v="19"/>
    <n v="36"/>
    <n v="1"/>
    <n v="13.3"/>
    <n v="176.89000000000001"/>
    <m/>
    <n v="14.419999999999998"/>
    <n v="14.195265251327838"/>
    <n v="12.739866367740342"/>
    <n v="12.739866367740342"/>
    <n v="1.3892908112337463E-2"/>
    <n v="7.561196807435909E-2"/>
    <n v="7.1943945523125774E-2"/>
    <n v="45"/>
  </r>
  <r>
    <x v="19"/>
    <n v="37"/>
    <n v="1"/>
    <n v="12.4"/>
    <n v="153.76000000000002"/>
    <m/>
    <n v="14.419999999999998"/>
    <n v="14.195265251327838"/>
    <n v="12.441223831515126"/>
    <n v="12.441223831515126"/>
    <n v="1.2076282160399167E-2"/>
    <n v="6.4797370317026523E-2"/>
    <n v="6.0581207369907276E-2"/>
    <n v="45"/>
  </r>
  <r>
    <x v="19"/>
    <n v="38"/>
    <n v="1"/>
    <n v="13.8"/>
    <n v="190.44000000000003"/>
    <m/>
    <n v="14.419999999999998"/>
    <n v="14.195265251327838"/>
    <n v="12.889544763133776"/>
    <n v="12.889544763133776"/>
    <n v="1.4957122623741007E-2"/>
    <n v="8.1939301049447563E-2"/>
    <n v="7.8537107470810871E-2"/>
    <n v="45"/>
  </r>
  <r>
    <x v="20"/>
    <n v="1"/>
    <n v="1"/>
    <n v="18.3"/>
    <n v="334.89000000000004"/>
    <n v="16.7"/>
    <n v="14.14"/>
    <n v="12.100626079470082"/>
    <n v="13.935544969550145"/>
    <n v="16.7"/>
    <n v="2.630219909401715E-2"/>
    <n v="0.18399817648399869"/>
    <n v="0.18170368905157322"/>
    <n v="33"/>
  </r>
  <r>
    <x v="20"/>
    <n v="2"/>
    <n v="1"/>
    <n v="16.2"/>
    <n v="262.44"/>
    <n v="12.8"/>
    <n v="14.14"/>
    <n v="12.100626079470082"/>
    <n v="13.662531206231691"/>
    <n v="12.8"/>
    <n v="2.0611989400202632E-2"/>
    <n v="0.10874722473239469"/>
    <n v="0.10646263696036813"/>
    <n v="33"/>
  </r>
  <r>
    <x v="20"/>
    <n v="3"/>
    <n v="1"/>
    <n v="12.3"/>
    <n v="151.29000000000002"/>
    <m/>
    <n v="14.14"/>
    <n v="12.100626079470082"/>
    <n v="12.802512965714925"/>
    <n v="12.802512965714925"/>
    <n v="1.1882288814039996E-2"/>
    <n v="6.5980491666978211E-2"/>
    <n v="6.1539963309811381E-2"/>
    <n v="33"/>
  </r>
  <r>
    <x v="20"/>
    <n v="4"/>
    <n v="1"/>
    <n v="16.600000000000001"/>
    <n v="275.56000000000006"/>
    <n v="12.3"/>
    <n v="14.14"/>
    <n v="12.100626079470082"/>
    <n v="13.722393495695719"/>
    <n v="12.3"/>
    <n v="2.1642431790580088E-2"/>
    <n v="0.1085982021488347"/>
    <n v="0.10654247030458758"/>
    <n v="33"/>
  </r>
  <r>
    <x v="20"/>
    <n v="5"/>
    <n v="1"/>
    <n v="7.3"/>
    <n v="53.29"/>
    <m/>
    <n v="14.14"/>
    <n v="12.100626079470082"/>
    <n v="10.406602872519674"/>
    <n v="10.406602872519674"/>
    <n v="4.1853868127450016E-3"/>
    <n v="2.018709257462932E-2"/>
    <n v="1.0415841561655332E-2"/>
    <n v="33"/>
  </r>
  <r>
    <x v="20"/>
    <n v="6"/>
    <n v="1"/>
    <n v="10"/>
    <n v="100"/>
    <m/>
    <n v="14.14"/>
    <n v="12.100626079470082"/>
    <n v="11.949209371112167"/>
    <n v="11.949209371112167"/>
    <n v="7.8539816339744835E-3"/>
    <n v="4.1871340231639659E-2"/>
    <n v="3.5318241403776242E-2"/>
    <n v="33"/>
  </r>
  <r>
    <x v="20"/>
    <n v="7"/>
    <n v="1"/>
    <n v="14.8"/>
    <n v="219.04000000000002"/>
    <m/>
    <n v="14.14"/>
    <n v="12.100626079470082"/>
    <n v="13.41745337570349"/>
    <n v="13.41745337570349"/>
    <n v="1.7203361371057709E-2"/>
    <n v="9.741095114512463E-2"/>
    <n v="9.4403695776814567E-2"/>
    <n v="33"/>
  </r>
  <r>
    <x v="20"/>
    <n v="8"/>
    <n v="1"/>
    <n v="5.6"/>
    <n v="31.359999999999996"/>
    <m/>
    <n v="14.14"/>
    <n v="12.100626079470082"/>
    <n v="8.9970689077362618"/>
    <n v="8.9970689077362618"/>
    <n v="2.4630086404143973E-3"/>
    <n v="1.0560667396903424E-2"/>
    <n v="1.3233410864598521E-3"/>
    <n v="33"/>
  </r>
  <r>
    <x v="20"/>
    <n v="9"/>
    <n v="1"/>
    <n v="16"/>
    <n v="256"/>
    <n v="15.1"/>
    <n v="14.14"/>
    <n v="12.100626079470082"/>
    <n v="13.63102228833317"/>
    <n v="15.1"/>
    <n v="2.0106192982974676E-2"/>
    <n v="0.12847980978471268"/>
    <n v="0.12563371734371645"/>
    <n v="33"/>
  </r>
  <r>
    <x v="20"/>
    <n v="10"/>
    <n v="1"/>
    <n v="14.9"/>
    <n v="222.01000000000002"/>
    <m/>
    <n v="14.14"/>
    <n v="12.100626079470082"/>
    <n v="13.436979376486548"/>
    <n v="13.436979376486548"/>
    <n v="1.743662462558675E-2"/>
    <n v="9.8773285077096665E-2"/>
    <n v="9.5809970543045242E-2"/>
    <n v="33"/>
  </r>
  <r>
    <x v="20"/>
    <n v="11"/>
    <n v="1"/>
    <n v="10.1"/>
    <n v="102.00999999999999"/>
    <m/>
    <n v="14.14"/>
    <n v="12.100626079470082"/>
    <n v="11.993734014171132"/>
    <n v="11.993734014171132"/>
    <n v="8.0118466648173691E-3"/>
    <n v="4.2816455905150173E-2"/>
    <n v="3.6374680100995919E-2"/>
    <n v="33"/>
  </r>
  <r>
    <x v="20"/>
    <n v="12"/>
    <n v="1"/>
    <n v="16.399999999999999"/>
    <n v="268.95999999999998"/>
    <n v="13.8"/>
    <n v="14.14"/>
    <n v="12.100626079470082"/>
    <n v="13.692976302915827"/>
    <n v="13.8"/>
    <n v="2.1124069002737767E-2"/>
    <n v="0.12120285600345268"/>
    <n v="0.11878657373056629"/>
    <n v="33"/>
  </r>
  <r>
    <x v="20"/>
    <n v="13"/>
    <n v="1"/>
    <n v="11.3"/>
    <n v="127.69000000000001"/>
    <m/>
    <n v="14.14"/>
    <n v="12.100626079470082"/>
    <n v="12.472438078885714"/>
    <n v="12.472438078885714"/>
    <n v="1.0028749148422018E-2"/>
    <n v="5.4900738291675112E-2"/>
    <n v="4.9653862217895667E-2"/>
    <n v="33"/>
  </r>
  <r>
    <x v="20"/>
    <n v="14"/>
    <n v="1"/>
    <n v="6.6"/>
    <n v="43.559999999999995"/>
    <m/>
    <n v="14.14"/>
    <n v="12.100626079470082"/>
    <n v="9.8755293642811957"/>
    <n v="9.8755293642811957"/>
    <n v="3.4211943997592845E-3"/>
    <n v="1.5832644748727996E-2"/>
    <n v="5.6963055514613684E-3"/>
    <n v="33"/>
  </r>
  <r>
    <x v="20"/>
    <n v="15"/>
    <n v="1"/>
    <n v="10.9"/>
    <n v="118.81"/>
    <m/>
    <n v="14.14"/>
    <n v="12.100626079470082"/>
    <n v="12.323697045549975"/>
    <n v="12.323697045549975"/>
    <n v="9.3313155793250824E-3"/>
    <n v="5.0722466947783977E-2"/>
    <n v="4.5106149155480474E-2"/>
    <n v="33"/>
  </r>
  <r>
    <x v="20"/>
    <n v="16"/>
    <n v="1"/>
    <n v="13.8"/>
    <n v="190.44000000000003"/>
    <m/>
    <n v="14.14"/>
    <n v="12.100626079470082"/>
    <n v="13.20259076642432"/>
    <n v="13.20259076642432"/>
    <n v="1.4957122623741007E-2"/>
    <n v="8.4222897138586217E-2"/>
    <n v="8.0725886593595628E-2"/>
    <n v="33"/>
  </r>
  <r>
    <x v="20"/>
    <n v="17"/>
    <n v="1"/>
    <n v="11.4"/>
    <n v="129.96"/>
    <m/>
    <n v="14.14"/>
    <n v="12.100626079470082"/>
    <n v="12.508054115981901"/>
    <n v="12.508054115981901"/>
    <n v="1.0207034531513238E-2"/>
    <n v="5.596828025749008E-2"/>
    <n v="5.0809400070993771E-2"/>
    <n v="33"/>
  </r>
  <r>
    <x v="20"/>
    <n v="18"/>
    <n v="1"/>
    <n v="14.2"/>
    <n v="201.64"/>
    <m/>
    <n v="14.14"/>
    <n v="12.100626079470082"/>
    <n v="13.292986283786465"/>
    <n v="13.292986283786465"/>
    <n v="1.5836768566746148E-2"/>
    <n v="8.940224219838977E-2"/>
    <n v="8.6112701928347676E-2"/>
    <n v="33"/>
  </r>
  <r>
    <x v="20"/>
    <n v="19"/>
    <n v="1"/>
    <n v="8.4"/>
    <n v="70.56"/>
    <m/>
    <n v="14.14"/>
    <n v="12.100626079470082"/>
    <n v="11.12226949243065"/>
    <n v="11.12226949243065"/>
    <n v="5.541769440932395E-3"/>
    <n v="2.8106129302131046E-2"/>
    <n v="1.9586747342541937E-2"/>
    <n v="33"/>
  </r>
  <r>
    <x v="20"/>
    <n v="20"/>
    <n v="1"/>
    <n v="6.8"/>
    <n v="46.239999999999995"/>
    <m/>
    <n v="14.14"/>
    <n v="12.100626079470082"/>
    <n v="10.033833275772821"/>
    <n v="10.033833275772821"/>
    <n v="3.6316811075498005E-3"/>
    <n v="1.7021475040858811E-2"/>
    <n v="6.9293268674884279E-3"/>
    <n v="33"/>
  </r>
  <r>
    <x v="20"/>
    <n v="21"/>
    <n v="1"/>
    <n v="7.9"/>
    <n v="62.410000000000004"/>
    <m/>
    <n v="14.14"/>
    <n v="12.100626079470082"/>
    <n v="10.813665341480455"/>
    <n v="10.813665341480455"/>
    <n v="4.9016699377634754E-3"/>
    <n v="2.434595890529671E-2"/>
    <n v="1.520697933369441E-2"/>
    <n v="33"/>
  </r>
  <r>
    <x v="20"/>
    <n v="22"/>
    <n v="1"/>
    <n v="11.8"/>
    <n v="139.24"/>
    <m/>
    <n v="14.14"/>
    <n v="12.100626079470082"/>
    <n v="12.644556572408669"/>
    <n v="12.644556572408669"/>
    <n v="1.093588402714607E-2"/>
    <n v="6.0329018444305348E-2"/>
    <n v="5.5505332972432202E-2"/>
    <n v="33"/>
  </r>
  <r>
    <x v="20"/>
    <n v="23"/>
    <n v="1"/>
    <n v="8.8000000000000007"/>
    <n v="77.440000000000012"/>
    <m/>
    <n v="14.14"/>
    <n v="12.100626079470082"/>
    <n v="11.350767507556977"/>
    <n v="11.350767507556977"/>
    <n v="6.0821233773498407E-3"/>
    <n v="3.1303178161157665E-2"/>
    <n v="2.3295473411807443E-2"/>
    <n v="33"/>
  </r>
  <r>
    <x v="20"/>
    <n v="24"/>
    <n v="1"/>
    <n v="10.6"/>
    <n v="112.36"/>
    <m/>
    <n v="14.14"/>
    <n v="12.100626079470082"/>
    <n v="12.205240808160051"/>
    <n v="12.205240808160051"/>
    <n v="8.8247337639337283E-3"/>
    <n v="4.7686515895350903E-2"/>
    <n v="4.1774310277033579E-2"/>
    <n v="33"/>
  </r>
  <r>
    <x v="20"/>
    <n v="25"/>
    <n v="1"/>
    <n v="11.5"/>
    <n v="132.25"/>
    <m/>
    <n v="14.14"/>
    <n v="12.100626079470082"/>
    <n v="12.543063746671612"/>
    <n v="12.543063746671612"/>
    <n v="1.0386890710931254E-2"/>
    <n v="5.7044923013410173E-2"/>
    <n v="5.1972335549032356E-2"/>
    <n v="33"/>
  </r>
  <r>
    <x v="20"/>
    <n v="26"/>
    <n v="1"/>
    <n v="12.9"/>
    <n v="166.41"/>
    <m/>
    <n v="14.14"/>
    <n v="12.100626079470082"/>
    <n v="12.975000529101296"/>
    <n v="12.975000529101296"/>
    <n v="1.3069810837096936E-2"/>
    <n v="7.3049519124451831E-2"/>
    <n v="6.9020758083665354E-2"/>
    <n v="33"/>
  </r>
  <r>
    <x v="20"/>
    <n v="27"/>
    <n v="1"/>
    <n v="11.4"/>
    <n v="129.96"/>
    <m/>
    <n v="14.14"/>
    <n v="12.100626079470082"/>
    <n v="12.508054115981901"/>
    <n v="12.508054115981901"/>
    <n v="1.0207034531513238E-2"/>
    <n v="5.596828025749008E-2"/>
    <n v="5.0809400070993771E-2"/>
    <n v="33"/>
  </r>
  <r>
    <x v="20"/>
    <n v="28"/>
    <n v="1"/>
    <n v="12.2"/>
    <n v="148.83999999999997"/>
    <m/>
    <n v="14.14"/>
    <n v="12.100626079470082"/>
    <n v="12.77199728898826"/>
    <n v="12.77199728898826"/>
    <n v="1.1689866264007618E-2"/>
    <n v="6.4832596122353217E-2"/>
    <n v="6.0318477026790815E-2"/>
    <n v="33"/>
  </r>
  <r>
    <x v="20"/>
    <n v="29"/>
    <n v="1"/>
    <n v="12.2"/>
    <n v="148.83999999999997"/>
    <m/>
    <n v="14.14"/>
    <n v="12.100626079470082"/>
    <n v="12.77199728898826"/>
    <n v="12.77199728898826"/>
    <n v="1.1689866264007618E-2"/>
    <n v="6.4832596122353217E-2"/>
    <n v="6.0318477026790815E-2"/>
    <n v="33"/>
  </r>
  <r>
    <x v="20"/>
    <n v="30"/>
    <n v="1"/>
    <n v="9.4"/>
    <n v="88.360000000000014"/>
    <m/>
    <n v="14.14"/>
    <n v="12.100626079470082"/>
    <n v="11.665390226487238"/>
    <n v="11.665390226487238"/>
    <n v="6.939778171779854E-3"/>
    <n v="3.6406853318513947E-2"/>
    <n v="2.9150544257041288E-2"/>
    <n v="33"/>
  </r>
  <r>
    <x v="20"/>
    <n v="31"/>
    <n v="1"/>
    <n v="11.9"/>
    <n v="141.61000000000001"/>
    <m/>
    <n v="14.14"/>
    <n v="12.100626079470082"/>
    <n v="12.677242082538498"/>
    <n v="12.677242082538498"/>
    <n v="1.1122023391871266E-2"/>
    <n v="6.1441628383587181E-2"/>
    <n v="5.6697670331916646E-2"/>
    <n v="33"/>
  </r>
  <r>
    <x v="20"/>
    <n v="32"/>
    <n v="1"/>
    <n v="12"/>
    <n v="144"/>
    <m/>
    <n v="14.14"/>
    <n v="12.100626079470082"/>
    <n v="12.709371082052389"/>
    <n v="12.709371082052389"/>
    <n v="1.1309733552923255E-2"/>
    <n v="6.2563122757390274E-2"/>
    <n v="5.7897316604558997E-2"/>
    <n v="33"/>
  </r>
  <r>
    <x v="20"/>
    <n v="33"/>
    <n v="1"/>
    <n v="11.6"/>
    <n v="134.56"/>
    <m/>
    <n v="14.14"/>
    <n v="12.100626079470082"/>
    <n v="12.57747729576243"/>
    <n v="12.57747729576243"/>
    <n v="1.0568317686676064E-2"/>
    <n v="5.8130622644550711E-2"/>
    <n v="5.3142648511492641E-2"/>
    <n v="33"/>
  </r>
  <r>
    <x v="21"/>
    <n v="1"/>
    <n v="1"/>
    <n v="9.9"/>
    <n v="98.01"/>
    <m/>
    <n v="11.040000000000003"/>
    <n v="11.722298653177445"/>
    <n v="9.3486233215528802"/>
    <n v="9.3486233215528802"/>
    <n v="7.6976873994583908E-3"/>
    <n v="3.1038010863755985E-2"/>
    <n v="2.5983656729458463E-2"/>
    <n v="35"/>
  </r>
  <r>
    <x v="21"/>
    <n v="2"/>
    <n v="1"/>
    <n v="8"/>
    <n v="64"/>
    <m/>
    <n v="11.040000000000003"/>
    <n v="11.722298653177445"/>
    <n v="8.5659204178467867"/>
    <n v="8.5659204178467867"/>
    <n v="5.0265482457436689E-3"/>
    <n v="1.9073004413974217E-2"/>
    <n v="1.2213269676290715E-2"/>
    <n v="35"/>
  </r>
  <r>
    <x v="21"/>
    <n v="3"/>
    <n v="1"/>
    <n v="9"/>
    <n v="81"/>
    <m/>
    <n v="11.040000000000003"/>
    <n v="11.722298653177445"/>
    <n v="9.0105572210088027"/>
    <n v="9.0105572210088027"/>
    <n v="6.3617251235193314E-3"/>
    <n v="2.5028789656811969E-2"/>
    <n v="1.9141703066677875E-2"/>
    <n v="35"/>
  </r>
  <r>
    <x v="21"/>
    <n v="4"/>
    <n v="1"/>
    <n v="10.8"/>
    <n v="116.64000000000001"/>
    <m/>
    <n v="11.040000000000003"/>
    <n v="11.722298653177445"/>
    <n v="9.6368357528330861"/>
    <n v="9.6368357528330861"/>
    <n v="9.1608841778678379E-3"/>
    <n v="3.7634679302876263E-2"/>
    <n v="3.3308578691420475E-2"/>
    <n v="35"/>
  </r>
  <r>
    <x v="21"/>
    <n v="5"/>
    <n v="1"/>
    <n v="12.3"/>
    <n v="151.29000000000002"/>
    <m/>
    <n v="11.040000000000003"/>
    <n v="11.722298653177445"/>
    <n v="10.02587591948252"/>
    <n v="10.02587591948252"/>
    <n v="1.1882288814039996E-2"/>
    <n v="4.9864849183360559E-2"/>
    <n v="4.6508913644987195E-2"/>
    <n v="35"/>
  </r>
  <r>
    <x v="21"/>
    <n v="6"/>
    <n v="1"/>
    <n v="12.2"/>
    <n v="148.83999999999997"/>
    <m/>
    <n v="11.040000000000003"/>
    <n v="11.722298653177445"/>
    <n v="10.003033674949489"/>
    <n v="10.003033674949489"/>
    <n v="1.1689866264007618E-2"/>
    <n v="4.9003246430366243E-2"/>
    <n v="4.5591282330727199E-2"/>
    <n v="35"/>
  </r>
  <r>
    <x v="21"/>
    <n v="7"/>
    <n v="1"/>
    <n v="10.6"/>
    <n v="112.36"/>
    <m/>
    <n v="11.040000000000003"/>
    <n v="11.722298653177445"/>
    <n v="9.5767022169959208"/>
    <n v="9.5767022169959208"/>
    <n v="8.8247337639337283E-3"/>
    <n v="3.6119328952388716E-2"/>
    <n v="3.1641230782440778E-2"/>
    <n v="35"/>
  </r>
  <r>
    <x v="21"/>
    <n v="8"/>
    <n v="1"/>
    <n v="11.1"/>
    <n v="123.21"/>
    <m/>
    <n v="11.040000000000003"/>
    <n v="11.722298653177445"/>
    <n v="9.7231315233510589"/>
    <n v="9.7231315233510589"/>
    <n v="9.6768907712199599E-3"/>
    <n v="3.9959603765243989E-2"/>
    <n v="3.5851051236010074E-2"/>
    <n v="35"/>
  </r>
  <r>
    <x v="21"/>
    <n v="9"/>
    <n v="1"/>
    <n v="9"/>
    <n v="81"/>
    <m/>
    <n v="11.040000000000003"/>
    <n v="11.722298653177445"/>
    <n v="9.0105572210088027"/>
    <n v="9.0105572210088027"/>
    <n v="6.3617251235193314E-3"/>
    <n v="2.5028789656811969E-2"/>
    <n v="1.9141703066677875E-2"/>
    <n v="35"/>
  </r>
  <r>
    <x v="21"/>
    <n v="10"/>
    <n v="1"/>
    <n v="7.6"/>
    <n v="57.76"/>
    <m/>
    <n v="11.040000000000003"/>
    <n v="11.722298653177445"/>
    <n v="8.3647893063072161"/>
    <n v="8.3647893063072161"/>
    <n v="4.5364597917836608E-3"/>
    <n v="1.6910850784787108E-2"/>
    <n v="9.6967192913511094E-3"/>
    <n v="35"/>
  </r>
  <r>
    <x v="21"/>
    <n v="11"/>
    <n v="1"/>
    <n v="11"/>
    <n v="121"/>
    <m/>
    <n v="11.040000000000003"/>
    <n v="11.722298653177445"/>
    <n v="9.6948746570492794"/>
    <n v="9.6948746570492794"/>
    <n v="9.5033177771091243E-3"/>
    <n v="3.9177755242888003E-2"/>
    <n v="3.4998065622898061E-2"/>
    <n v="35"/>
  </r>
  <r>
    <x v="21"/>
    <n v="12"/>
    <n v="1"/>
    <n v="8.6999999999999993"/>
    <n v="75.689999999999984"/>
    <m/>
    <n v="11.040000000000003"/>
    <n v="11.722298653177445"/>
    <n v="8.8853401195965951"/>
    <n v="8.8853401195965951"/>
    <n v="5.9446786987552847E-3"/>
    <n v="2.3160836048936265E-2"/>
    <n v="1.6980536601000795E-2"/>
    <n v="35"/>
  </r>
  <r>
    <x v="21"/>
    <n v="13"/>
    <n v="1"/>
    <n v="8.4"/>
    <n v="70.56"/>
    <m/>
    <n v="11.040000000000003"/>
    <n v="11.722298653177445"/>
    <n v="8.7532835682889019"/>
    <n v="8.7532835682889019"/>
    <n v="5.541769440932395E-3"/>
    <n v="2.1362072280246388E-2"/>
    <n v="1.4886913383501017E-2"/>
    <n v="35"/>
  </r>
  <r>
    <x v="21"/>
    <n v="14"/>
    <n v="1"/>
    <n v="7.6"/>
    <n v="57.76"/>
    <m/>
    <n v="11.040000000000003"/>
    <n v="11.722298653177445"/>
    <n v="8.3647893063072161"/>
    <n v="8.3647893063072161"/>
    <n v="4.5364597917836608E-3"/>
    <n v="1.6910850784787108E-2"/>
    <n v="9.6967192913511094E-3"/>
    <n v="35"/>
  </r>
  <r>
    <x v="21"/>
    <n v="15"/>
    <n v="1"/>
    <n v="11.8"/>
    <n v="139.24"/>
    <m/>
    <n v="11.040000000000003"/>
    <n v="11.722298653177445"/>
    <n v="9.9075056095251313"/>
    <n v="9.9075056095251313"/>
    <n v="1.093588402714607E-2"/>
    <n v="4.5621844055740969E-2"/>
    <n v="4.1974089922712926E-2"/>
    <n v="35"/>
  </r>
  <r>
    <x v="21"/>
    <n v="16"/>
    <n v="1"/>
    <n v="14.7"/>
    <n v="216.08999999999997"/>
    <n v="10.8"/>
    <n v="11.040000000000003"/>
    <n v="11.722298653177445"/>
    <n v="10.468444154037288"/>
    <n v="10.8"/>
    <n v="1.6971668912855457E-2"/>
    <n v="7.5041993488321801E-2"/>
    <n v="7.265764546848584E-2"/>
    <n v="35"/>
  </r>
  <r>
    <x v="21"/>
    <n v="17"/>
    <n v="1"/>
    <n v="8.9"/>
    <n v="79.210000000000008"/>
    <m/>
    <n v="11.040000000000003"/>
    <n v="11.722298653177445"/>
    <n v="8.9695558732942668"/>
    <n v="8.9695558732942668"/>
    <n v="6.2211388522711887E-3"/>
    <n v="2.4398510615331208E-2"/>
    <n v="1.841417271474113E-2"/>
    <n v="35"/>
  </r>
  <r>
    <x v="21"/>
    <n v="18"/>
    <n v="1"/>
    <n v="16.899999999999999"/>
    <n v="285.60999999999996"/>
    <n v="10.9"/>
    <n v="11.040000000000003"/>
    <n v="11.722298653177445"/>
    <n v="10.737968680829905"/>
    <n v="10.9"/>
    <n v="2.2431756944794518E-2"/>
    <n v="9.7684829508480966E-2"/>
    <n v="9.5971988560309834E-2"/>
    <n v="35"/>
  </r>
  <r>
    <x v="21"/>
    <n v="19"/>
    <n v="1"/>
    <n v="10.4"/>
    <n v="108.16000000000001"/>
    <m/>
    <n v="11.040000000000003"/>
    <n v="11.722298653177445"/>
    <n v="9.5143984540094646"/>
    <n v="9.5143984540094646"/>
    <n v="8.4948665353068008E-3"/>
    <n v="3.4631984153827858E-2"/>
    <n v="2.9996250306277106E-2"/>
    <n v="35"/>
  </r>
  <r>
    <x v="21"/>
    <n v="20"/>
    <n v="1"/>
    <n v="13.4"/>
    <n v="179.56"/>
    <m/>
    <n v="11.040000000000003"/>
    <n v="11.722298653177445"/>
    <n v="10.252142814185213"/>
    <n v="10.252142814185213"/>
    <n v="1.4102609421964582E-2"/>
    <n v="5.9760893527670708E-2"/>
    <n v="5.6951820147163532E-2"/>
    <n v="35"/>
  </r>
  <r>
    <x v="21"/>
    <n v="21"/>
    <n v="1"/>
    <n v="9"/>
    <n v="81"/>
    <m/>
    <n v="11.040000000000003"/>
    <n v="11.722298653177445"/>
    <n v="9.0105572210088027"/>
    <n v="9.0105572210088027"/>
    <n v="6.3617251235193314E-3"/>
    <n v="2.5028789656811969E-2"/>
    <n v="1.9141703066677875E-2"/>
    <n v="35"/>
  </r>
  <r>
    <x v="21"/>
    <n v="22"/>
    <n v="1"/>
    <n v="11.5"/>
    <n v="132.25"/>
    <m/>
    <n v="11.040000000000003"/>
    <n v="11.722298653177445"/>
    <n v="9.8312804867876284"/>
    <n v="9.8312804867876284"/>
    <n v="1.0386890710931254E-2"/>
    <n v="4.3154939602279514E-2"/>
    <n v="3.9317486695190057E-2"/>
    <n v="35"/>
  </r>
  <r>
    <x v="21"/>
    <n v="23"/>
    <n v="1"/>
    <n v="12.7"/>
    <n v="161.29"/>
    <m/>
    <n v="11.040000000000003"/>
    <n v="11.722298653177445"/>
    <n v="10.113301221440238"/>
    <n v="10.113301221440238"/>
    <n v="1.2667686977437443E-2"/>
    <n v="5.3375344901347328E-2"/>
    <n v="5.0232500213799047E-2"/>
    <n v="35"/>
  </r>
  <r>
    <x v="21"/>
    <n v="24"/>
    <n v="1"/>
    <n v="8.3000000000000007"/>
    <n v="68.890000000000015"/>
    <m/>
    <n v="11.040000000000003"/>
    <n v="11.722298653177445"/>
    <n v="8.7076808487955883"/>
    <n v="8.7076808487955883"/>
    <n v="5.4106079476450219E-3"/>
    <n v="2.0778026284960473E-2"/>
    <n v="1.420523094956825E-2"/>
    <n v="35"/>
  </r>
  <r>
    <x v="21"/>
    <n v="25"/>
    <n v="1"/>
    <n v="12.8"/>
    <n v="163.84000000000003"/>
    <m/>
    <n v="11.040000000000003"/>
    <n v="11.722298653177445"/>
    <n v="10.134205969346745"/>
    <n v="10.134205969346745"/>
    <n v="1.2867963509103795E-2"/>
    <n v="5.4268839994816451E-2"/>
    <n v="5.1176620612660338E-2"/>
    <n v="35"/>
  </r>
  <r>
    <x v="21"/>
    <n v="26"/>
    <n v="1"/>
    <n v="10.1"/>
    <n v="102.00999999999999"/>
    <m/>
    <n v="11.040000000000003"/>
    <n v="11.722298653177445"/>
    <n v="9.4167015301890071"/>
    <n v="9.4167015301890071"/>
    <n v="8.0118466648173691E-3"/>
    <n v="3.2454097391923495E-2"/>
    <n v="2.7571348110009868E-2"/>
    <n v="35"/>
  </r>
  <r>
    <x v="21"/>
    <n v="27"/>
    <n v="1"/>
    <n v="11.3"/>
    <n v="127.69000000000001"/>
    <m/>
    <n v="11.040000000000003"/>
    <n v="11.722298653177445"/>
    <n v="9.7781644867529209"/>
    <n v="9.7781644867529209"/>
    <n v="1.0028749148422018E-2"/>
    <n v="4.1543750874690387E-2"/>
    <n v="3.7573405133228481E-2"/>
    <n v="35"/>
  </r>
  <r>
    <x v="21"/>
    <n v="28"/>
    <n v="1"/>
    <n v="14.5"/>
    <n v="210.25"/>
    <n v="11.2"/>
    <n v="11.040000000000003"/>
    <n v="11.722298653177445"/>
    <n v="10.438323473834659"/>
    <n v="11.2"/>
    <n v="1.6512996385431349E-2"/>
    <n v="7.6312949708115502E-2"/>
    <n v="7.3743098668692053E-2"/>
    <n v="35"/>
  </r>
  <r>
    <x v="21"/>
    <n v="29"/>
    <n v="1"/>
    <n v="14.4"/>
    <n v="207.36"/>
    <m/>
    <n v="11.040000000000003"/>
    <n v="11.722298653177445"/>
    <n v="10.422857905913315"/>
    <n v="10.422857905913315"/>
    <n v="1.628601631620949E-2"/>
    <n v="6.9401313480181984E-2"/>
    <n v="6.6994619806730674E-2"/>
    <n v="35"/>
  </r>
  <r>
    <x v="21"/>
    <n v="30"/>
    <n v="1"/>
    <n v="16.899999999999999"/>
    <n v="285.60999999999996"/>
    <n v="11.7"/>
    <n v="11.040000000000003"/>
    <n v="11.722298653177445"/>
    <n v="10.737968680829905"/>
    <n v="11.7"/>
    <n v="2.2431756944794518E-2"/>
    <n v="0.10594048793780421"/>
    <n v="0.10408288930429943"/>
    <n v="35"/>
  </r>
  <r>
    <x v="21"/>
    <n v="31"/>
    <n v="1"/>
    <n v="11"/>
    <n v="121"/>
    <m/>
    <n v="11.040000000000003"/>
    <n v="11.722298653177445"/>
    <n v="9.6948746570492794"/>
    <n v="9.6948746570492794"/>
    <n v="9.5033177771091243E-3"/>
    <n v="3.9177755242888003E-2"/>
    <n v="3.4998065622898061E-2"/>
    <n v="35"/>
  </r>
  <r>
    <x v="21"/>
    <n v="32"/>
    <n v="1"/>
    <n v="14.4"/>
    <n v="207.36"/>
    <m/>
    <n v="11.040000000000003"/>
    <n v="11.722298653177445"/>
    <n v="10.422857905913315"/>
    <n v="10.422857905913315"/>
    <n v="1.628601631620949E-2"/>
    <n v="6.9401313480181984E-2"/>
    <n v="6.6994619806730674E-2"/>
    <n v="35"/>
  </r>
  <r>
    <x v="21"/>
    <n v="33"/>
    <n v="1"/>
    <n v="16.2"/>
    <n v="262.44"/>
    <n v="10.6"/>
    <n v="11.040000000000003"/>
    <n v="11.722298653177445"/>
    <n v="10.663313028492912"/>
    <n v="10.6"/>
    <n v="2.0611989400202632E-2"/>
    <n v="8.7618748322301043E-2"/>
    <n v="8.5778032648774788E-2"/>
    <n v="35"/>
  </r>
  <r>
    <x v="21"/>
    <n v="34"/>
    <n v="1"/>
    <n v="13.3"/>
    <n v="176.89000000000001"/>
    <m/>
    <n v="11.040000000000003"/>
    <n v="11.722298653177445"/>
    <n v="10.23334738164692"/>
    <n v="10.23334738164692"/>
    <n v="1.3892908112337463E-2"/>
    <n v="5.8830087143887211E-2"/>
    <n v="5.597617271961796E-2"/>
    <n v="35"/>
  </r>
  <r>
    <x v="21"/>
    <n v="35"/>
    <n v="1"/>
    <n v="11.6"/>
    <n v="134.56"/>
    <m/>
    <n v="11.040000000000003"/>
    <n v="11.722298653177445"/>
    <n v="9.8571405841091639"/>
    <n v="9.8571405841091639"/>
    <n v="1.0568317686676064E-2"/>
    <n v="4.3970591133707736E-2"/>
    <n v="4.0197637031163524E-2"/>
    <n v="35"/>
  </r>
  <r>
    <x v="22"/>
    <n v="1"/>
    <n v="1"/>
    <n v="19.399999999999999"/>
    <n v="376.35999999999996"/>
    <n v="15.5"/>
    <n v="14.66"/>
    <n v="14.26161925532244"/>
    <n v="14.219864851072684"/>
    <n v="15.5"/>
    <n v="2.9559245277626361E-2"/>
    <n v="0.18781485632000261"/>
    <n v="0.18599167495810884"/>
    <n v="37"/>
  </r>
  <r>
    <x v="22"/>
    <n v="2"/>
    <n v="1"/>
    <n v="15"/>
    <n v="225"/>
    <m/>
    <n v="14.66"/>
    <n v="14.26161925532244"/>
    <n v="13.415719658824305"/>
    <n v="13.415719658824305"/>
    <n v="1.7671458676442587E-2"/>
    <n v="9.9798617550276733E-2"/>
    <n v="9.6888462421404475E-2"/>
    <n v="37"/>
  </r>
  <r>
    <x v="22"/>
    <n v="3"/>
    <n v="1"/>
    <n v="12.5"/>
    <n v="156.25"/>
    <m/>
    <n v="14.66"/>
    <n v="14.26161925532244"/>
    <n v="12.669059081055133"/>
    <n v="12.669059081055133"/>
    <n v="1.2271846303085129E-2"/>
    <n v="6.713004192113621E-2"/>
    <n v="6.2906095997904254E-2"/>
    <n v="37"/>
  </r>
  <r>
    <x v="22"/>
    <n v="4"/>
    <n v="1"/>
    <n v="16.3"/>
    <n v="265.69"/>
    <m/>
    <n v="14.66"/>
    <n v="14.26161925532244"/>
    <n v="13.708907200921219"/>
    <n v="13.708907200921219"/>
    <n v="2.0867243803306804E-2"/>
    <n v="0.11895887350741981"/>
    <n v="0.11652456428353661"/>
    <n v="37"/>
  </r>
  <r>
    <x v="22"/>
    <n v="5"/>
    <n v="1"/>
    <n v="16"/>
    <n v="256"/>
    <m/>
    <n v="14.66"/>
    <n v="14.26161925532244"/>
    <n v="13.646091383847184"/>
    <n v="13.646091383847184"/>
    <n v="2.0106192982974676E-2"/>
    <n v="0.11441126268427533"/>
    <n v="0.11187681754121211"/>
    <n v="37"/>
  </r>
  <r>
    <x v="22"/>
    <n v="6"/>
    <n v="1"/>
    <n v="17.2"/>
    <n v="295.83999999999997"/>
    <n v="15.8"/>
    <n v="14.66"/>
    <n v="14.26161925532244"/>
    <n v="13.881689379214878"/>
    <n v="15.8"/>
    <n v="2.3235219265950107E-2"/>
    <n v="0.15430749781554876"/>
    <n v="0.15179800506511867"/>
    <n v="37"/>
  </r>
  <r>
    <x v="22"/>
    <n v="7"/>
    <n v="1"/>
    <n v="15.8"/>
    <n v="249.64000000000001"/>
    <m/>
    <n v="14.66"/>
    <n v="14.26161925532244"/>
    <n v="13.602662516863953"/>
    <n v="13.602662516863953"/>
    <n v="1.9606679751053901E-2"/>
    <n v="0.11142110674826639"/>
    <n v="0.1088168636580456"/>
    <n v="37"/>
  </r>
  <r>
    <x v="22"/>
    <n v="8"/>
    <n v="1"/>
    <n v="14.5"/>
    <n v="210.25"/>
    <m/>
    <n v="14.66"/>
    <n v="14.26161925532244"/>
    <n v="13.287317901354269"/>
    <n v="13.287317901354269"/>
    <n v="1.6512996385431349E-2"/>
    <n v="9.2814630395428158E-2"/>
    <n v="8.9689082564978762E-2"/>
    <n v="37"/>
  </r>
  <r>
    <x v="22"/>
    <n v="9"/>
    <n v="1"/>
    <n v="11.1"/>
    <n v="123.21"/>
    <m/>
    <n v="14.66"/>
    <n v="14.26161925532244"/>
    <n v="12.11563106175387"/>
    <n v="12.11563106175387"/>
    <n v="9.6768907712199599E-3"/>
    <n v="5.1411714712355297E-2"/>
    <n v="4.6125683055118966E-2"/>
    <n v="37"/>
  </r>
  <r>
    <x v="22"/>
    <n v="10"/>
    <n v="1"/>
    <n v="16.5"/>
    <n v="272.25"/>
    <n v="14.2"/>
    <n v="14.66"/>
    <n v="14.26161925532244"/>
    <n v="13.749284623400076"/>
    <n v="14.2"/>
    <n v="2.138246499849553E-2"/>
    <n v="0.12662504557714807"/>
    <n v="0.12416537863010101"/>
    <n v="37"/>
  </r>
  <r>
    <x v="22"/>
    <n v="11"/>
    <n v="1"/>
    <n v="14.3"/>
    <n v="204.49"/>
    <m/>
    <n v="14.66"/>
    <n v="14.26161925532244"/>
    <n v="13.233280031531207"/>
    <n v="13.233280031531207"/>
    <n v="1.6060607043314419E-2"/>
    <n v="9.0082550135148806E-2"/>
    <n v="8.6865045390405321E-2"/>
    <n v="37"/>
  </r>
  <r>
    <x v="22"/>
    <n v="12"/>
    <n v="1"/>
    <n v="15.5"/>
    <n v="240.25"/>
    <m/>
    <n v="14.66"/>
    <n v="14.26161925532244"/>
    <n v="13.535099517626453"/>
    <n v="13.535099517626453"/>
    <n v="1.8869190875623696E-2"/>
    <n v="0.10699887197589279"/>
    <n v="0.10428510263430314"/>
    <n v="37"/>
  </r>
  <r>
    <x v="22"/>
    <n v="13"/>
    <n v="1"/>
    <n v="13"/>
    <n v="169"/>
    <m/>
    <n v="14.66"/>
    <n v="14.26161925532244"/>
    <n v="12.840901586823088"/>
    <n v="12.840901586823088"/>
    <n v="1.3273228961416876E-2"/>
    <n v="7.3204219129393386E-2"/>
    <n v="6.9295625092828481E-2"/>
    <n v="37"/>
  </r>
  <r>
    <x v="22"/>
    <n v="14"/>
    <n v="1"/>
    <n v="14.2"/>
    <n v="201.64"/>
    <m/>
    <n v="14.66"/>
    <n v="14.26161925532244"/>
    <n v="13.205664801069593"/>
    <n v="13.205664801069593"/>
    <n v="1.5836768566746148E-2"/>
    <n v="8.8729832453127128E-2"/>
    <n v="8.5465033385102113E-2"/>
    <n v="37"/>
  </r>
  <r>
    <x v="22"/>
    <n v="15"/>
    <n v="1"/>
    <n v="17.899999999999999"/>
    <n v="320.40999999999997"/>
    <n v="15.4"/>
    <n v="14.66"/>
    <n v="14.26161925532244"/>
    <n v="14.00125538311797"/>
    <n v="15.4"/>
    <n v="2.5164942553417637E-2"/>
    <n v="0.16109262139846992"/>
    <n v="0.15888417156173737"/>
    <n v="37"/>
  </r>
  <r>
    <x v="22"/>
    <n v="16"/>
    <n v="1"/>
    <n v="13.8"/>
    <n v="190.44000000000003"/>
    <m/>
    <n v="14.66"/>
    <n v="14.26161925532244"/>
    <n v="13.091090757079991"/>
    <n v="13.091090757079991"/>
    <n v="1.4957122623741007E-2"/>
    <n v="8.3408617843739749E-2"/>
    <n v="7.9945416908456135E-2"/>
    <n v="37"/>
  </r>
  <r>
    <x v="22"/>
    <n v="17"/>
    <n v="1"/>
    <n v="16.5"/>
    <n v="272.25"/>
    <n v="12.4"/>
    <n v="14.66"/>
    <n v="14.26161925532244"/>
    <n v="13.749284623400076"/>
    <n v="12.4"/>
    <n v="2.138246499849553E-2"/>
    <n v="0.10841462365442198"/>
    <n v="0.10630869062068531"/>
    <n v="37"/>
  </r>
  <r>
    <x v="22"/>
    <n v="18"/>
    <n v="1"/>
    <n v="12"/>
    <n v="144"/>
    <m/>
    <n v="14.66"/>
    <n v="14.26161925532244"/>
    <n v="12.484229914979228"/>
    <n v="12.484229914979228"/>
    <n v="1.1309733552923255E-2"/>
    <n v="6.1295233280035825E-2"/>
    <n v="5.6723983253302836E-2"/>
    <n v="37"/>
  </r>
  <r>
    <x v="22"/>
    <n v="19"/>
    <n v="1"/>
    <n v="13.3"/>
    <n v="176.89000000000001"/>
    <m/>
    <n v="14.66"/>
    <n v="14.26161925532244"/>
    <n v="12.9381558071134"/>
    <n v="12.9381558071134"/>
    <n v="1.3892908112337463E-2"/>
    <n v="7.6961582157654848E-2"/>
    <n v="7.3228088292566523E-2"/>
    <n v="37"/>
  </r>
  <r>
    <x v="22"/>
    <n v="20"/>
    <n v="1"/>
    <n v="15.3"/>
    <n v="234.09000000000003"/>
    <m/>
    <n v="14.66"/>
    <n v="14.26161925532244"/>
    <n v="13.488388599205773"/>
    <n v="13.488388599205773"/>
    <n v="1.838538560697087E-2"/>
    <n v="0.10409308662858252"/>
    <n v="0.10130291446680893"/>
    <n v="37"/>
  </r>
  <r>
    <x v="22"/>
    <n v="21"/>
    <n v="1"/>
    <n v="13.8"/>
    <n v="190.44000000000003"/>
    <m/>
    <n v="14.66"/>
    <n v="14.26161925532244"/>
    <n v="13.091090757079991"/>
    <n v="13.091090757079991"/>
    <n v="1.4957122623741007E-2"/>
    <n v="8.3408617843739749E-2"/>
    <n v="7.9945416908456135E-2"/>
    <n v="37"/>
  </r>
  <r>
    <x v="22"/>
    <n v="22"/>
    <n v="1"/>
    <n v="11.5"/>
    <n v="132.25"/>
    <m/>
    <n v="14.66"/>
    <n v="14.26161925532244"/>
    <n v="12.285432647215666"/>
    <n v="12.285432647215666"/>
    <n v="1.0386890710931254E-2"/>
    <n v="5.5704773014813767E-2"/>
    <n v="5.075135528060927E-2"/>
    <n v="37"/>
  </r>
  <r>
    <x v="22"/>
    <n v="23"/>
    <n v="1"/>
    <n v="15.3"/>
    <n v="234.09000000000003"/>
    <m/>
    <n v="14.66"/>
    <n v="14.26161925532244"/>
    <n v="13.488388599205773"/>
    <n v="13.488388599205773"/>
    <n v="1.838538560697087E-2"/>
    <n v="0.10409308662858252"/>
    <n v="0.10130291446680893"/>
    <n v="37"/>
  </r>
  <r>
    <x v="22"/>
    <n v="24"/>
    <n v="1"/>
    <n v="15.2"/>
    <n v="231.04"/>
    <m/>
    <n v="14.66"/>
    <n v="14.26161925532244"/>
    <n v="13.464517695680446"/>
    <n v="13.464517695680446"/>
    <n v="1.8145839167134643E-2"/>
    <n v="0.10265300269018075"/>
    <n v="9.9823568919670841E-2"/>
    <n v="37"/>
  </r>
  <r>
    <x v="22"/>
    <n v="25"/>
    <n v="1"/>
    <n v="10.7"/>
    <n v="114.48999999999998"/>
    <m/>
    <n v="14.66"/>
    <n v="14.26161925532244"/>
    <n v="11.935638869428509"/>
    <n v="11.935638869428509"/>
    <n v="8.9920235727373836E-3"/>
    <n v="4.7280837161503761E-2"/>
    <n v="4.1637174112459166E-2"/>
    <n v="37"/>
  </r>
  <r>
    <x v="22"/>
    <n v="26"/>
    <n v="1"/>
    <n v="16"/>
    <n v="256"/>
    <m/>
    <n v="14.66"/>
    <n v="14.26161925532244"/>
    <n v="13.646091383847184"/>
    <n v="13.646091383847184"/>
    <n v="2.0106192982974676E-2"/>
    <n v="0.11441126268427533"/>
    <n v="0.11187681754121211"/>
    <n v="37"/>
  </r>
  <r>
    <x v="22"/>
    <n v="27"/>
    <n v="1"/>
    <n v="14.8"/>
    <n v="219.04000000000002"/>
    <m/>
    <n v="14.66"/>
    <n v="14.26161925532244"/>
    <n v="13.365478654366468"/>
    <n v="13.365478654366468"/>
    <n v="1.7203361371057709E-2"/>
    <n v="9.6978833155296443E-2"/>
    <n v="9.3984918064741366E-2"/>
    <n v="37"/>
  </r>
  <r>
    <x v="22"/>
    <n v="28"/>
    <n v="1"/>
    <n v="15.5"/>
    <n v="240.25"/>
    <m/>
    <n v="14.66"/>
    <n v="14.26161925532244"/>
    <n v="13.535099517626453"/>
    <n v="13.535099517626453"/>
    <n v="1.8869190875623696E-2"/>
    <n v="0.10699887197589279"/>
    <n v="0.10428510263430314"/>
    <n v="37"/>
  </r>
  <r>
    <x v="22"/>
    <n v="29"/>
    <n v="1"/>
    <n v="11.8"/>
    <n v="139.24"/>
    <m/>
    <n v="14.66"/>
    <n v="14.26161925532244"/>
    <n v="12.406444574554696"/>
    <n v="12.406444574554696"/>
    <n v="1.093588402714607E-2"/>
    <n v="5.9029446393578558E-2"/>
    <n v="5.4309669902530791E-2"/>
    <n v="37"/>
  </r>
  <r>
    <x v="22"/>
    <n v="30"/>
    <n v="1"/>
    <n v="13.5"/>
    <n v="182.25"/>
    <m/>
    <n v="14.66"/>
    <n v="14.26161925532244"/>
    <n v="13.000669914601415"/>
    <n v="13.000669914601415"/>
    <n v="1.4313881527918494E-2"/>
    <n v="7.9512871432533452E-2"/>
    <n v="7.589061506000494E-2"/>
    <n v="37"/>
  </r>
  <r>
    <x v="22"/>
    <n v="31"/>
    <n v="1"/>
    <n v="9.1999999999999993"/>
    <n v="84.639999999999986"/>
    <m/>
    <n v="14.66"/>
    <n v="14.26161925532244"/>
    <n v="11.159028200672573"/>
    <n v="11.159028200672573"/>
    <n v="6.6476100549960008E-3"/>
    <n v="3.3277695803029118E-2"/>
    <n v="2.6075361746655579E-2"/>
    <n v="37"/>
  </r>
  <r>
    <x v="22"/>
    <n v="32"/>
    <n v="1"/>
    <n v="11.6"/>
    <n v="134.56"/>
    <m/>
    <n v="14.66"/>
    <n v="14.26161925532244"/>
    <n v="12.326359106228495"/>
    <n v="12.326359106228495"/>
    <n v="1.0568317686676064E-2"/>
    <n v="5.6803076167870586E-2"/>
    <n v="5.1929013897181554E-2"/>
    <n v="37"/>
  </r>
  <r>
    <x v="22"/>
    <n v="33"/>
    <n v="1"/>
    <n v="12.1"/>
    <n v="146.41"/>
    <m/>
    <n v="14.66"/>
    <n v="14.26161925532244"/>
    <n v="12.522280756295507"/>
    <n v="12.522280756295507"/>
    <n v="1.149901451030204E-2"/>
    <n v="6.2442807460936077E-2"/>
    <n v="5.7943716270450515E-2"/>
    <n v="37"/>
  </r>
  <r>
    <x v="22"/>
    <n v="34"/>
    <n v="1"/>
    <n v="15.1"/>
    <n v="228.01"/>
    <m/>
    <n v="14.66"/>
    <n v="14.26161925532244"/>
    <n v="13.440296429688351"/>
    <n v="13.440296429688351"/>
    <n v="1.7907863523625216E-2"/>
    <n v="0.10122150188188245"/>
    <n v="9.8352079087846531E-2"/>
    <n v="37"/>
  </r>
  <r>
    <x v="22"/>
    <n v="35"/>
    <n v="1"/>
    <n v="13.3"/>
    <n v="176.89000000000001"/>
    <m/>
    <n v="14.66"/>
    <n v="14.26161925532244"/>
    <n v="12.9381558071134"/>
    <n v="12.9381558071134"/>
    <n v="1.3892908112337463E-2"/>
    <n v="7.6961582157654848E-2"/>
    <n v="7.3228088292566523E-2"/>
    <n v="37"/>
  </r>
  <r>
    <x v="22"/>
    <n v="36"/>
    <n v="1"/>
    <n v="8.1"/>
    <n v="65.61"/>
    <m/>
    <n v="14.66"/>
    <n v="14.26161925532244"/>
    <n v="10.471375371236077"/>
    <n v="10.471375371236077"/>
    <n v="5.152997350050658E-3"/>
    <n v="2.455461142662221E-2"/>
    <n v="1.609343149058835E-2"/>
    <n v="37"/>
  </r>
  <r>
    <x v="22"/>
    <n v="37"/>
    <n v="1"/>
    <n v="12.9"/>
    <n v="166.41"/>
    <m/>
    <n v="14.66"/>
    <n v="14.26161925532244"/>
    <n v="12.807527266444858"/>
    <n v="12.807527266444858"/>
    <n v="1.3069810837096936E-2"/>
    <n v="7.1970470590914284E-2"/>
    <n v="6.8001220259371872E-2"/>
    <n v="37"/>
  </r>
  <r>
    <x v="23"/>
    <n v="1"/>
    <n v="1"/>
    <n v="13.2"/>
    <n v="174.23999999999998"/>
    <m/>
    <n v="14.219999999999999"/>
    <n v="15.792278512173619"/>
    <n v="12.069778197773386"/>
    <n v="12.069778197773386"/>
    <n v="1.3684777599037138E-2"/>
    <n v="7.0107010671950909E-2"/>
    <n v="6.6596336694618258E-2"/>
    <n v="33"/>
  </r>
  <r>
    <x v="23"/>
    <n v="2"/>
    <n v="1"/>
    <n v="19.7"/>
    <n v="388.09"/>
    <n v="15.5"/>
    <n v="14.219999999999999"/>
    <n v="15.792278512173619"/>
    <n v="13.552371665102061"/>
    <n v="15.5"/>
    <n v="3.0480517323291569E-2"/>
    <n v="0.19311965042004184"/>
    <n v="0.19136452854867686"/>
    <n v="33"/>
  </r>
  <r>
    <x v="23"/>
    <n v="2"/>
    <n v="2"/>
    <n v="8.1"/>
    <n v="65.61"/>
    <m/>
    <n v="14.219999999999999"/>
    <n v="15.792278512173619"/>
    <n v="9.6032308888884472"/>
    <n v="9.6032308888884472"/>
    <n v="5.152997350050658E-3"/>
    <n v="2.2237087231286704E-2"/>
    <n v="1.45744941220672E-2"/>
    <n v="33"/>
  </r>
  <r>
    <x v="23"/>
    <n v="3"/>
    <n v="1"/>
    <n v="14"/>
    <n v="196"/>
    <m/>
    <n v="14.219999999999999"/>
    <n v="15.792278512173619"/>
    <n v="12.327474837087921"/>
    <n v="12.327474837087921"/>
    <n v="1.5393804002589986E-2"/>
    <n v="7.9919673135359234E-2"/>
    <n v="7.6797124027102759E-2"/>
    <n v="33"/>
  </r>
  <r>
    <x v="23"/>
    <n v="4"/>
    <n v="1"/>
    <n v="19.7"/>
    <n v="388.09"/>
    <m/>
    <n v="14.219999999999999"/>
    <n v="15.792278512173619"/>
    <n v="13.552371665102061"/>
    <n v="13.552371665102061"/>
    <n v="3.0480517323291569E-2"/>
    <n v="0.16558654565539541"/>
    <n v="0.16408165183826473"/>
    <n v="33"/>
  </r>
  <r>
    <x v="23"/>
    <n v="5"/>
    <n v="1"/>
    <n v="17.3"/>
    <n v="299.29000000000002"/>
    <m/>
    <n v="14.219999999999999"/>
    <n v="15.792278512173619"/>
    <n v="13.145164777007711"/>
    <n v="13.145164777007711"/>
    <n v="2.350618163232223E-2"/>
    <n v="0.12631111332037359"/>
    <n v="0.12430726186990551"/>
    <n v="33"/>
  </r>
  <r>
    <x v="23"/>
    <n v="6"/>
    <n v="1"/>
    <n v="16.399999999999999"/>
    <n v="268.95999999999998"/>
    <m/>
    <n v="14.219999999999999"/>
    <n v="15.792278512173619"/>
    <n v="12.956109599895431"/>
    <n v="12.956109599895431"/>
    <n v="2.1124069002737767E-2"/>
    <n v="0.1127511640321866"/>
    <n v="0.11050337344472291"/>
    <n v="33"/>
  </r>
  <r>
    <x v="23"/>
    <n v="7"/>
    <n v="1"/>
    <n v="17"/>
    <n v="289"/>
    <m/>
    <n v="14.219999999999999"/>
    <n v="15.792278512173619"/>
    <n v="13.084617052367214"/>
    <n v="13.084617052367214"/>
    <n v="2.2698006922186254E-2"/>
    <n v="0.12171816663221856"/>
    <n v="0.11963709681306396"/>
    <n v="33"/>
  </r>
  <r>
    <x v="23"/>
    <n v="8"/>
    <n v="1"/>
    <n v="17.3"/>
    <n v="299.29000000000002"/>
    <m/>
    <n v="14.219999999999999"/>
    <n v="15.792278512173619"/>
    <n v="13.145164777007711"/>
    <n v="13.145164777007711"/>
    <n v="2.350618163232223E-2"/>
    <n v="0.12631111332037359"/>
    <n v="0.12430726186990551"/>
    <n v="33"/>
  </r>
  <r>
    <x v="23"/>
    <n v="9"/>
    <n v="1"/>
    <n v="16.7"/>
    <n v="278.89"/>
    <m/>
    <n v="14.219999999999999"/>
    <n v="15.792278512173619"/>
    <n v="13.021631381200004"/>
    <n v="13.021631381200004"/>
    <n v="2.1903969378991434E-2"/>
    <n v="0.1171979284534061"/>
    <n v="0.11503563084580631"/>
    <n v="33"/>
  </r>
  <r>
    <x v="23"/>
    <n v="9"/>
    <n v="2"/>
    <n v="16.2"/>
    <n v="262.44"/>
    <m/>
    <n v="14.219999999999999"/>
    <n v="15.792278512173619"/>
    <n v="12.910969201967958"/>
    <n v="12.910969201967958"/>
    <n v="2.0611989400202632E-2"/>
    <n v="0.10982785930055015"/>
    <n v="0.10752056929840681"/>
    <n v="33"/>
  </r>
  <r>
    <x v="23"/>
    <n v="10"/>
    <n v="1"/>
    <n v="13.7"/>
    <n v="187.68999999999997"/>
    <m/>
    <n v="14.219999999999999"/>
    <n v="15.792278512173619"/>
    <n v="12.234002929733805"/>
    <n v="12.234002929733805"/>
    <n v="1.4741138128806704E-2"/>
    <n v="7.6171408890742642E-2"/>
    <n v="7.2910076557461762E-2"/>
    <n v="33"/>
  </r>
  <r>
    <x v="23"/>
    <n v="10"/>
    <n v="2"/>
    <n v="6"/>
    <n v="36"/>
    <m/>
    <n v="14.219999999999999"/>
    <n v="15.792278512173619"/>
    <n v="7.997297091045942"/>
    <n v="7.997297091045942"/>
    <n v="2.8274333882308137E-3"/>
    <n v="1.0458645174486365E-2"/>
    <n v="2.2371153277318642E-3"/>
    <n v="33"/>
  </r>
  <r>
    <x v="23"/>
    <n v="10"/>
    <n v="3"/>
    <n v="6.2"/>
    <n v="38.440000000000005"/>
    <m/>
    <n v="14.219999999999999"/>
    <n v="15.792278512173619"/>
    <n v="8.1700634380402803"/>
    <n v="8.1700634380402803"/>
    <n v="3.0190705400997917E-3"/>
    <n v="1.1375109182485563E-2"/>
    <n v="2.9821454901269701E-3"/>
    <n v="33"/>
  </r>
  <r>
    <x v="23"/>
    <n v="10"/>
    <n v="4"/>
    <n v="8.6"/>
    <n v="73.959999999999994"/>
    <m/>
    <n v="14.219999999999999"/>
    <n v="15.792278512173619"/>
    <n v="9.9245121866352175"/>
    <n v="9.9245121866352175"/>
    <n v="5.8088048164875268E-3"/>
    <n v="2.5743366635259727E-2"/>
    <n v="1.8576675565978827E-2"/>
    <n v="33"/>
  </r>
  <r>
    <x v="23"/>
    <n v="11"/>
    <n v="1"/>
    <n v="18.7"/>
    <n v="349.69"/>
    <m/>
    <n v="14.219999999999999"/>
    <n v="15.792278512173619"/>
    <n v="13.39816205913376"/>
    <n v="13.39816205913376"/>
    <n v="2.7464588375845367E-2"/>
    <n v="0.14868479751147079"/>
    <n v="0.14699488325331214"/>
    <n v="33"/>
  </r>
  <r>
    <x v="23"/>
    <n v="12"/>
    <n v="1"/>
    <n v="14.4"/>
    <n v="207.36"/>
    <m/>
    <n v="14.219999999999999"/>
    <n v="15.792278512173619"/>
    <n v="12.446500474544282"/>
    <n v="12.446500474544282"/>
    <n v="1.628601631620949E-2"/>
    <n v="8.5043360719749786E-2"/>
    <n v="8.209423327604938E-2"/>
    <n v="33"/>
  </r>
  <r>
    <x v="23"/>
    <n v="13"/>
    <n v="1"/>
    <n v="16.100000000000001"/>
    <n v="259.21000000000004"/>
    <m/>
    <n v="14.219999999999999"/>
    <n v="15.792278512173619"/>
    <n v="12.887949592297399"/>
    <n v="12.887949592297399"/>
    <n v="2.035830579342526E-2"/>
    <n v="0.10837865676583505"/>
    <n v="0.1060408339591784"/>
    <n v="33"/>
  </r>
  <r>
    <x v="23"/>
    <n v="14"/>
    <n v="1"/>
    <n v="19"/>
    <n v="361"/>
    <m/>
    <n v="14.219999999999999"/>
    <n v="15.792278512173619"/>
    <n v="13.446573595557954"/>
    <n v="13.446573595557954"/>
    <n v="2.8352873698647883E-2"/>
    <n v="0.15367620774061228"/>
    <n v="0.15204485942615847"/>
    <n v="33"/>
  </r>
  <r>
    <x v="23"/>
    <n v="15"/>
    <n v="1"/>
    <n v="17.600000000000001"/>
    <n v="309.76000000000005"/>
    <m/>
    <n v="14.219999999999999"/>
    <n v="15.792278512173619"/>
    <n v="13.203368919175363"/>
    <n v="13.203368919175363"/>
    <n v="2.4328493509399363E-2"/>
    <n v="0.13097602175484183"/>
    <n v="0.12904561792557095"/>
    <n v="33"/>
  </r>
  <r>
    <x v="23"/>
    <n v="15"/>
    <n v="2"/>
    <n v="8.8000000000000007"/>
    <n v="77.440000000000012"/>
    <m/>
    <n v="14.219999999999999"/>
    <n v="15.792278512173619"/>
    <n v="10.047221743091201"/>
    <n v="10.047221743091201"/>
    <n v="6.0821233773498407E-3"/>
    <n v="2.722078976750655E-2"/>
    <n v="2.0257405845908447E-2"/>
    <n v="33"/>
  </r>
  <r>
    <x v="23"/>
    <n v="16"/>
    <n v="1"/>
    <n v="16.3"/>
    <n v="265.69"/>
    <m/>
    <n v="14.219999999999999"/>
    <n v="15.792278512173619"/>
    <n v="12.933687893272742"/>
    <n v="12.933687893272742"/>
    <n v="2.0867243803306804E-2"/>
    <n v="0.111285371613719"/>
    <n v="0.10900808872917951"/>
    <n v="33"/>
  </r>
  <r>
    <x v="23"/>
    <n v="17"/>
    <n v="1"/>
    <n v="17.899999999999999"/>
    <n v="320.40999999999997"/>
    <m/>
    <n v="14.219999999999999"/>
    <n v="15.792278512173619"/>
    <n v="13.259320190434305"/>
    <n v="13.259320190434305"/>
    <n v="2.5164942553417637E-2"/>
    <n v="0.13571216390842239"/>
    <n v="0.13385165966170817"/>
    <n v="33"/>
  </r>
  <r>
    <x v="23"/>
    <n v="18"/>
    <n v="1"/>
    <n v="21.7"/>
    <n v="470.89"/>
    <n v="14.6"/>
    <n v="14.219999999999999"/>
    <n v="15.792278512173619"/>
    <n v="13.806095357450133"/>
    <n v="14.6"/>
    <n v="3.6983614116222439E-2"/>
    <n v="0.21492594482259053"/>
    <n v="0.21363692373029305"/>
    <n v="33"/>
  </r>
  <r>
    <x v="23"/>
    <n v="19"/>
    <n v="1"/>
    <n v="8.1999999999999993"/>
    <n v="67.239999999999995"/>
    <m/>
    <n v="14.219999999999999"/>
    <n v="15.792278512173619"/>
    <n v="9.6691892016215082"/>
    <n v="9.6691892016215082"/>
    <n v="5.2810172506844418E-3"/>
    <n v="2.2916870808260631E-2"/>
    <n v="1.5350835369483938E-2"/>
    <n v="33"/>
  </r>
  <r>
    <x v="23"/>
    <n v="20"/>
    <n v="1"/>
    <n v="20.9"/>
    <n v="436.80999999999995"/>
    <n v="14.7"/>
    <n v="14.219999999999999"/>
    <n v="15.792278512173619"/>
    <n v="13.712537319172228"/>
    <n v="14.7"/>
    <n v="3.4306977175363934E-2"/>
    <n v="0.20233667657435397"/>
    <n v="0.20091040523706113"/>
    <n v="33"/>
  </r>
  <r>
    <x v="23"/>
    <n v="21"/>
    <n v="1"/>
    <n v="5.3"/>
    <n v="28.09"/>
    <m/>
    <n v="14.219999999999999"/>
    <n v="15.792278512173619"/>
    <n v="7.3555201957776832"/>
    <n v="7.3555201957776832"/>
    <n v="2.2061834409834321E-3"/>
    <n v="7.5870342151843368E-3"/>
    <n v="5.4472103178480164E-4"/>
    <n v="33"/>
  </r>
  <r>
    <x v="23"/>
    <n v="22"/>
    <n v="1"/>
    <n v="20.399999999999999"/>
    <n v="416.15999999999997"/>
    <n v="12.4"/>
    <n v="14.219999999999999"/>
    <n v="15.792278512173619"/>
    <n v="13.64886009288861"/>
    <n v="12.4"/>
    <n v="3.2685129967948208E-2"/>
    <n v="0.15934545160429633"/>
    <n v="0.15809901250481312"/>
    <n v="33"/>
  </r>
  <r>
    <x v="23"/>
    <n v="23"/>
    <n v="1"/>
    <n v="17.2"/>
    <n v="295.83999999999997"/>
    <m/>
    <n v="14.219999999999999"/>
    <n v="15.792278512173619"/>
    <n v="13.125247183591837"/>
    <n v="13.125247183591837"/>
    <n v="2.3235219265950107E-2"/>
    <n v="0.12477209884766331"/>
    <n v="0.12274293836002169"/>
    <n v="33"/>
  </r>
  <r>
    <x v="23"/>
    <n v="24"/>
    <n v="1"/>
    <n v="17.8"/>
    <n v="316.84000000000003"/>
    <m/>
    <n v="14.219999999999999"/>
    <n v="15.792278512173619"/>
    <n v="13.240914632196505"/>
    <n v="13.240914632196505"/>
    <n v="2.4884555409084755E-2"/>
    <n v="0.13412557916277421"/>
    <n v="0.13224215615807"/>
    <n v="33"/>
  </r>
  <r>
    <x v="23"/>
    <n v="25"/>
    <n v="1"/>
    <n v="11.9"/>
    <n v="141.61000000000001"/>
    <m/>
    <n v="14.219999999999999"/>
    <n v="15.792278512173619"/>
    <n v="11.588612386033082"/>
    <n v="11.588612386033082"/>
    <n v="1.1122023391871266E-2"/>
    <n v="5.543650536790122E-2"/>
    <n v="5.1156207743712864E-2"/>
    <n v="33"/>
  </r>
  <r>
    <x v="23"/>
    <n v="26"/>
    <n v="1"/>
    <n v="14.8"/>
    <n v="219.04000000000002"/>
    <m/>
    <n v="14.219999999999999"/>
    <n v="15.792278512173619"/>
    <n v="12.559423352214342"/>
    <n v="12.559423352214342"/>
    <n v="1.7203361371057709E-2"/>
    <n v="9.0309094206886056E-2"/>
    <n v="8.7521086234802203E-2"/>
    <n v="33"/>
  </r>
  <r>
    <x v="23"/>
    <n v="27"/>
    <n v="1"/>
    <n v="21"/>
    <n v="441"/>
    <n v="13.9"/>
    <n v="14.219999999999999"/>
    <n v="15.792278512173619"/>
    <n v="13.724777702141726"/>
    <n v="13.9"/>
    <n v="3.4636059005827467E-2"/>
    <n v="0.19142502745262574"/>
    <n v="0.19010308259246209"/>
    <n v="33"/>
  </r>
  <r>
    <x v="24"/>
    <n v="1"/>
    <n v="1"/>
    <n v="7.1"/>
    <n v="50.41"/>
    <m/>
    <n v="10.139999999999999"/>
    <n v="9.1468861540848678"/>
    <n v="8.2977668865869489"/>
    <n v="8.2977668865869489"/>
    <n v="3.9591921416865369E-3"/>
    <n v="1.4808753841747509E-2"/>
    <n v="7.0233655230827917E-3"/>
    <n v="38"/>
  </r>
  <r>
    <x v="24"/>
    <n v="2"/>
    <n v="1"/>
    <n v="14.4"/>
    <n v="207.36"/>
    <n v="10.8"/>
    <n v="10.139999999999999"/>
    <n v="9.1468861540848678"/>
    <n v="9.9696988049795738"/>
    <n v="10.8"/>
    <n v="1.628601631620949E-2"/>
    <n v="7.2285418582687833E-2"/>
    <n v="6.9778710123410442E-2"/>
    <n v="38"/>
  </r>
  <r>
    <x v="24"/>
    <n v="3"/>
    <n v="1"/>
    <n v="7.3"/>
    <n v="53.29"/>
    <m/>
    <n v="10.139999999999999"/>
    <n v="9.1468861540848678"/>
    <n v="8.3895039518830927"/>
    <n v="8.3895039518830927"/>
    <n v="4.1853868127450016E-3"/>
    <n v="1.5771981685806305E-2"/>
    <n v="8.1377970475624353E-3"/>
    <n v="38"/>
  </r>
  <r>
    <x v="24"/>
    <n v="4"/>
    <n v="1"/>
    <n v="5.9"/>
    <n v="34.81"/>
    <m/>
    <n v="10.139999999999999"/>
    <n v="9.1468861540848678"/>
    <n v="7.6505230498371661"/>
    <n v="7.6505230498371661"/>
    <n v="2.7339710067865175E-3"/>
    <n v="9.6421420118367584E-3"/>
    <n v="1.8365883649226864E-3"/>
    <n v="38"/>
  </r>
  <r>
    <x v="24"/>
    <n v="5"/>
    <n v="1"/>
    <n v="9.3000000000000007"/>
    <n v="86.490000000000009"/>
    <m/>
    <n v="10.139999999999999"/>
    <n v="9.1468861540848678"/>
    <n v="9.1101234168228356"/>
    <n v="9.1101234168228356"/>
    <n v="6.7929087152245309E-3"/>
    <n v="2.6900122747634755E-2"/>
    <n v="2.1313689936802851E-2"/>
    <n v="38"/>
  </r>
  <r>
    <x v="24"/>
    <n v="6"/>
    <n v="1"/>
    <n v="8.6999999999999993"/>
    <n v="75.689999999999984"/>
    <m/>
    <n v="10.139999999999999"/>
    <n v="9.1468861540848678"/>
    <n v="8.9271580559538926"/>
    <n v="8.9271580559538926"/>
    <n v="5.9446786987552847E-3"/>
    <n v="2.3285742904593919E-2"/>
    <n v="1.7072112977161366E-2"/>
    <n v="38"/>
  </r>
  <r>
    <x v="24"/>
    <n v="7"/>
    <n v="1"/>
    <n v="6.9"/>
    <n v="47.610000000000007"/>
    <m/>
    <n v="10.139999999999999"/>
    <n v="9.1468861540848678"/>
    <n v="8.201765449205265"/>
    <n v="8.201765449205265"/>
    <n v="3.7392806559352516E-3"/>
    <n v="1.3874125668583143E-2"/>
    <n v="5.9665844460371599E-3"/>
    <n v="38"/>
  </r>
  <r>
    <x v="24"/>
    <n v="8"/>
    <n v="1"/>
    <n v="13.1"/>
    <n v="171.60999999999999"/>
    <n v="9.5"/>
    <n v="10.139999999999999"/>
    <n v="9.1468861540848678"/>
    <n v="9.8345706517960334"/>
    <n v="9.5"/>
    <n v="1.3478217882063609E-2"/>
    <n v="5.2560901787397869E-2"/>
    <n v="4.9843383077828388E-2"/>
    <n v="38"/>
  </r>
  <r>
    <x v="24"/>
    <n v="9"/>
    <n v="1"/>
    <n v="7"/>
    <n v="49"/>
    <m/>
    <n v="10.139999999999999"/>
    <n v="9.1468861540848678"/>
    <n v="8.2503113925872107"/>
    <n v="8.2503113925872107"/>
    <n v="3.8484510006474965E-3"/>
    <n v="1.4337842719439033E-2"/>
    <n v="6.4872971659269653E-3"/>
    <n v="38"/>
  </r>
  <r>
    <x v="24"/>
    <n v="10"/>
    <n v="1"/>
    <n v="6.8"/>
    <n v="46.239999999999995"/>
    <m/>
    <n v="10.139999999999999"/>
    <n v="9.1468861540848678"/>
    <n v="8.1521039997036304"/>
    <n v="8.1521039997036304"/>
    <n v="3.6316811075498005E-3"/>
    <n v="1.3417646649481339E-2"/>
    <n v="5.4622328090566065E-3"/>
    <n v="38"/>
  </r>
  <r>
    <x v="24"/>
    <n v="11"/>
    <n v="1"/>
    <n v="9"/>
    <n v="81"/>
    <m/>
    <n v="10.139999999999999"/>
    <n v="9.1468861540848678"/>
    <n v="9.0217570311024105"/>
    <n v="9.0217570311024105"/>
    <n v="6.3617251235193314E-3"/>
    <n v="2.5064429283228617E-2"/>
    <n v="1.9168959804044285E-2"/>
    <n v="38"/>
  </r>
  <r>
    <x v="24"/>
    <n v="12"/>
    <n v="1"/>
    <n v="8.5"/>
    <n v="72.25"/>
    <m/>
    <n v="10.139999999999999"/>
    <n v="9.1468861540848678"/>
    <n v="8.8604136928515054"/>
    <n v="8.8604136928515054"/>
    <n v="5.6745017305465635E-3"/>
    <n v="2.2132163055414451E-2"/>
    <n v="1.5703355017705065E-2"/>
    <n v="38"/>
  </r>
  <r>
    <x v="24"/>
    <n v="13"/>
    <n v="1"/>
    <n v="11.2"/>
    <n v="125.43999999999998"/>
    <m/>
    <n v="10.139999999999999"/>
    <n v="9.1468861540848678"/>
    <n v="9.5493320150932117"/>
    <n v="9.5493320150932117"/>
    <n v="9.8520345616575893E-3"/>
    <n v="3.9784880430712946E-2"/>
    <n v="3.5841591674709523E-2"/>
    <n v="38"/>
  </r>
  <r>
    <x v="24"/>
    <n v="14"/>
    <n v="1"/>
    <n v="12.7"/>
    <n v="161.29"/>
    <n v="9.6999999999999993"/>
    <n v="10.139999999999999"/>
    <n v="9.1468861540848678"/>
    <n v="9.7843017428981245"/>
    <n v="9.6999999999999993"/>
    <n v="1.2667686977437443E-2"/>
    <n v="5.0884188539576762E-2"/>
    <n v="4.7888028010265087E-2"/>
    <n v="38"/>
  </r>
  <r>
    <x v="24"/>
    <n v="15"/>
    <n v="1"/>
    <n v="8.3000000000000007"/>
    <n v="68.890000000000015"/>
    <m/>
    <n v="10.139999999999999"/>
    <n v="9.1468861540848678"/>
    <n v="8.7905667365065518"/>
    <n v="8.7905667365065518"/>
    <n v="5.4106079476450219E-3"/>
    <n v="2.1004739709852817E-2"/>
    <n v="1.4360227218982656E-2"/>
    <n v="38"/>
  </r>
  <r>
    <x v="24"/>
    <n v="16"/>
    <n v="1"/>
    <n v="8.8000000000000007"/>
    <n v="77.440000000000012"/>
    <m/>
    <n v="10.139999999999999"/>
    <n v="9.1468861540848678"/>
    <n v="8.9594100751728156"/>
    <n v="8.9594100751728156"/>
    <n v="6.0821233773498407E-3"/>
    <n v="2.3872237204372544E-2"/>
    <n v="1.7765450658453353E-2"/>
    <n v="38"/>
  </r>
  <r>
    <x v="24"/>
    <n v="17"/>
    <n v="1"/>
    <n v="6.6"/>
    <n v="43.559999999999995"/>
    <m/>
    <n v="10.139999999999999"/>
    <n v="9.1468861540848678"/>
    <n v="8.0493314633477286"/>
    <n v="8.0493314633477286"/>
    <n v="3.4211943997592845E-3"/>
    <n v="1.2526577388947208E-2"/>
    <n v="4.5068409892291151E-3"/>
    <n v="38"/>
  </r>
  <r>
    <x v="24"/>
    <n v="18"/>
    <n v="1"/>
    <n v="7.8"/>
    <n v="60.839999999999996"/>
    <m/>
    <n v="10.139999999999999"/>
    <n v="9.1468861540848678"/>
    <n v="8.6014124605820506"/>
    <n v="8.6014124605820506"/>
    <n v="4.7783624261100747E-3"/>
    <n v="1.8302850825599525E-2"/>
    <n v="1.1132344705159426E-2"/>
    <n v="38"/>
  </r>
  <r>
    <x v="24"/>
    <n v="19"/>
    <n v="1"/>
    <n v="9.4"/>
    <n v="88.360000000000014"/>
    <m/>
    <n v="10.139999999999999"/>
    <n v="9.1468861540848678"/>
    <n v="9.1382656289018396"/>
    <n v="9.1382656289018396"/>
    <n v="6.939778171779854E-3"/>
    <n v="2.752450417874493E-2"/>
    <n v="2.2038550549701077E-2"/>
    <n v="38"/>
  </r>
  <r>
    <x v="24"/>
    <n v="20"/>
    <n v="1"/>
    <n v="5.0999999999999996"/>
    <n v="26.009999999999998"/>
    <m/>
    <n v="10.139999999999999"/>
    <n v="9.1468861540848678"/>
    <n v="7.1098999080784697"/>
    <n v="7.1098999080784697"/>
    <n v="2.042820622996763E-3"/>
    <n v="6.8054058914905607E-3"/>
    <n v="3.0369960323621249E-4"/>
    <n v="38"/>
  </r>
  <r>
    <x v="24"/>
    <n v="21"/>
    <n v="1"/>
    <n v="9"/>
    <n v="81"/>
    <m/>
    <n v="10.139999999999999"/>
    <n v="9.1468861540848678"/>
    <n v="9.0217570311024105"/>
    <n v="9.0217570311024105"/>
    <n v="6.3617251235193314E-3"/>
    <n v="2.5064429283228617E-2"/>
    <n v="1.9168959804044285E-2"/>
    <n v="38"/>
  </r>
  <r>
    <x v="24"/>
    <n v="22"/>
    <n v="1"/>
    <n v="9.6999999999999993"/>
    <n v="94.089999999999989"/>
    <m/>
    <n v="10.139999999999999"/>
    <n v="9.1468861540848678"/>
    <n v="9.2189559245400332"/>
    <n v="9.2189559245400332"/>
    <n v="7.3898113194065902E-3"/>
    <n v="2.9434561499101036E-2"/>
    <n v="2.4241435868725361E-2"/>
    <n v="38"/>
  </r>
  <r>
    <x v="24"/>
    <n v="23"/>
    <n v="1"/>
    <n v="7.1"/>
    <n v="50.41"/>
    <m/>
    <n v="10.139999999999999"/>
    <n v="9.1468861540848678"/>
    <n v="8.2977668865869489"/>
    <n v="8.2977668865869489"/>
    <n v="3.9591921416865369E-3"/>
    <n v="1.4808753841747509E-2"/>
    <n v="7.0233655230827917E-3"/>
    <n v="38"/>
  </r>
  <r>
    <x v="24"/>
    <n v="24"/>
    <n v="1"/>
    <n v="9.6999999999999993"/>
    <n v="94.089999999999989"/>
    <m/>
    <n v="10.139999999999999"/>
    <n v="9.1468861540848678"/>
    <n v="9.2189559245400332"/>
    <n v="9.2189559245400332"/>
    <n v="7.3898113194065902E-3"/>
    <n v="2.9434561499101036E-2"/>
    <n v="2.4241435868725361E-2"/>
    <n v="38"/>
  </r>
  <r>
    <x v="24"/>
    <n v="25"/>
    <n v="1"/>
    <n v="12.7"/>
    <n v="161.29"/>
    <n v="10.8"/>
    <n v="10.139999999999999"/>
    <n v="9.1468861540848678"/>
    <n v="9.7843017428981245"/>
    <n v="10.8"/>
    <n v="1.2667686977437443E-2"/>
    <n v="5.7547006265583248E-2"/>
    <n v="5.4158525998891226E-2"/>
    <n v="38"/>
  </r>
  <r>
    <x v="24"/>
    <n v="26"/>
    <n v="1"/>
    <n v="10.1"/>
    <n v="102.00999999999999"/>
    <m/>
    <n v="10.139999999999999"/>
    <n v="9.1468861540848678"/>
    <n v="9.3183345191396896"/>
    <n v="9.3183345191396896"/>
    <n v="8.0118466648173691E-3"/>
    <n v="3.2066050615146661E-2"/>
    <n v="2.7241683333440118E-2"/>
    <n v="38"/>
  </r>
  <r>
    <x v="24"/>
    <n v="27"/>
    <n v="1"/>
    <n v="8.4"/>
    <n v="70.56"/>
    <m/>
    <n v="10.139999999999999"/>
    <n v="9.1468861540848678"/>
    <n v="8.8258868992103885"/>
    <n v="8.8258868992103885"/>
    <n v="5.541769440932395E-3"/>
    <n v="2.1565160775955688E-2"/>
    <n v="1.5028442763476273E-2"/>
    <n v="38"/>
  </r>
  <r>
    <x v="24"/>
    <n v="28"/>
    <n v="1"/>
    <n v="8.4"/>
    <n v="70.56"/>
    <m/>
    <n v="10.139999999999999"/>
    <n v="9.1468861540848678"/>
    <n v="8.8258868992103885"/>
    <n v="8.8258868992103885"/>
    <n v="5.541769440932395E-3"/>
    <n v="2.1565160775955688E-2"/>
    <n v="1.5028442763476273E-2"/>
    <n v="38"/>
  </r>
  <r>
    <x v="24"/>
    <n v="28"/>
    <n v="2"/>
    <n v="6.9"/>
    <n v="47.610000000000007"/>
    <m/>
    <n v="10.139999999999999"/>
    <n v="9.1468861540848678"/>
    <n v="8.201765449205265"/>
    <n v="8.201765449205265"/>
    <n v="3.7392806559352516E-3"/>
    <n v="1.3874125668583143E-2"/>
    <n v="5.9665844460371599E-3"/>
    <n v="38"/>
  </r>
  <r>
    <x v="24"/>
    <n v="29"/>
    <n v="1"/>
    <n v="8.6"/>
    <n v="73.959999999999994"/>
    <m/>
    <n v="10.139999999999999"/>
    <n v="9.1468861540848678"/>
    <n v="8.8941649382557824"/>
    <n v="8.8941649382557824"/>
    <n v="5.8088048164875268E-3"/>
    <n v="2.2705704372178111E-2"/>
    <n v="1.6384667537666219E-2"/>
    <n v="38"/>
  </r>
  <r>
    <x v="24"/>
    <n v="30"/>
    <n v="1"/>
    <n v="10"/>
    <n v="100"/>
    <m/>
    <n v="10.139999999999999"/>
    <n v="9.1468861540848678"/>
    <n v="9.2943299946826041"/>
    <n v="9.2943299946826041"/>
    <n v="7.8539816339744835E-3"/>
    <n v="3.1399207033119714E-2"/>
    <n v="2.6485055595256365E-2"/>
    <n v="38"/>
  </r>
  <r>
    <x v="24"/>
    <n v="31"/>
    <n v="1"/>
    <n v="8.1"/>
    <n v="65.61"/>
    <m/>
    <n v="10.139999999999999"/>
    <n v="9.1468861540848678"/>
    <n v="8.7174729637310069"/>
    <n v="8.7174729637310069"/>
    <n v="5.152997350050658E-3"/>
    <n v="1.9903811569215696E-2"/>
    <n v="1.3045233024679822E-2"/>
    <n v="38"/>
  </r>
  <r>
    <x v="24"/>
    <n v="32"/>
    <n v="1"/>
    <n v="10.6"/>
    <n v="112.36"/>
    <m/>
    <n v="10.139999999999999"/>
    <n v="9.1468861540848678"/>
    <n v="9.4305074057763232"/>
    <n v="9.4305074057763232"/>
    <n v="8.8247337639337283E-3"/>
    <n v="3.5488421034578159E-2"/>
    <n v="3.1088543243416249E-2"/>
    <n v="38"/>
  </r>
  <r>
    <x v="24"/>
    <n v="33"/>
    <n v="1"/>
    <n v="10.7"/>
    <n v="114.48999999999998"/>
    <m/>
    <n v="10.139999999999999"/>
    <n v="9.1468861540848678"/>
    <n v="9.4514530840466175"/>
    <n v="9.4514530840466175"/>
    <n v="8.9920235727373836E-3"/>
    <n v="3.6190291936659194E-2"/>
    <n v="3.1870448515964482E-2"/>
    <n v="38"/>
  </r>
  <r>
    <x v="24"/>
    <n v="34"/>
    <n v="1"/>
    <n v="11.8"/>
    <n v="139.24"/>
    <n v="9.9"/>
    <n v="10.139999999999999"/>
    <n v="9.1468861540848678"/>
    <n v="9.6530150537551442"/>
    <n v="9.9"/>
    <n v="1.093588402714607E-2"/>
    <n v="4.5582255873257191E-2"/>
    <n v="4.1937667065069975E-2"/>
    <n v="38"/>
  </r>
  <r>
    <x v="24"/>
    <n v="35"/>
    <n v="1"/>
    <n v="6.8"/>
    <n v="46.239999999999995"/>
    <m/>
    <n v="10.139999999999999"/>
    <n v="9.1468861540848678"/>
    <n v="8.1521039997036304"/>
    <n v="8.1521039997036304"/>
    <n v="3.6316811075498005E-3"/>
    <n v="1.3417646649481339E-2"/>
    <n v="5.4622328090566065E-3"/>
    <n v="38"/>
  </r>
  <r>
    <x v="24"/>
    <n v="36"/>
    <n v="1"/>
    <n v="8.3000000000000007"/>
    <n v="68.890000000000015"/>
    <m/>
    <n v="10.139999999999999"/>
    <n v="9.1468861540848678"/>
    <n v="8.7905667365065518"/>
    <n v="8.7905667365065518"/>
    <n v="5.4106079476450219E-3"/>
    <n v="2.1004739709852817E-2"/>
    <n v="1.4360227218982656E-2"/>
    <n v="38"/>
  </r>
  <r>
    <x v="24"/>
    <n v="37"/>
    <n v="1"/>
    <n v="7.7"/>
    <n v="59.290000000000006"/>
    <m/>
    <n v="10.139999999999999"/>
    <n v="9.1468861540848678"/>
    <n v="8.5609342436195153"/>
    <n v="8.5609342436195153"/>
    <n v="4.6566257107834713E-3"/>
    <n v="1.778281978716716E-2"/>
    <n v="1.0512500103468502E-2"/>
    <n v="38"/>
  </r>
  <r>
    <x v="25"/>
    <n v="1"/>
    <n v="1"/>
    <n v="11"/>
    <n v="121"/>
    <m/>
    <n v="11.48"/>
    <n v="11.317129873401143"/>
    <n v="10.202890323974884"/>
    <n v="10.202890323974884"/>
    <n v="9.5033177771091243E-3"/>
    <n v="4.1538221991370569E-2"/>
    <n v="3.7106705325502219E-2"/>
    <n v="35"/>
  </r>
  <r>
    <x v="25"/>
    <n v="2"/>
    <n v="1"/>
    <n v="9.5"/>
    <n v="90.25"/>
    <m/>
    <n v="11.48"/>
    <n v="11.317129873401143"/>
    <n v="9.707957082700494"/>
    <n v="9.707957082700494"/>
    <n v="7.0882184246619708E-3"/>
    <n v="3.0070912085782657E-2"/>
    <n v="2.4317483794107704E-2"/>
    <n v="35"/>
  </r>
  <r>
    <x v="25"/>
    <n v="3"/>
    <n v="1"/>
    <n v="11.6"/>
    <n v="134.56"/>
    <m/>
    <n v="11.48"/>
    <n v="11.317129873401143"/>
    <n v="10.365716126540715"/>
    <n v="10.365716126540715"/>
    <n v="1.0568317686676064E-2"/>
    <n v="4.6578939629058562E-2"/>
    <n v="4.2582172771155356E-2"/>
    <n v="35"/>
  </r>
  <r>
    <x v="25"/>
    <n v="4"/>
    <n v="1"/>
    <n v="13.3"/>
    <n v="176.89000000000001"/>
    <m/>
    <n v="11.48"/>
    <n v="11.317129873401143"/>
    <n v="10.740566113240449"/>
    <n v="10.740566113240449"/>
    <n v="1.3892908112337463E-2"/>
    <n v="6.2182162265517905E-2"/>
    <n v="5.9165634865383801E-2"/>
    <n v="35"/>
  </r>
  <r>
    <x v="25"/>
    <n v="5"/>
    <n v="1"/>
    <n v="8.1999999999999993"/>
    <n v="67.239999999999995"/>
    <m/>
    <n v="11.48"/>
    <n v="11.317129873401143"/>
    <n v="9.1537156780108564"/>
    <n v="9.1537156780108564"/>
    <n v="5.2810172506844418E-3"/>
    <n v="2.1522903170177094E-2"/>
    <n v="1.4417088004861392E-2"/>
    <n v="35"/>
  </r>
  <r>
    <x v="25"/>
    <n v="6"/>
    <n v="1"/>
    <n v="14.2"/>
    <n v="201.64"/>
    <n v="13.3"/>
    <n v="11.48"/>
    <n v="11.317129873401143"/>
    <n v="10.896419508337525"/>
    <n v="13.3"/>
    <n v="1.5836768566746148E-2"/>
    <n v="8.9456278515356327E-2"/>
    <n v="8.6164749988237727E-2"/>
    <n v="35"/>
  </r>
  <r>
    <x v="25"/>
    <n v="7"/>
    <n v="1"/>
    <n v="8.8000000000000007"/>
    <n v="77.440000000000012"/>
    <m/>
    <n v="11.48"/>
    <n v="11.317129873401143"/>
    <n v="9.4259897476057031"/>
    <n v="9.4259897476057031"/>
    <n v="6.0821233773498407E-3"/>
    <n v="2.5301634856004025E-2"/>
    <n v="1.882919232765547E-2"/>
    <n v="35"/>
  </r>
  <r>
    <x v="25"/>
    <n v="8"/>
    <n v="1"/>
    <n v="11.5"/>
    <n v="132.25"/>
    <m/>
    <n v="11.48"/>
    <n v="11.317129873401143"/>
    <n v="10.33980880723623"/>
    <n v="10.33980880723623"/>
    <n v="1.0386890710931254E-2"/>
    <n v="4.5721422447804076E-2"/>
    <n v="4.1655751006583405E-2"/>
    <n v="35"/>
  </r>
  <r>
    <x v="25"/>
    <n v="9"/>
    <n v="1"/>
    <n v="12.6"/>
    <n v="158.76"/>
    <m/>
    <n v="11.48"/>
    <n v="11.317129873401143"/>
    <n v="10.60022923991477"/>
    <n v="10.60022923991477"/>
    <n v="1.2468981242097887E-2"/>
    <n v="5.5526845194302489E-2"/>
    <n v="5.2147399480886265E-2"/>
    <n v="35"/>
  </r>
  <r>
    <x v="25"/>
    <n v="10"/>
    <n v="1"/>
    <n v="11.3"/>
    <n v="127.69000000000001"/>
    <m/>
    <n v="11.48"/>
    <n v="11.317129873401143"/>
    <n v="10.286544980096922"/>
    <n v="10.286544980096922"/>
    <n v="1.0028749148422018E-2"/>
    <n v="4.4027159413667853E-2"/>
    <n v="3.9819473752014813E-2"/>
    <n v="35"/>
  </r>
  <r>
    <x v="25"/>
    <n v="11"/>
    <n v="1"/>
    <n v="12.2"/>
    <n v="148.83999999999997"/>
    <m/>
    <n v="11.48"/>
    <n v="11.317129873401143"/>
    <n v="10.511556194665674"/>
    <n v="10.511556194665674"/>
    <n v="1.1689866264007618E-2"/>
    <n v="5.1867285384099814E-2"/>
    <n v="4.8255905964008632E-2"/>
    <n v="35"/>
  </r>
  <r>
    <x v="25"/>
    <n v="12"/>
    <n v="1"/>
    <n v="14.5"/>
    <n v="210.25"/>
    <n v="10.4"/>
    <n v="11.48"/>
    <n v="11.317129873401143"/>
    <n v="10.942904149610698"/>
    <n v="10.4"/>
    <n v="1.6512996385431349E-2"/>
    <n v="7.0102045638298568E-2"/>
    <n v="6.7741347807349264E-2"/>
    <n v="35"/>
  </r>
  <r>
    <x v="25"/>
    <n v="13"/>
    <n v="1"/>
    <n v="14.2"/>
    <n v="201.64"/>
    <n v="13"/>
    <n v="11.48"/>
    <n v="11.317129873401143"/>
    <n v="10.896419508337525"/>
    <n v="13"/>
    <n v="1.5836768566746148E-2"/>
    <n v="8.714869417551814E-2"/>
    <n v="8.3942072821035899E-2"/>
    <n v="35"/>
  </r>
  <r>
    <x v="25"/>
    <n v="14"/>
    <n v="1"/>
    <n v="13"/>
    <n v="169"/>
    <m/>
    <n v="11.48"/>
    <n v="11.317129873401143"/>
    <n v="10.682622947175215"/>
    <n v="10.682622947175215"/>
    <n v="1.3273228961416876E-2"/>
    <n v="5.9291234776847425E-2"/>
    <n v="5.6125496935156498E-2"/>
    <n v="35"/>
  </r>
  <r>
    <x v="25"/>
    <n v="15"/>
    <n v="1"/>
    <n v="10.199999999999999"/>
    <n v="104.03999999999999"/>
    <m/>
    <n v="11.48"/>
    <n v="11.317129873401143"/>
    <n v="9.9559150320312693"/>
    <n v="9.9559150320312693"/>
    <n v="8.171282491987052E-3"/>
    <n v="3.5215735140210404E-2"/>
    <n v="3.0121198588676321E-2"/>
    <n v="35"/>
  </r>
  <r>
    <x v="25"/>
    <n v="16"/>
    <n v="1"/>
    <n v="11"/>
    <n v="121"/>
    <m/>
    <n v="11.48"/>
    <n v="11.317129873401143"/>
    <n v="10.202890323974884"/>
    <n v="10.202890323974884"/>
    <n v="9.5033177771091243E-3"/>
    <n v="4.1538221991370569E-2"/>
    <n v="3.7106705325502219E-2"/>
    <n v="35"/>
  </r>
  <r>
    <x v="25"/>
    <n v="17"/>
    <n v="1"/>
    <n v="9.6"/>
    <n v="92.16"/>
    <m/>
    <n v="11.48"/>
    <n v="11.317129873401143"/>
    <n v="9.745360421776244"/>
    <n v="9.745360421776244"/>
    <n v="7.2382294738708832E-3"/>
    <n v="3.078321054601486E-2"/>
    <n v="2.5128121804560425E-2"/>
    <n v="35"/>
  </r>
  <r>
    <x v="25"/>
    <n v="18"/>
    <n v="1"/>
    <n v="12.2"/>
    <n v="148.83999999999997"/>
    <m/>
    <n v="11.48"/>
    <n v="11.317129873401143"/>
    <n v="10.511556194665674"/>
    <n v="10.511556194665674"/>
    <n v="1.1689866264007618E-2"/>
    <n v="5.1867285384099814E-2"/>
    <n v="4.8255905964008632E-2"/>
    <n v="35"/>
  </r>
  <r>
    <x v="25"/>
    <n v="19"/>
    <n v="1"/>
    <n v="10.4"/>
    <n v="108.16000000000001"/>
    <m/>
    <n v="11.48"/>
    <n v="11.317129873401143"/>
    <n v="10.021100488560862"/>
    <n v="10.021100488560862"/>
    <n v="8.4948665353068008E-3"/>
    <n v="3.6752777127201076E-2"/>
    <n v="3.1833160273506494E-2"/>
    <n v="35"/>
  </r>
  <r>
    <x v="25"/>
    <n v="20"/>
    <n v="1"/>
    <n v="13.7"/>
    <n v="187.68999999999997"/>
    <n v="10.8"/>
    <n v="11.48"/>
    <n v="11.317129873401143"/>
    <n v="10.813021933994268"/>
    <n v="10.8"/>
    <n v="1.4741138128806704E-2"/>
    <n v="6.603422741366613E-2"/>
    <n v="6.3206925620202969E-2"/>
    <n v="35"/>
  </r>
  <r>
    <x v="25"/>
    <n v="21"/>
    <n v="1"/>
    <n v="5"/>
    <n v="25"/>
    <m/>
    <n v="11.48"/>
    <n v="11.317129873401143"/>
    <n v="7.0666869317230026"/>
    <n v="7.0666869317230026"/>
    <n v="1.9634954084936209E-3"/>
    <n v="6.5194544755503353E-3"/>
    <n v="2.2047000657012859E-4"/>
    <n v="35"/>
  </r>
  <r>
    <x v="25"/>
    <n v="22"/>
    <n v="1"/>
    <n v="11.3"/>
    <n v="127.69000000000001"/>
    <m/>
    <n v="11.48"/>
    <n v="11.317129873401143"/>
    <n v="10.286544980096922"/>
    <n v="10.286544980096922"/>
    <n v="1.0028749148422018E-2"/>
    <n v="4.4027159413667853E-2"/>
    <n v="3.9819473752014813E-2"/>
    <n v="35"/>
  </r>
  <r>
    <x v="25"/>
    <n v="23"/>
    <n v="1"/>
    <n v="12.1"/>
    <n v="146.41"/>
    <m/>
    <n v="11.48"/>
    <n v="11.317129873401143"/>
    <n v="10.488351486611041"/>
    <n v="10.488351486611041"/>
    <n v="1.149901451030204E-2"/>
    <n v="5.0969009370590734E-2"/>
    <n v="4.7296621302670205E-2"/>
    <n v="35"/>
  </r>
  <r>
    <x v="25"/>
    <n v="24"/>
    <n v="1"/>
    <n v="11.5"/>
    <n v="132.25"/>
    <m/>
    <n v="11.48"/>
    <n v="11.317129873401143"/>
    <n v="10.33980880723623"/>
    <n v="10.33980880723623"/>
    <n v="1.0386890710931254E-2"/>
    <n v="4.5721422447804076E-2"/>
    <n v="4.1655751006583405E-2"/>
    <n v="35"/>
  </r>
  <r>
    <x v="25"/>
    <n v="25"/>
    <n v="1"/>
    <n v="12.1"/>
    <n v="146.41"/>
    <m/>
    <n v="11.48"/>
    <n v="11.317129873401143"/>
    <n v="10.488351486611041"/>
    <n v="10.488351486611041"/>
    <n v="1.149901451030204E-2"/>
    <n v="5.0969009370590734E-2"/>
    <n v="4.7296621302670205E-2"/>
    <n v="35"/>
  </r>
  <r>
    <x v="25"/>
    <n v="26"/>
    <n v="1"/>
    <n v="6.9"/>
    <n v="47.610000000000007"/>
    <m/>
    <n v="11.48"/>
    <n v="11.317129873401143"/>
    <n v="8.4500504357578894"/>
    <n v="8.4500504357578894"/>
    <n v="3.7392806559352516E-3"/>
    <n v="1.4356285519964502E-2"/>
    <n v="6.1739378705682633E-3"/>
    <n v="35"/>
  </r>
  <r>
    <x v="25"/>
    <n v="27"/>
    <n v="1"/>
    <n v="9"/>
    <n v="81"/>
    <m/>
    <n v="11.48"/>
    <n v="11.317129873401143"/>
    <n v="9.5102828889727444"/>
    <n v="9.5102828889727444"/>
    <n v="6.3617251235193314E-3"/>
    <n v="2.6625171320625574E-2"/>
    <n v="2.0362595655125219E-2"/>
    <n v="35"/>
  </r>
  <r>
    <x v="25"/>
    <n v="28"/>
    <n v="1"/>
    <n v="8.6"/>
    <n v="73.959999999999994"/>
    <m/>
    <n v="11.48"/>
    <n v="11.317129873401143"/>
    <n v="9.3385435301103108"/>
    <n v="9.3385435301103108"/>
    <n v="5.8088048164875268E-3"/>
    <n v="2.4009867114541655E-2"/>
    <n v="1.7325764655746416E-2"/>
    <n v="35"/>
  </r>
  <r>
    <x v="25"/>
    <n v="29"/>
    <n v="1"/>
    <n v="11.4"/>
    <n v="129.96"/>
    <m/>
    <n v="11.48"/>
    <n v="11.317129873401143"/>
    <n v="10.313421390702594"/>
    <n v="10.313421390702594"/>
    <n v="1.0207034531513238E-2"/>
    <n v="4.4870817401897717E-2"/>
    <n v="4.0734846638072704E-2"/>
    <n v="35"/>
  </r>
  <r>
    <x v="25"/>
    <n v="30"/>
    <n v="1"/>
    <n v="5.4"/>
    <n v="29.160000000000004"/>
    <m/>
    <n v="11.48"/>
    <n v="11.317129873401143"/>
    <n v="7.3993066957068132"/>
    <n v="7.3993066957068132"/>
    <n v="2.2902210444669595E-3"/>
    <n v="7.9024045769946691E-3"/>
    <n v="6.9581455193727302E-4"/>
    <n v="35"/>
  </r>
  <r>
    <x v="25"/>
    <n v="31"/>
    <n v="1"/>
    <n v="11.7"/>
    <n v="136.88999999999999"/>
    <m/>
    <n v="11.48"/>
    <n v="11.317129873401143"/>
    <n v="10.391152083588237"/>
    <n v="10.391152083588237"/>
    <n v="1.0751315458747669E-2"/>
    <n v="4.7443334363317588E-2"/>
    <n v="4.3514098978725109E-2"/>
    <n v="35"/>
  </r>
  <r>
    <x v="25"/>
    <n v="32"/>
    <n v="1"/>
    <n v="12.7"/>
    <n v="161.29"/>
    <m/>
    <n v="11.48"/>
    <n v="11.317129873401143"/>
    <n v="10.621398424738237"/>
    <n v="10.621398424738237"/>
    <n v="1.2667686977437443E-2"/>
    <n v="5.6458191489380034E-2"/>
    <n v="5.313382276597526E-2"/>
    <n v="35"/>
  </r>
  <r>
    <x v="25"/>
    <n v="33"/>
    <n v="1"/>
    <n v="11.3"/>
    <n v="127.69000000000001"/>
    <m/>
    <n v="11.48"/>
    <n v="11.317129873401143"/>
    <n v="10.286544980096922"/>
    <n v="10.286544980096922"/>
    <n v="1.0028749148422018E-2"/>
    <n v="4.4027159413667853E-2"/>
    <n v="3.9819473752014813E-2"/>
    <n v="35"/>
  </r>
  <r>
    <x v="25"/>
    <n v="34"/>
    <n v="1"/>
    <n v="11.8"/>
    <n v="139.24"/>
    <m/>
    <n v="11.48"/>
    <n v="11.317129873401143"/>
    <n v="10.416125254425378"/>
    <n v="10.416125254425378"/>
    <n v="1.093588402714607E-2"/>
    <n v="4.8314572413591723E-2"/>
    <n v="4.4451517667452319E-2"/>
    <n v="35"/>
  </r>
  <r>
    <x v="25"/>
    <n v="35"/>
    <n v="1"/>
    <n v="14.1"/>
    <n v="198.81"/>
    <n v="9.9"/>
    <n v="11.48"/>
    <n v="11.317129873401143"/>
    <n v="10.880346831517917"/>
    <n v="9.9"/>
    <n v="1.561450088650467E-2"/>
    <n v="6.2974980321127028E-2"/>
    <n v="6.0587461051733377E-2"/>
    <n v="35"/>
  </r>
  <r>
    <x v="26"/>
    <n v="1"/>
    <n v="1"/>
    <n v="15.1"/>
    <n v="228.01"/>
    <n v="12.4"/>
    <n v="10.84"/>
    <n v="10.888158705676549"/>
    <n v="10.472275302559256"/>
    <n v="12.4"/>
    <n v="1.7907863523625216E-2"/>
    <n v="9.2298573428394245E-2"/>
    <n v="8.9682097427460333E-2"/>
    <n v="35"/>
  </r>
  <r>
    <x v="26"/>
    <n v="2"/>
    <n v="1"/>
    <n v="10.3"/>
    <n v="106.09000000000002"/>
    <m/>
    <n v="10.84"/>
    <n v="10.888158705676549"/>
    <n v="9.5401964993477968"/>
    <n v="9.5401964993477968"/>
    <n v="8.3322891154835304E-3"/>
    <n v="3.4135653731542988E-2"/>
    <n v="2.9386043071942487E-2"/>
    <n v="35"/>
  </r>
  <r>
    <x v="26"/>
    <n v="3"/>
    <n v="1"/>
    <n v="10.8"/>
    <n v="116.64000000000001"/>
    <m/>
    <n v="10.84"/>
    <n v="10.888158705676549"/>
    <n v="9.6816029199465916"/>
    <n v="9.6816029199465916"/>
    <n v="9.1608841778678379E-3"/>
    <n v="3.7835013438987493E-2"/>
    <n v="3.3485884449323627E-2"/>
    <n v="35"/>
  </r>
  <r>
    <x v="26"/>
    <n v="4"/>
    <n v="1"/>
    <n v="9"/>
    <n v="81"/>
    <m/>
    <n v="10.84"/>
    <n v="10.888158705676549"/>
    <n v="9.1026863052157072"/>
    <n v="9.1026863052157072"/>
    <n v="6.3617251235193314E-3"/>
    <n v="2.5322150382420264E-2"/>
    <n v="1.936606165444885E-2"/>
    <n v="35"/>
  </r>
  <r>
    <x v="26"/>
    <n v="5"/>
    <n v="1"/>
    <n v="11.9"/>
    <n v="141.61000000000001"/>
    <m/>
    <n v="10.84"/>
    <n v="10.888158705676549"/>
    <n v="9.9490363696340598"/>
    <n v="9.9490363696340598"/>
    <n v="1.1122023391871266E-2"/>
    <n v="4.6548533389921001E-2"/>
    <n v="4.2954483304042106E-2"/>
    <n v="35"/>
  </r>
  <r>
    <x v="26"/>
    <n v="6"/>
    <n v="1"/>
    <n v="5.5"/>
    <n v="30.25"/>
    <m/>
    <n v="10.84"/>
    <n v="10.888158705676549"/>
    <n v="7.2104751720802023"/>
    <n v="7.2104751720802023"/>
    <n v="2.3758294442772811E-3"/>
    <n v="7.9316352008530142E-3"/>
    <n v="8.4027210145236895E-4"/>
    <n v="35"/>
  </r>
  <r>
    <x v="26"/>
    <n v="7"/>
    <n v="1"/>
    <n v="10.4"/>
    <n v="108.16000000000001"/>
    <m/>
    <n v="10.84"/>
    <n v="10.888158705676549"/>
    <n v="9.5695674557186194"/>
    <n v="9.5695674557186194"/>
    <n v="8.4948665353068008E-3"/>
    <n v="3.4862111937658799E-2"/>
    <n v="3.019557387305746E-2"/>
    <n v="35"/>
  </r>
  <r>
    <x v="26"/>
    <n v="8"/>
    <n v="1"/>
    <n v="11.3"/>
    <n v="127.69000000000001"/>
    <m/>
    <n v="10.84"/>
    <n v="10.888158705676549"/>
    <n v="9.810139363949439"/>
    <n v="9.810139363949439"/>
    <n v="1.0028749148422018E-2"/>
    <n v="4.1699403155447172E-2"/>
    <n v="3.7714181690030643E-2"/>
    <n v="35"/>
  </r>
  <r>
    <x v="26"/>
    <n v="9"/>
    <n v="1"/>
    <n v="10.4"/>
    <n v="108.16000000000001"/>
    <m/>
    <n v="10.84"/>
    <n v="10.888158705676549"/>
    <n v="9.5695674557186194"/>
    <n v="9.5695674557186194"/>
    <n v="8.4948665353068008E-3"/>
    <n v="3.4862111937658799E-2"/>
    <n v="3.019557387305746E-2"/>
    <n v="35"/>
  </r>
  <r>
    <x v="26"/>
    <n v="10"/>
    <n v="1"/>
    <n v="12.9"/>
    <n v="166.41"/>
    <m/>
    <n v="10.84"/>
    <n v="10.888158705676549"/>
    <n v="10.147945508703234"/>
    <n v="10.147945508703234"/>
    <n v="1.3069810837096936E-2"/>
    <n v="5.512632165519131E-2"/>
    <n v="5.2086044598364543E-2"/>
    <n v="35"/>
  </r>
  <r>
    <x v="26"/>
    <n v="11"/>
    <n v="1"/>
    <n v="12.8"/>
    <n v="163.84000000000003"/>
    <m/>
    <n v="10.84"/>
    <n v="10.888158705676549"/>
    <n v="10.129718984921018"/>
    <n v="10.129718984921018"/>
    <n v="1.2867963509103795E-2"/>
    <n v="5.4241316954126352E-2"/>
    <n v="5.1150665825131461E-2"/>
    <n v="35"/>
  </r>
  <r>
    <x v="26"/>
    <n v="12"/>
    <n v="1"/>
    <n v="9.6999999999999993"/>
    <n v="94.089999999999989"/>
    <m/>
    <n v="10.84"/>
    <n v="10.888158705676549"/>
    <n v="9.3516970881364454"/>
    <n v="9.3516970881364454"/>
    <n v="7.3898113194065902E-3"/>
    <n v="2.9920553719631097E-2"/>
    <n v="2.4641684713847062E-2"/>
    <n v="35"/>
  </r>
  <r>
    <x v="26"/>
    <n v="13"/>
    <n v="1"/>
    <n v="15.8"/>
    <n v="249.64000000000001"/>
    <n v="11.9"/>
    <n v="10.84"/>
    <n v="10.888158705676549"/>
    <n v="10.550010088030586"/>
    <n v="11.9"/>
    <n v="1.9606679751053901E-2"/>
    <n v="9.5596131502263829E-2"/>
    <n v="9.3361765212229816E-2"/>
    <n v="35"/>
  </r>
  <r>
    <x v="26"/>
    <n v="14"/>
    <n v="1"/>
    <n v="5.7"/>
    <n v="32.49"/>
    <m/>
    <n v="10.84"/>
    <n v="10.888158705676549"/>
    <n v="7.3559121749217944"/>
    <n v="7.3559121749217944"/>
    <n v="2.5517586328783095E-3"/>
    <n v="8.65870434657183E-3"/>
    <n v="1.2640170133898804E-3"/>
    <n v="35"/>
  </r>
  <r>
    <x v="26"/>
    <n v="15"/>
    <n v="1"/>
    <n v="18.7"/>
    <n v="349.69"/>
    <n v="11.5"/>
    <n v="10.84"/>
    <n v="10.888158705676549"/>
    <n v="10.78117786389679"/>
    <n v="11.5"/>
    <n v="2.7464588375845367E-2"/>
    <n v="0.12481467382213701"/>
    <n v="0.12339606142564652"/>
    <n v="35"/>
  </r>
  <r>
    <x v="26"/>
    <n v="16"/>
    <n v="1"/>
    <n v="8.1"/>
    <n v="65.61"/>
    <m/>
    <n v="10.84"/>
    <n v="10.888158705676549"/>
    <n v="8.7295375344498982"/>
    <n v="8.7295375344498982"/>
    <n v="5.152997350050658E-3"/>
    <n v="1.9935368608563868E-2"/>
    <n v="1.3065915944151517E-2"/>
    <n v="35"/>
  </r>
  <r>
    <x v="26"/>
    <n v="17"/>
    <n v="1"/>
    <n v="8.1"/>
    <n v="65.61"/>
    <m/>
    <n v="10.84"/>
    <n v="10.888158705676549"/>
    <n v="8.7295375344498982"/>
    <n v="8.7295375344498982"/>
    <n v="5.152997350050658E-3"/>
    <n v="1.9935368608563868E-2"/>
    <n v="1.3065915944151517E-2"/>
    <n v="35"/>
  </r>
  <r>
    <x v="26"/>
    <n v="18"/>
    <n v="1"/>
    <n v="8.1999999999999993"/>
    <n v="67.239999999999995"/>
    <m/>
    <n v="10.84"/>
    <n v="10.888158705676549"/>
    <n v="8.7742333247460405"/>
    <n v="8.7742333247460405"/>
    <n v="5.2810172506844418E-3"/>
    <n v="2.0503930746541582E-2"/>
    <n v="1.3734530684878839E-2"/>
    <n v="35"/>
  </r>
  <r>
    <x v="26"/>
    <n v="19"/>
    <n v="1"/>
    <n v="8.3000000000000007"/>
    <n v="68.890000000000015"/>
    <m/>
    <n v="10.84"/>
    <n v="10.888158705676549"/>
    <n v="8.8180841782770223"/>
    <n v="8.8180841782770223"/>
    <n v="5.4106079476450219E-3"/>
    <n v="2.1080075668210217E-2"/>
    <n v="1.4411731855303601E-2"/>
    <n v="35"/>
  </r>
  <r>
    <x v="26"/>
    <n v="20"/>
    <n v="1"/>
    <n v="9.1"/>
    <n v="82.809999999999988"/>
    <m/>
    <n v="10.84"/>
    <n v="10.888158705676549"/>
    <n v="9.1403280281554924"/>
    <n v="9.1403280281554924"/>
    <n v="6.5038821910942679E-3"/>
    <n v="2.5957559670290276E-2"/>
    <n v="2.0101412504321074E-2"/>
    <n v="35"/>
  </r>
  <r>
    <x v="26"/>
    <n v="21"/>
    <n v="1"/>
    <n v="9.1999999999999993"/>
    <n v="84.639999999999986"/>
    <m/>
    <n v="10.84"/>
    <n v="10.888158705676549"/>
    <n v="9.177258165610267"/>
    <n v="9.177258165610267"/>
    <n v="6.6476100549960008E-3"/>
    <n v="2.6600201857087693E-2"/>
    <n v="2.0843086314121691E-2"/>
    <n v="35"/>
  </r>
  <r>
    <x v="26"/>
    <n v="22"/>
    <n v="1"/>
    <n v="11"/>
    <n v="121"/>
    <m/>
    <n v="10.84"/>
    <n v="10.888158705676549"/>
    <n v="9.7344937915500793"/>
    <n v="9.7344937915500793"/>
    <n v="9.5033177771091243E-3"/>
    <n v="3.936120887301979E-2"/>
    <n v="3.5161947451918286E-2"/>
    <n v="35"/>
  </r>
  <r>
    <x v="26"/>
    <n v="23"/>
    <n v="1"/>
    <n v="9.1"/>
    <n v="82.809999999999988"/>
    <m/>
    <n v="10.84"/>
    <n v="10.888158705676549"/>
    <n v="9.1403280281554924"/>
    <n v="9.1403280281554924"/>
    <n v="6.5038821910942679E-3"/>
    <n v="2.5957559670290276E-2"/>
    <n v="2.0101412504321074E-2"/>
    <n v="35"/>
  </r>
  <r>
    <x v="26"/>
    <n v="24"/>
    <n v="1"/>
    <n v="10.6"/>
    <n v="112.36"/>
    <m/>
    <n v="10.84"/>
    <n v="10.888158705676549"/>
    <n v="9.6266541641357701"/>
    <n v="9.6266541641357701"/>
    <n v="8.8247337639337283E-3"/>
    <n v="3.633522051196058E-2"/>
    <n v="3.18303559644008E-2"/>
    <n v="35"/>
  </r>
  <r>
    <x v="26"/>
    <n v="25"/>
    <n v="1"/>
    <n v="10.4"/>
    <n v="108.16000000000001"/>
    <m/>
    <n v="10.84"/>
    <n v="10.888158705676549"/>
    <n v="9.5695674557186194"/>
    <n v="9.5695674557186194"/>
    <n v="8.4948665353068008E-3"/>
    <n v="3.4862111937658799E-2"/>
    <n v="3.019557387305746E-2"/>
    <n v="35"/>
  </r>
  <r>
    <x v="26"/>
    <n v="26"/>
    <n v="1"/>
    <n v="13.1"/>
    <n v="171.60999999999999"/>
    <m/>
    <n v="10.84"/>
    <n v="10.888158705676549"/>
    <n v="10.183371397989132"/>
    <n v="10.183371397989132"/>
    <n v="1.3478217882063609E-2"/>
    <n v="5.6914145708731163E-2"/>
    <n v="5.3971554342467282E-2"/>
    <n v="35"/>
  </r>
  <r>
    <x v="26"/>
    <n v="27"/>
    <n v="1"/>
    <n v="5.3"/>
    <n v="28.09"/>
    <m/>
    <n v="10.84"/>
    <n v="10.888158705676549"/>
    <n v="7.0593794893523425"/>
    <n v="7.0593794893523425"/>
    <n v="2.2061834409834321E-3"/>
    <n v="7.2381647425729173E-3"/>
    <n v="5.196734922997704E-4"/>
    <n v="35"/>
  </r>
  <r>
    <x v="26"/>
    <n v="28"/>
    <n v="1"/>
    <n v="7.8"/>
    <n v="60.839999999999996"/>
    <m/>
    <n v="10.84"/>
    <n v="10.888158705676549"/>
    <n v="8.5902161624344462"/>
    <n v="8.5902161624344462"/>
    <n v="4.7783624261100747E-3"/>
    <n v="1.8275562473722553E-2"/>
    <n v="1.1115747108291881E-2"/>
    <n v="35"/>
  </r>
  <r>
    <x v="26"/>
    <n v="29"/>
    <n v="1"/>
    <n v="9.8000000000000007"/>
    <n v="96.04000000000002"/>
    <m/>
    <n v="10.84"/>
    <n v="10.888158705676549"/>
    <n v="9.3846314691986823"/>
    <n v="9.3846314691986823"/>
    <n v="7.5429639612690945E-3"/>
    <n v="3.0605783763045999E-2"/>
    <n v="2.5418703964149827E-2"/>
    <n v="35"/>
  </r>
  <r>
    <x v="26"/>
    <n v="30"/>
    <n v="1"/>
    <n v="14.3"/>
    <n v="204.49"/>
    <n v="9.3000000000000007"/>
    <n v="10.84"/>
    <n v="10.888158705676549"/>
    <n v="10.369740698737077"/>
    <n v="9.3000000000000007"/>
    <n v="1.6060607043314419E-2"/>
    <n v="6.0140604801996407E-2"/>
    <n v="5.7992545260921485E-2"/>
    <n v="35"/>
  </r>
  <r>
    <x v="26"/>
    <n v="31"/>
    <n v="1"/>
    <n v="5.4"/>
    <n v="29.160000000000004"/>
    <m/>
    <n v="10.84"/>
    <n v="10.888158705676549"/>
    <n v="7.1356482292838281"/>
    <n v="7.1356482292838281"/>
    <n v="2.2902210444669595E-3"/>
    <n v="7.5806934701787565E-3"/>
    <n v="6.6748757026209658E-4"/>
    <n v="35"/>
  </r>
  <r>
    <x v="26"/>
    <n v="32"/>
    <n v="1"/>
    <n v="13.1"/>
    <n v="171.60999999999999"/>
    <m/>
    <n v="10.84"/>
    <n v="10.888158705676549"/>
    <n v="10.183371397989132"/>
    <n v="10.183371397989132"/>
    <n v="1.3478217882063609E-2"/>
    <n v="5.6914145708731163E-2"/>
    <n v="5.3971554342467282E-2"/>
    <n v="35"/>
  </r>
  <r>
    <x v="26"/>
    <n v="33"/>
    <n v="1"/>
    <n v="12.1"/>
    <n v="146.41"/>
    <m/>
    <n v="10.84"/>
    <n v="10.888158705676549"/>
    <n v="9.9919115991269329"/>
    <n v="9.9919115991269329"/>
    <n v="1.149901451030204E-2"/>
    <n v="4.8215148954903135E-2"/>
    <n v="4.4741180362977466E-2"/>
    <n v="35"/>
  </r>
  <r>
    <x v="26"/>
    <n v="34"/>
    <n v="1"/>
    <n v="15.6"/>
    <n v="243.35999999999999"/>
    <n v="9.1"/>
    <n v="10.84"/>
    <n v="10.888158705676549"/>
    <n v="10.528849419701722"/>
    <n v="9.1"/>
    <n v="1.9113449704440299E-2"/>
    <n v="6.869756707385663E-2"/>
    <n v="6.7002304928440837E-2"/>
    <n v="35"/>
  </r>
  <r>
    <x v="26"/>
    <n v="35"/>
    <n v="1"/>
    <n v="5.9"/>
    <n v="34.81"/>
    <m/>
    <n v="10.84"/>
    <n v="10.888158705676549"/>
    <n v="7.4959024209279823"/>
    <n v="7.4959024209279823"/>
    <n v="2.7339710067865175E-3"/>
    <n v="9.4192460879018881E-3"/>
    <n v="1.7941322322516543E-3"/>
    <n v="3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66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Q5:U33" firstHeaderRow="0" firstDataRow="1" firstDataCol="1"/>
  <pivotFields count="14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showAll="0"/>
    <pivotField showAll="0"/>
    <pivotField numFmtId="2" showAll="0"/>
    <pivotField numFmtId="2" showAll="0"/>
    <pivotField showAll="0"/>
    <pivotField showAll="0"/>
    <pivotField showAll="0"/>
    <pivotField numFmtId="164" showAll="0"/>
    <pivotField showAll="0"/>
    <pivotField dataField="1" showAll="0"/>
    <pivotField dataField="1" showAll="0"/>
    <pivotField dataField="1" showAll="0"/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um of v" fld="11" baseField="0" baseItem="0"/>
    <dataField name="Sum of g" fld="10" baseField="0" baseItem="0"/>
    <dataField name="Sum of v6" fld="12" baseField="0" baseItem="0"/>
    <dataField name="Average of Npar" fld="13" subtotal="average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65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Y12:AB40" firstHeaderRow="0" firstDataRow="1" firstDataCol="1"/>
  <pivotFields count="6">
    <pivotField axis="axisRow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showAll="0"/>
    <pivotField showAll="0"/>
    <pivotField numFmtId="2" showAll="0"/>
    <pivotField dataField="1" numFmtId="2" showAll="0"/>
    <pivotField dataField="1" showAll="0"/>
  </pivotFields>
  <rowFields count="1">
    <field x="0"/>
  </rowFields>
  <row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Average of h_dom_tree" fld="5" subtotal="average" baseField="0" baseItem="0"/>
    <dataField name="Average of d^2" fld="4" subtotal="average" baseField="0" baseItem="0"/>
    <dataField name="Count of ID_tre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96"/>
  <sheetViews>
    <sheetView tabSelected="1" topLeftCell="A17" zoomScale="79" workbookViewId="0">
      <selection activeCell="H71" sqref="H71"/>
    </sheetView>
  </sheetViews>
  <sheetFormatPr defaultRowHeight="13.2" x14ac:dyDescent="0.25"/>
  <cols>
    <col min="9" max="9" width="8.88671875" customWidth="1"/>
    <col min="10" max="10" width="11.21875" customWidth="1"/>
    <col min="17" max="17" width="13.33203125" bestFit="1" customWidth="1"/>
    <col min="18" max="20" width="12" bestFit="1" customWidth="1"/>
    <col min="21" max="21" width="15.21875" bestFit="1" customWidth="1"/>
  </cols>
  <sheetData>
    <row r="1" spans="1:21" x14ac:dyDescent="0.25">
      <c r="J1" s="41"/>
      <c r="K1" s="41"/>
      <c r="L1" s="41"/>
      <c r="M1" s="41"/>
      <c r="N1" s="41"/>
    </row>
    <row r="2" spans="1:21" x14ac:dyDescent="0.25">
      <c r="J2" s="4" t="s">
        <v>42</v>
      </c>
      <c r="Q2" s="41"/>
      <c r="R2" s="41"/>
      <c r="S2" s="41"/>
      <c r="T2" s="41"/>
      <c r="U2" s="41"/>
    </row>
    <row r="3" spans="1:21" x14ac:dyDescent="0.25">
      <c r="J3" s="41"/>
      <c r="K3" s="41"/>
      <c r="L3" s="41"/>
      <c r="M3" s="41"/>
      <c r="N3" s="41"/>
      <c r="Q3" s="4" t="s">
        <v>41</v>
      </c>
    </row>
    <row r="4" spans="1:21" x14ac:dyDescent="0.25">
      <c r="A4" s="4" t="s">
        <v>2</v>
      </c>
      <c r="B4" t="s">
        <v>1</v>
      </c>
      <c r="E4" s="40" t="s">
        <v>28</v>
      </c>
      <c r="F4" s="40" t="s">
        <v>24</v>
      </c>
      <c r="G4" s="40" t="s">
        <v>23</v>
      </c>
      <c r="H4" s="40" t="s">
        <v>25</v>
      </c>
      <c r="I4" s="40" t="s">
        <v>18</v>
      </c>
      <c r="J4" s="45" t="s">
        <v>37</v>
      </c>
      <c r="K4" s="45" t="s">
        <v>38</v>
      </c>
      <c r="L4" s="45" t="s">
        <v>39</v>
      </c>
      <c r="M4" s="45" t="s">
        <v>40</v>
      </c>
      <c r="Q4" s="41"/>
      <c r="R4" s="41"/>
      <c r="S4" s="41"/>
      <c r="T4" s="41"/>
      <c r="U4" s="41"/>
    </row>
    <row r="5" spans="1:21" x14ac:dyDescent="0.25">
      <c r="A5">
        <v>1</v>
      </c>
      <c r="B5">
        <v>500</v>
      </c>
      <c r="C5">
        <f>10000/B5</f>
        <v>20</v>
      </c>
      <c r="E5" s="36">
        <v>1</v>
      </c>
      <c r="F5" s="12">
        <v>0.6057683801038436</v>
      </c>
      <c r="G5" s="12">
        <v>0.15815248657069056</v>
      </c>
      <c r="H5" s="12">
        <v>0.45052094384238317</v>
      </c>
      <c r="I5" s="12">
        <v>26</v>
      </c>
      <c r="J5" s="15">
        <f>I5*$C5</f>
        <v>520</v>
      </c>
      <c r="K5" s="18">
        <f>G5*$C5</f>
        <v>3.1630497314138113</v>
      </c>
      <c r="L5" s="18">
        <f>F5*$C5</f>
        <v>12.115367602076873</v>
      </c>
      <c r="M5" s="18">
        <f>H5*$C5</f>
        <v>9.0104188768476625</v>
      </c>
      <c r="Q5" s="35" t="s">
        <v>28</v>
      </c>
      <c r="R5" t="s">
        <v>21</v>
      </c>
      <c r="S5" t="s">
        <v>20</v>
      </c>
      <c r="T5" t="s">
        <v>22</v>
      </c>
      <c r="U5" t="s">
        <v>34</v>
      </c>
    </row>
    <row r="6" spans="1:21" x14ac:dyDescent="0.25">
      <c r="A6">
        <v>2</v>
      </c>
      <c r="B6">
        <v>500</v>
      </c>
      <c r="C6">
        <f t="shared" ref="C6:C31" si="0">10000/B6</f>
        <v>20</v>
      </c>
      <c r="E6" s="36">
        <v>2</v>
      </c>
      <c r="F6" s="12">
        <v>0.3331399169594455</v>
      </c>
      <c r="G6" s="12">
        <v>0.10402991373280901</v>
      </c>
      <c r="H6" s="12">
        <v>0.23054029941492193</v>
      </c>
      <c r="I6" s="12">
        <v>20</v>
      </c>
      <c r="J6" s="15">
        <f t="shared" ref="J6:J31" si="1">I6*$C6</f>
        <v>400</v>
      </c>
      <c r="K6" s="18">
        <f t="shared" ref="K6:K31" si="2">G6*$C6</f>
        <v>2.0805982746561802</v>
      </c>
      <c r="L6" s="18">
        <f t="shared" ref="L6:L31" si="3">F6*$C6</f>
        <v>6.6627983391889103</v>
      </c>
      <c r="M6" s="18">
        <f t="shared" ref="M6:M31" si="4">H6*$C6</f>
        <v>4.6108059882984387</v>
      </c>
      <c r="Q6" s="36">
        <v>1</v>
      </c>
      <c r="R6" s="12">
        <v>0.6057683801038436</v>
      </c>
      <c r="S6" s="12">
        <v>0.15815248657069056</v>
      </c>
      <c r="T6" s="12">
        <v>0.45052094384238317</v>
      </c>
      <c r="U6" s="12">
        <v>26</v>
      </c>
    </row>
    <row r="7" spans="1:21" x14ac:dyDescent="0.25">
      <c r="A7">
        <v>3</v>
      </c>
      <c r="B7">
        <v>500</v>
      </c>
      <c r="C7">
        <f t="shared" si="0"/>
        <v>20</v>
      </c>
      <c r="E7" s="36">
        <v>3</v>
      </c>
      <c r="F7" s="12">
        <v>1.5770981572509519</v>
      </c>
      <c r="G7" s="12">
        <v>0.27497339479259048</v>
      </c>
      <c r="H7" s="12">
        <v>1.4504516213433727</v>
      </c>
      <c r="I7" s="12">
        <v>23</v>
      </c>
      <c r="J7" s="15">
        <f t="shared" si="1"/>
        <v>460</v>
      </c>
      <c r="K7" s="18">
        <f t="shared" si="2"/>
        <v>5.4994678958518097</v>
      </c>
      <c r="L7" s="18">
        <f t="shared" si="3"/>
        <v>31.541963145019039</v>
      </c>
      <c r="M7" s="18">
        <f t="shared" si="4"/>
        <v>29.009032426867453</v>
      </c>
      <c r="Q7" s="36">
        <v>2</v>
      </c>
      <c r="R7" s="12">
        <v>0.3331399169594455</v>
      </c>
      <c r="S7" s="12">
        <v>0.10402991373280901</v>
      </c>
      <c r="T7" s="12">
        <v>0.23054029941492193</v>
      </c>
      <c r="U7" s="12">
        <v>20</v>
      </c>
    </row>
    <row r="8" spans="1:21" x14ac:dyDescent="0.25">
      <c r="A8">
        <v>4</v>
      </c>
      <c r="B8">
        <v>500</v>
      </c>
      <c r="C8">
        <f t="shared" si="0"/>
        <v>20</v>
      </c>
      <c r="E8" s="36">
        <v>4</v>
      </c>
      <c r="F8" s="12">
        <v>1.8223748861516627</v>
      </c>
      <c r="G8" s="12">
        <v>0.33415550259907834</v>
      </c>
      <c r="H8" s="12">
        <v>1.6621897423904717</v>
      </c>
      <c r="I8" s="12">
        <v>30</v>
      </c>
      <c r="J8" s="15">
        <f t="shared" si="1"/>
        <v>600</v>
      </c>
      <c r="K8" s="18">
        <f t="shared" si="2"/>
        <v>6.6831100519815667</v>
      </c>
      <c r="L8" s="18">
        <f t="shared" si="3"/>
        <v>36.447497723033251</v>
      </c>
      <c r="M8" s="18">
        <f t="shared" si="4"/>
        <v>33.243794847809433</v>
      </c>
      <c r="Q8" s="36">
        <v>3</v>
      </c>
      <c r="R8" s="12">
        <v>1.5770981572509519</v>
      </c>
      <c r="S8" s="12">
        <v>0.27497339479259048</v>
      </c>
      <c r="T8" s="12">
        <v>1.4504516213433727</v>
      </c>
      <c r="U8" s="12">
        <v>23</v>
      </c>
    </row>
    <row r="9" spans="1:21" x14ac:dyDescent="0.25">
      <c r="A9">
        <v>5</v>
      </c>
      <c r="B9">
        <v>500</v>
      </c>
      <c r="C9">
        <f t="shared" si="0"/>
        <v>20</v>
      </c>
      <c r="E9" s="36">
        <v>5</v>
      </c>
      <c r="F9" s="12">
        <v>1.0307931415590477</v>
      </c>
      <c r="G9" s="12">
        <v>0.23940271197231999</v>
      </c>
      <c r="H9" s="12">
        <v>0.95931890064736502</v>
      </c>
      <c r="I9" s="12">
        <v>18</v>
      </c>
      <c r="J9" s="15">
        <f t="shared" si="1"/>
        <v>360</v>
      </c>
      <c r="K9" s="18">
        <f t="shared" si="2"/>
        <v>4.7880542394463994</v>
      </c>
      <c r="L9" s="18">
        <f t="shared" si="3"/>
        <v>20.615862831180955</v>
      </c>
      <c r="M9" s="18">
        <f t="shared" si="4"/>
        <v>19.186378012947301</v>
      </c>
      <c r="Q9" s="36">
        <v>4</v>
      </c>
      <c r="R9" s="12">
        <v>1.8223748861516627</v>
      </c>
      <c r="S9" s="12">
        <v>0.33415550259907834</v>
      </c>
      <c r="T9" s="12">
        <v>1.6621897423904717</v>
      </c>
      <c r="U9" s="12">
        <v>30</v>
      </c>
    </row>
    <row r="10" spans="1:21" x14ac:dyDescent="0.25">
      <c r="A10">
        <v>6</v>
      </c>
      <c r="B10">
        <v>500</v>
      </c>
      <c r="C10">
        <f t="shared" si="0"/>
        <v>20</v>
      </c>
      <c r="E10" s="36">
        <v>6</v>
      </c>
      <c r="F10" s="12">
        <v>1.9418998112133747</v>
      </c>
      <c r="G10" s="12">
        <v>0.43082152315187283</v>
      </c>
      <c r="H10" s="12">
        <v>1.8731706971386479</v>
      </c>
      <c r="I10" s="12">
        <v>24</v>
      </c>
      <c r="J10" s="15">
        <f t="shared" si="1"/>
        <v>480</v>
      </c>
      <c r="K10" s="18">
        <f t="shared" si="2"/>
        <v>8.6164304630374566</v>
      </c>
      <c r="L10" s="18">
        <f t="shared" si="3"/>
        <v>38.837996224267492</v>
      </c>
      <c r="M10" s="18">
        <f t="shared" si="4"/>
        <v>37.463413942772959</v>
      </c>
      <c r="Q10" s="36">
        <v>5</v>
      </c>
      <c r="R10" s="12">
        <v>1.0307931415590477</v>
      </c>
      <c r="S10" s="12">
        <v>0.23940271197231999</v>
      </c>
      <c r="T10" s="12">
        <v>0.95931890064736502</v>
      </c>
      <c r="U10" s="12">
        <v>18</v>
      </c>
    </row>
    <row r="11" spans="1:21" x14ac:dyDescent="0.25">
      <c r="A11">
        <v>7</v>
      </c>
      <c r="B11" s="5">
        <v>425</v>
      </c>
      <c r="C11">
        <f t="shared" si="0"/>
        <v>23.529411764705884</v>
      </c>
      <c r="E11" s="36">
        <v>7</v>
      </c>
      <c r="F11" s="12">
        <v>2.2296503801097578</v>
      </c>
      <c r="G11" s="12">
        <v>0.44673997312761232</v>
      </c>
      <c r="H11" s="12">
        <v>2.1454703526626409</v>
      </c>
      <c r="I11" s="12">
        <v>26</v>
      </c>
      <c r="J11" s="15">
        <f t="shared" si="1"/>
        <v>611.76470588235293</v>
      </c>
      <c r="K11" s="18">
        <f t="shared" si="2"/>
        <v>10.511528779473231</v>
      </c>
      <c r="L11" s="18">
        <f t="shared" si="3"/>
        <v>52.462361884935483</v>
      </c>
      <c r="M11" s="18">
        <f t="shared" si="4"/>
        <v>50.481655356768023</v>
      </c>
      <c r="Q11" s="36">
        <v>6</v>
      </c>
      <c r="R11" s="12">
        <v>1.9418998112133747</v>
      </c>
      <c r="S11" s="12">
        <v>0.43082152315187283</v>
      </c>
      <c r="T11" s="12">
        <v>1.8731706971386479</v>
      </c>
      <c r="U11" s="12">
        <v>24</v>
      </c>
    </row>
    <row r="12" spans="1:21" x14ac:dyDescent="0.25">
      <c r="A12">
        <v>8</v>
      </c>
      <c r="B12">
        <v>500</v>
      </c>
      <c r="C12">
        <f t="shared" si="0"/>
        <v>20</v>
      </c>
      <c r="E12" s="36">
        <v>8</v>
      </c>
      <c r="F12" s="12">
        <v>1.9815973230148394</v>
      </c>
      <c r="G12" s="12">
        <v>0.42638873591765764</v>
      </c>
      <c r="H12" s="12">
        <v>1.8404549129882972</v>
      </c>
      <c r="I12" s="12">
        <v>35</v>
      </c>
      <c r="J12" s="15">
        <f t="shared" si="1"/>
        <v>700</v>
      </c>
      <c r="K12" s="18">
        <f t="shared" si="2"/>
        <v>8.527774718353152</v>
      </c>
      <c r="L12" s="18">
        <f t="shared" si="3"/>
        <v>39.631946460296788</v>
      </c>
      <c r="M12" s="18">
        <f t="shared" si="4"/>
        <v>36.809098259765946</v>
      </c>
      <c r="Q12" s="36">
        <v>7</v>
      </c>
      <c r="R12" s="12">
        <v>2.2296503801097578</v>
      </c>
      <c r="S12" s="12">
        <v>0.44673997312761232</v>
      </c>
      <c r="T12" s="12">
        <v>2.1454703526626409</v>
      </c>
      <c r="U12" s="12">
        <v>26</v>
      </c>
    </row>
    <row r="13" spans="1:21" x14ac:dyDescent="0.25">
      <c r="A13">
        <v>9</v>
      </c>
      <c r="B13">
        <v>500</v>
      </c>
      <c r="C13">
        <f t="shared" si="0"/>
        <v>20</v>
      </c>
      <c r="E13" s="36">
        <v>9</v>
      </c>
      <c r="F13" s="12">
        <v>2.5212663582043122</v>
      </c>
      <c r="G13" s="12">
        <v>0.50374260103067225</v>
      </c>
      <c r="H13" s="12">
        <v>2.3613959069002348</v>
      </c>
      <c r="I13" s="12">
        <v>38</v>
      </c>
      <c r="J13" s="15">
        <f t="shared" si="1"/>
        <v>760</v>
      </c>
      <c r="K13" s="18">
        <f t="shared" si="2"/>
        <v>10.074852020613445</v>
      </c>
      <c r="L13" s="18">
        <f t="shared" si="3"/>
        <v>50.425327164086241</v>
      </c>
      <c r="M13" s="18">
        <f t="shared" si="4"/>
        <v>47.227918138004696</v>
      </c>
      <c r="Q13" s="36">
        <v>8</v>
      </c>
      <c r="R13" s="12">
        <v>1.9815973230148394</v>
      </c>
      <c r="S13" s="12">
        <v>0.42638873591765764</v>
      </c>
      <c r="T13" s="12">
        <v>1.8404549129882972</v>
      </c>
      <c r="U13" s="12">
        <v>35</v>
      </c>
    </row>
    <row r="14" spans="1:21" x14ac:dyDescent="0.25">
      <c r="A14">
        <v>10</v>
      </c>
      <c r="B14">
        <v>500</v>
      </c>
      <c r="C14">
        <f t="shared" si="0"/>
        <v>20</v>
      </c>
      <c r="E14" s="36">
        <v>10</v>
      </c>
      <c r="F14" s="12">
        <v>2.7641697424362524</v>
      </c>
      <c r="G14" s="12">
        <v>0.5034755656551172</v>
      </c>
      <c r="H14" s="12">
        <v>2.6176138424512678</v>
      </c>
      <c r="I14" s="12">
        <v>36</v>
      </c>
      <c r="J14" s="15">
        <f t="shared" si="1"/>
        <v>720</v>
      </c>
      <c r="K14" s="18">
        <f t="shared" si="2"/>
        <v>10.069511313102344</v>
      </c>
      <c r="L14" s="18">
        <f t="shared" si="3"/>
        <v>55.283394848725045</v>
      </c>
      <c r="M14" s="18">
        <f t="shared" si="4"/>
        <v>52.352276849025358</v>
      </c>
      <c r="Q14" s="36">
        <v>9</v>
      </c>
      <c r="R14" s="12">
        <v>2.5212663582043122</v>
      </c>
      <c r="S14" s="12">
        <v>0.50374260103067225</v>
      </c>
      <c r="T14" s="12">
        <v>2.3613959069002348</v>
      </c>
      <c r="U14" s="12">
        <v>38</v>
      </c>
    </row>
    <row r="15" spans="1:21" x14ac:dyDescent="0.25">
      <c r="A15">
        <v>11</v>
      </c>
      <c r="B15">
        <v>500</v>
      </c>
      <c r="C15">
        <f t="shared" si="0"/>
        <v>20</v>
      </c>
      <c r="E15" s="36">
        <v>11</v>
      </c>
      <c r="F15" s="12">
        <v>2.3138194360812809</v>
      </c>
      <c r="G15" s="12">
        <v>0.48829696074929818</v>
      </c>
      <c r="H15" s="12">
        <v>2.2297547835772735</v>
      </c>
      <c r="I15" s="12">
        <v>27</v>
      </c>
      <c r="J15" s="15">
        <f t="shared" si="1"/>
        <v>540</v>
      </c>
      <c r="K15" s="18">
        <f t="shared" si="2"/>
        <v>9.7659392149859627</v>
      </c>
      <c r="L15" s="18">
        <f t="shared" si="3"/>
        <v>46.276388721625622</v>
      </c>
      <c r="M15" s="18">
        <f t="shared" si="4"/>
        <v>44.595095671545472</v>
      </c>
      <c r="Q15" s="36">
        <v>10</v>
      </c>
      <c r="R15" s="12">
        <v>2.7641697424362524</v>
      </c>
      <c r="S15" s="12">
        <v>0.5034755656551172</v>
      </c>
      <c r="T15" s="12">
        <v>2.6176138424512678</v>
      </c>
      <c r="U15" s="12">
        <v>36</v>
      </c>
    </row>
    <row r="16" spans="1:21" x14ac:dyDescent="0.25">
      <c r="A16">
        <v>12</v>
      </c>
      <c r="B16">
        <v>500</v>
      </c>
      <c r="C16">
        <f t="shared" si="0"/>
        <v>20</v>
      </c>
      <c r="E16" s="36">
        <v>12</v>
      </c>
      <c r="F16" s="12">
        <v>1.6196441043419016</v>
      </c>
      <c r="G16" s="12">
        <v>0.31541511702225183</v>
      </c>
      <c r="H16" s="12">
        <v>1.4071704867694474</v>
      </c>
      <c r="I16" s="12">
        <v>34</v>
      </c>
      <c r="J16" s="15">
        <f t="shared" si="1"/>
        <v>680</v>
      </c>
      <c r="K16" s="18">
        <f t="shared" si="2"/>
        <v>6.3083023404450369</v>
      </c>
      <c r="L16" s="18">
        <f t="shared" si="3"/>
        <v>32.392882086838036</v>
      </c>
      <c r="M16" s="18">
        <f t="shared" si="4"/>
        <v>28.14340973538895</v>
      </c>
      <c r="Q16" s="36">
        <v>11</v>
      </c>
      <c r="R16" s="12">
        <v>2.3138194360812809</v>
      </c>
      <c r="S16" s="12">
        <v>0.48829696074929818</v>
      </c>
      <c r="T16" s="12">
        <v>2.2297547835772735</v>
      </c>
      <c r="U16" s="12">
        <v>27</v>
      </c>
    </row>
    <row r="17" spans="1:21" x14ac:dyDescent="0.25">
      <c r="A17">
        <v>13</v>
      </c>
      <c r="B17">
        <v>500</v>
      </c>
      <c r="C17">
        <f t="shared" si="0"/>
        <v>20</v>
      </c>
      <c r="E17" s="36">
        <v>13</v>
      </c>
      <c r="F17" s="12">
        <v>1.9513071529397839</v>
      </c>
      <c r="G17" s="12">
        <v>0.39371224532950688</v>
      </c>
      <c r="H17" s="12">
        <v>1.7561988336008176</v>
      </c>
      <c r="I17" s="12">
        <v>38</v>
      </c>
      <c r="J17" s="15">
        <f t="shared" si="1"/>
        <v>760</v>
      </c>
      <c r="K17" s="18">
        <f t="shared" si="2"/>
        <v>7.8742449065901372</v>
      </c>
      <c r="L17" s="18">
        <f t="shared" si="3"/>
        <v>39.026143058795675</v>
      </c>
      <c r="M17" s="18">
        <f t="shared" si="4"/>
        <v>35.123976672016354</v>
      </c>
      <c r="Q17" s="36">
        <v>12</v>
      </c>
      <c r="R17" s="12">
        <v>1.6196441043419016</v>
      </c>
      <c r="S17" s="12">
        <v>0.31541511702225183</v>
      </c>
      <c r="T17" s="12">
        <v>1.4071704867694474</v>
      </c>
      <c r="U17" s="12">
        <v>34</v>
      </c>
    </row>
    <row r="18" spans="1:21" x14ac:dyDescent="0.25">
      <c r="A18">
        <v>14</v>
      </c>
      <c r="B18">
        <v>500</v>
      </c>
      <c r="C18">
        <f t="shared" si="0"/>
        <v>20</v>
      </c>
      <c r="E18" s="36">
        <v>14</v>
      </c>
      <c r="F18" s="12">
        <v>2.1815220210163799</v>
      </c>
      <c r="G18" s="12">
        <v>0.48110506976706785</v>
      </c>
      <c r="H18" s="12">
        <v>2.0718685678755038</v>
      </c>
      <c r="I18" s="12">
        <v>32</v>
      </c>
      <c r="J18" s="15">
        <f t="shared" si="1"/>
        <v>640</v>
      </c>
      <c r="K18" s="18">
        <f t="shared" si="2"/>
        <v>9.6221013953413568</v>
      </c>
      <c r="L18" s="18">
        <f t="shared" si="3"/>
        <v>43.630440420327602</v>
      </c>
      <c r="M18" s="18">
        <f t="shared" si="4"/>
        <v>41.437371357510074</v>
      </c>
      <c r="Q18" s="36">
        <v>13</v>
      </c>
      <c r="R18" s="12">
        <v>1.9513071529397839</v>
      </c>
      <c r="S18" s="12">
        <v>0.39371224532950688</v>
      </c>
      <c r="T18" s="12">
        <v>1.7561988336008176</v>
      </c>
      <c r="U18" s="12">
        <v>38</v>
      </c>
    </row>
    <row r="19" spans="1:21" x14ac:dyDescent="0.25">
      <c r="A19">
        <v>15</v>
      </c>
      <c r="B19">
        <v>500</v>
      </c>
      <c r="C19">
        <f t="shared" si="0"/>
        <v>20</v>
      </c>
      <c r="E19" s="36">
        <v>15</v>
      </c>
      <c r="F19" s="12">
        <v>1.6256054996697418</v>
      </c>
      <c r="G19" s="12">
        <v>0.35246627538052638</v>
      </c>
      <c r="H19" s="12">
        <v>1.502318530062132</v>
      </c>
      <c r="I19" s="12">
        <v>29</v>
      </c>
      <c r="J19" s="15">
        <f t="shared" si="1"/>
        <v>580</v>
      </c>
      <c r="K19" s="18">
        <f t="shared" si="2"/>
        <v>7.0493255076105275</v>
      </c>
      <c r="L19" s="18">
        <f t="shared" si="3"/>
        <v>32.512109993394837</v>
      </c>
      <c r="M19" s="18">
        <f t="shared" si="4"/>
        <v>30.046370601242639</v>
      </c>
      <c r="Q19" s="36">
        <v>14</v>
      </c>
      <c r="R19" s="12">
        <v>2.1815220210163799</v>
      </c>
      <c r="S19" s="12">
        <v>0.48110506976706785</v>
      </c>
      <c r="T19" s="12">
        <v>2.0718685678755038</v>
      </c>
      <c r="U19" s="12">
        <v>32</v>
      </c>
    </row>
    <row r="20" spans="1:21" x14ac:dyDescent="0.25">
      <c r="A20">
        <v>16</v>
      </c>
      <c r="B20">
        <v>500</v>
      </c>
      <c r="C20">
        <f t="shared" si="0"/>
        <v>20</v>
      </c>
      <c r="E20" s="36">
        <v>16</v>
      </c>
      <c r="F20" s="12">
        <v>3.4445086023074976</v>
      </c>
      <c r="G20" s="12">
        <v>0.60994256988894857</v>
      </c>
      <c r="H20" s="12">
        <v>3.3200489948425584</v>
      </c>
      <c r="I20" s="12">
        <v>36</v>
      </c>
      <c r="J20" s="15">
        <f t="shared" si="1"/>
        <v>720</v>
      </c>
      <c r="K20" s="18">
        <f t="shared" si="2"/>
        <v>12.198851397778972</v>
      </c>
      <c r="L20" s="18">
        <f t="shared" si="3"/>
        <v>68.890172046149956</v>
      </c>
      <c r="M20" s="18">
        <f t="shared" si="4"/>
        <v>66.400979896851169</v>
      </c>
      <c r="Q20" s="36">
        <v>15</v>
      </c>
      <c r="R20" s="12">
        <v>1.6256054996697418</v>
      </c>
      <c r="S20" s="12">
        <v>0.35246627538052638</v>
      </c>
      <c r="T20" s="12">
        <v>1.502318530062132</v>
      </c>
      <c r="U20" s="12">
        <v>29</v>
      </c>
    </row>
    <row r="21" spans="1:21" x14ac:dyDescent="0.25">
      <c r="A21">
        <v>17</v>
      </c>
      <c r="B21" s="5">
        <v>404</v>
      </c>
      <c r="C21">
        <f t="shared" si="0"/>
        <v>24.752475247524753</v>
      </c>
      <c r="E21" s="36">
        <v>17</v>
      </c>
      <c r="F21" s="12">
        <v>2.1035932538931172</v>
      </c>
      <c r="G21" s="12">
        <v>0.43379268440400542</v>
      </c>
      <c r="H21" s="12">
        <v>1.9966057929318972</v>
      </c>
      <c r="I21" s="12">
        <v>28</v>
      </c>
      <c r="J21" s="15">
        <f t="shared" si="1"/>
        <v>693.06930693069307</v>
      </c>
      <c r="K21" s="18">
        <f t="shared" si="2"/>
        <v>10.737442683267462</v>
      </c>
      <c r="L21" s="18">
        <f t="shared" si="3"/>
        <v>52.069139947849436</v>
      </c>
      <c r="M21" s="18">
        <f t="shared" si="4"/>
        <v>49.420935468611319</v>
      </c>
      <c r="Q21" s="36">
        <v>16</v>
      </c>
      <c r="R21" s="12">
        <v>3.4445086023074976</v>
      </c>
      <c r="S21" s="12">
        <v>0.60994256988894857</v>
      </c>
      <c r="T21" s="12">
        <v>3.3200489948425584</v>
      </c>
      <c r="U21" s="12">
        <v>36</v>
      </c>
    </row>
    <row r="22" spans="1:21" x14ac:dyDescent="0.25">
      <c r="A22">
        <v>18</v>
      </c>
      <c r="B22">
        <v>500</v>
      </c>
      <c r="C22">
        <f t="shared" si="0"/>
        <v>20</v>
      </c>
      <c r="E22" s="36">
        <v>18</v>
      </c>
      <c r="F22" s="12">
        <v>2.3149514031808689</v>
      </c>
      <c r="G22" s="12">
        <v>0.44923596849088943</v>
      </c>
      <c r="H22" s="12">
        <v>2.1780317092022208</v>
      </c>
      <c r="I22" s="12">
        <v>33</v>
      </c>
      <c r="J22" s="15">
        <f t="shared" si="1"/>
        <v>660</v>
      </c>
      <c r="K22" s="18">
        <f t="shared" si="2"/>
        <v>8.984719369817789</v>
      </c>
      <c r="L22" s="18">
        <f t="shared" si="3"/>
        <v>46.299028063617378</v>
      </c>
      <c r="M22" s="18">
        <f t="shared" si="4"/>
        <v>43.560634184044417</v>
      </c>
      <c r="Q22" s="36">
        <v>17</v>
      </c>
      <c r="R22" s="12">
        <v>2.1035932538931172</v>
      </c>
      <c r="S22" s="12">
        <v>0.43379268440400542</v>
      </c>
      <c r="T22" s="12">
        <v>1.9966057929318972</v>
      </c>
      <c r="U22" s="12">
        <v>28</v>
      </c>
    </row>
    <row r="23" spans="1:21" x14ac:dyDescent="0.25">
      <c r="A23">
        <v>19</v>
      </c>
      <c r="B23">
        <v>500</v>
      </c>
      <c r="C23">
        <f t="shared" si="0"/>
        <v>20</v>
      </c>
      <c r="E23" s="36">
        <v>19</v>
      </c>
      <c r="F23" s="12">
        <v>1.3418616050485428</v>
      </c>
      <c r="G23" s="12">
        <v>0.32805610046213385</v>
      </c>
      <c r="H23" s="12">
        <v>1.1089906484372207</v>
      </c>
      <c r="I23" s="12">
        <v>43</v>
      </c>
      <c r="J23" s="15">
        <f t="shared" si="1"/>
        <v>860</v>
      </c>
      <c r="K23" s="18">
        <f t="shared" si="2"/>
        <v>6.561122009242677</v>
      </c>
      <c r="L23" s="18">
        <f t="shared" si="3"/>
        <v>26.837232100970855</v>
      </c>
      <c r="M23" s="18">
        <f t="shared" si="4"/>
        <v>22.179812968744415</v>
      </c>
      <c r="Q23" s="36">
        <v>18</v>
      </c>
      <c r="R23" s="12">
        <v>2.3149514031808689</v>
      </c>
      <c r="S23" s="12">
        <v>0.44923596849088943</v>
      </c>
      <c r="T23" s="12">
        <v>2.1780317092022208</v>
      </c>
      <c r="U23" s="12">
        <v>33</v>
      </c>
    </row>
    <row r="24" spans="1:21" x14ac:dyDescent="0.25">
      <c r="A24">
        <v>20</v>
      </c>
      <c r="B24">
        <v>500</v>
      </c>
      <c r="C24">
        <f t="shared" si="0"/>
        <v>20</v>
      </c>
      <c r="E24" s="36">
        <v>20</v>
      </c>
      <c r="F24" s="12">
        <v>3.9229488688113974</v>
      </c>
      <c r="G24" s="12">
        <v>0.71217941961472109</v>
      </c>
      <c r="H24" s="12">
        <v>3.7340100877713134</v>
      </c>
      <c r="I24" s="12">
        <v>45</v>
      </c>
      <c r="J24" s="15">
        <f t="shared" si="1"/>
        <v>900</v>
      </c>
      <c r="K24" s="18">
        <f t="shared" si="2"/>
        <v>14.243588392294422</v>
      </c>
      <c r="L24" s="18">
        <f t="shared" si="3"/>
        <v>78.458977376227949</v>
      </c>
      <c r="M24" s="18">
        <f t="shared" si="4"/>
        <v>74.680201755426268</v>
      </c>
      <c r="Q24" s="36">
        <v>19</v>
      </c>
      <c r="R24" s="12">
        <v>1.3418616050485428</v>
      </c>
      <c r="S24" s="12">
        <v>0.32805610046213385</v>
      </c>
      <c r="T24" s="12">
        <v>1.1089906484372207</v>
      </c>
      <c r="U24" s="12">
        <v>43</v>
      </c>
    </row>
    <row r="25" spans="1:21" ht="13.8" x14ac:dyDescent="0.25">
      <c r="A25">
        <v>21</v>
      </c>
      <c r="B25">
        <v>500</v>
      </c>
      <c r="C25">
        <f t="shared" si="0"/>
        <v>20</v>
      </c>
      <c r="E25" s="36">
        <v>21</v>
      </c>
      <c r="F25" s="12">
        <v>2.1227382402267705</v>
      </c>
      <c r="G25" s="12">
        <v>0.37950674874813739</v>
      </c>
      <c r="H25" s="12">
        <v>1.9440449243584252</v>
      </c>
      <c r="I25" s="12">
        <v>33</v>
      </c>
      <c r="J25" s="63">
        <f t="shared" si="1"/>
        <v>660</v>
      </c>
      <c r="K25" s="18">
        <f t="shared" si="2"/>
        <v>7.5901349749627478</v>
      </c>
      <c r="L25" s="18">
        <f t="shared" si="3"/>
        <v>42.454764804535408</v>
      </c>
      <c r="M25" s="18">
        <f t="shared" si="4"/>
        <v>38.880898487168508</v>
      </c>
      <c r="Q25" s="36">
        <v>20</v>
      </c>
      <c r="R25" s="12">
        <v>3.9229488688113974</v>
      </c>
      <c r="S25" s="12">
        <v>0.71217941961472109</v>
      </c>
      <c r="T25" s="12">
        <v>3.7340100877713134</v>
      </c>
      <c r="U25" s="12">
        <v>45</v>
      </c>
    </row>
    <row r="26" spans="1:21" x14ac:dyDescent="0.25">
      <c r="A26">
        <v>22</v>
      </c>
      <c r="B26">
        <v>500</v>
      </c>
      <c r="C26">
        <f t="shared" si="0"/>
        <v>20</v>
      </c>
      <c r="E26" s="36">
        <v>22</v>
      </c>
      <c r="F26" s="12">
        <v>1.5886697578725058</v>
      </c>
      <c r="G26" s="12">
        <v>0.37773174889885897</v>
      </c>
      <c r="H26" s="12">
        <v>1.4395897409245237</v>
      </c>
      <c r="I26" s="12">
        <v>35</v>
      </c>
      <c r="J26" s="15">
        <f t="shared" si="1"/>
        <v>700</v>
      </c>
      <c r="K26" s="18">
        <f t="shared" si="2"/>
        <v>7.5546349779771793</v>
      </c>
      <c r="L26" s="18">
        <f t="shared" si="3"/>
        <v>31.773395157450114</v>
      </c>
      <c r="M26" s="18">
        <f t="shared" si="4"/>
        <v>28.791794818490473</v>
      </c>
      <c r="Q26" s="36">
        <v>21</v>
      </c>
      <c r="R26" s="12">
        <v>2.1227382402267705</v>
      </c>
      <c r="S26" s="12">
        <v>0.37950674874813739</v>
      </c>
      <c r="T26" s="12">
        <v>1.9440449243584252</v>
      </c>
      <c r="U26" s="12">
        <v>33</v>
      </c>
    </row>
    <row r="27" spans="1:21" x14ac:dyDescent="0.25">
      <c r="A27">
        <v>23</v>
      </c>
      <c r="B27">
        <v>500</v>
      </c>
      <c r="C27">
        <f t="shared" si="0"/>
        <v>20</v>
      </c>
      <c r="E27" s="36">
        <v>23</v>
      </c>
      <c r="F27" s="12">
        <v>3.3562782343576307</v>
      </c>
      <c r="G27" s="12">
        <v>0.5910568856518934</v>
      </c>
      <c r="H27" s="12">
        <v>3.2225171637171828</v>
      </c>
      <c r="I27" s="12">
        <v>37</v>
      </c>
      <c r="J27" s="15">
        <f t="shared" si="1"/>
        <v>740</v>
      </c>
      <c r="K27" s="18">
        <f t="shared" si="2"/>
        <v>11.821137713037867</v>
      </c>
      <c r="L27" s="18">
        <f t="shared" si="3"/>
        <v>67.125564687152618</v>
      </c>
      <c r="M27" s="18">
        <f t="shared" si="4"/>
        <v>64.450343274343652</v>
      </c>
      <c r="Q27" s="36">
        <v>22</v>
      </c>
      <c r="R27" s="12">
        <v>1.5886697578725058</v>
      </c>
      <c r="S27" s="12">
        <v>0.37773174889885897</v>
      </c>
      <c r="T27" s="12">
        <v>1.4395897409245237</v>
      </c>
      <c r="U27" s="12">
        <v>35</v>
      </c>
    </row>
    <row r="28" spans="1:21" x14ac:dyDescent="0.25">
      <c r="A28">
        <v>24</v>
      </c>
      <c r="B28">
        <v>500</v>
      </c>
      <c r="C28">
        <f t="shared" si="0"/>
        <v>20</v>
      </c>
      <c r="E28" s="36">
        <v>24</v>
      </c>
      <c r="F28" s="12">
        <v>3.4729934949008117</v>
      </c>
      <c r="G28" s="12">
        <v>0.64638818626324368</v>
      </c>
      <c r="H28" s="12">
        <v>3.36307629335341</v>
      </c>
      <c r="I28" s="12">
        <v>33</v>
      </c>
      <c r="J28" s="15">
        <f t="shared" si="1"/>
        <v>660</v>
      </c>
      <c r="K28" s="18">
        <f t="shared" si="2"/>
        <v>12.927763725264874</v>
      </c>
      <c r="L28" s="18">
        <f t="shared" si="3"/>
        <v>69.459869898016237</v>
      </c>
      <c r="M28" s="18">
        <f t="shared" si="4"/>
        <v>67.261525867068201</v>
      </c>
      <c r="Q28" s="36">
        <v>23</v>
      </c>
      <c r="R28" s="12">
        <v>3.3562782343576307</v>
      </c>
      <c r="S28" s="12">
        <v>0.5910568856518934</v>
      </c>
      <c r="T28" s="12">
        <v>3.2225171637171828</v>
      </c>
      <c r="U28" s="12">
        <v>37</v>
      </c>
    </row>
    <row r="29" spans="1:21" x14ac:dyDescent="0.25">
      <c r="A29">
        <v>25</v>
      </c>
      <c r="B29">
        <v>500</v>
      </c>
      <c r="C29">
        <f t="shared" si="0"/>
        <v>20</v>
      </c>
      <c r="E29" s="36">
        <v>25</v>
      </c>
      <c r="F29" s="12">
        <v>0.99362136329706097</v>
      </c>
      <c r="G29" s="12">
        <v>0.24970085269078729</v>
      </c>
      <c r="H29" s="12">
        <v>0.76487626118673713</v>
      </c>
      <c r="I29" s="12">
        <v>38</v>
      </c>
      <c r="J29" s="15">
        <f t="shared" si="1"/>
        <v>760</v>
      </c>
      <c r="K29" s="18">
        <f t="shared" si="2"/>
        <v>4.994017053815746</v>
      </c>
      <c r="L29" s="18">
        <f t="shared" si="3"/>
        <v>19.872427265941219</v>
      </c>
      <c r="M29" s="18">
        <f t="shared" si="4"/>
        <v>15.297525223734743</v>
      </c>
      <c r="Q29" s="36">
        <v>24</v>
      </c>
      <c r="R29" s="12">
        <v>3.4729934949008117</v>
      </c>
      <c r="S29" s="12">
        <v>0.64638818626324368</v>
      </c>
      <c r="T29" s="12">
        <v>3.36307629335341</v>
      </c>
      <c r="U29" s="12">
        <v>33</v>
      </c>
    </row>
    <row r="30" spans="1:21" x14ac:dyDescent="0.25">
      <c r="A30">
        <v>26</v>
      </c>
      <c r="B30">
        <v>500</v>
      </c>
      <c r="C30">
        <f t="shared" si="0"/>
        <v>20</v>
      </c>
      <c r="E30" s="36">
        <v>26</v>
      </c>
      <c r="F30" s="12">
        <v>1.5677160361596807</v>
      </c>
      <c r="G30" s="12">
        <v>0.35207122010433761</v>
      </c>
      <c r="H30" s="12">
        <v>1.4110107633782549</v>
      </c>
      <c r="I30" s="12">
        <v>35</v>
      </c>
      <c r="J30" s="15">
        <f t="shared" si="1"/>
        <v>700</v>
      </c>
      <c r="K30" s="18">
        <f t="shared" si="2"/>
        <v>7.0414244020867525</v>
      </c>
      <c r="L30" s="18">
        <f t="shared" si="3"/>
        <v>31.354320723193613</v>
      </c>
      <c r="M30" s="18">
        <f t="shared" si="4"/>
        <v>28.220215267565099</v>
      </c>
      <c r="Q30" s="36">
        <v>25</v>
      </c>
      <c r="R30" s="12">
        <v>0.99362136329706097</v>
      </c>
      <c r="S30" s="12">
        <v>0.24970085269078729</v>
      </c>
      <c r="T30" s="12">
        <v>0.76487626118673713</v>
      </c>
      <c r="U30" s="12">
        <v>38</v>
      </c>
    </row>
    <row r="31" spans="1:21" x14ac:dyDescent="0.25">
      <c r="A31">
        <v>27</v>
      </c>
      <c r="B31">
        <v>500</v>
      </c>
      <c r="C31">
        <f t="shared" si="0"/>
        <v>20</v>
      </c>
      <c r="E31" s="36">
        <v>27</v>
      </c>
      <c r="F31" s="12">
        <v>1.3583825575406325</v>
      </c>
      <c r="G31" s="12">
        <v>0.32588683073482999</v>
      </c>
      <c r="H31" s="12">
        <v>1.18942717687858</v>
      </c>
      <c r="I31" s="12">
        <v>35</v>
      </c>
      <c r="J31" s="15">
        <f t="shared" si="1"/>
        <v>700</v>
      </c>
      <c r="K31" s="18">
        <f t="shared" si="2"/>
        <v>6.5177366146965996</v>
      </c>
      <c r="L31" s="18">
        <f t="shared" si="3"/>
        <v>27.167651150812652</v>
      </c>
      <c r="M31" s="18">
        <f t="shared" si="4"/>
        <v>23.788543537571599</v>
      </c>
      <c r="Q31" s="36">
        <v>26</v>
      </c>
      <c r="R31" s="12">
        <v>1.5677160361596807</v>
      </c>
      <c r="S31" s="12">
        <v>0.35207122010433761</v>
      </c>
      <c r="T31" s="12">
        <v>1.4110107633782549</v>
      </c>
      <c r="U31" s="12">
        <v>35</v>
      </c>
    </row>
    <row r="32" spans="1:21" x14ac:dyDescent="0.25">
      <c r="A32" s="16"/>
      <c r="B32" s="16"/>
      <c r="C32" s="16"/>
      <c r="D32" s="16"/>
      <c r="E32" s="16"/>
      <c r="F32" s="16"/>
      <c r="G32" s="16"/>
      <c r="H32" s="16"/>
      <c r="Q32" s="36">
        <v>27</v>
      </c>
      <c r="R32" s="12">
        <v>1.3583825575406325</v>
      </c>
      <c r="S32" s="12">
        <v>0.32588683073482999</v>
      </c>
      <c r="T32" s="12">
        <v>1.18942717687858</v>
      </c>
      <c r="U32" s="12">
        <v>35</v>
      </c>
    </row>
    <row r="33" spans="1:21" x14ac:dyDescent="0.25">
      <c r="A33" s="16"/>
      <c r="B33" s="16"/>
      <c r="C33" s="16"/>
      <c r="D33" s="16"/>
      <c r="E33" s="16"/>
      <c r="F33" s="16"/>
      <c r="G33" s="16"/>
      <c r="H33" s="16"/>
      <c r="I33" s="2" t="s">
        <v>43</v>
      </c>
      <c r="J33" s="44">
        <f>AVERAGE(J5:J31)</f>
        <v>650.54940788196461</v>
      </c>
      <c r="K33" s="44">
        <f>AVERAGE(K5:K31)</f>
        <v>8.2150690432276097</v>
      </c>
      <c r="L33" s="44">
        <f>AVERAGE(L5:L31)</f>
        <v>40.726852730581825</v>
      </c>
      <c r="M33" s="44">
        <f>AVERAGE(M5:M31)</f>
        <v>37.839793610608545</v>
      </c>
      <c r="N33" s="59"/>
      <c r="O33" s="59"/>
      <c r="P33" s="59"/>
      <c r="Q33" s="36" t="s">
        <v>6</v>
      </c>
      <c r="R33" s="12">
        <v>54.087919728649098</v>
      </c>
      <c r="S33" s="12">
        <v>10.908427292751867</v>
      </c>
      <c r="T33" s="12">
        <v>50.230667978647098</v>
      </c>
      <c r="U33" s="12">
        <v>33.389850057670124</v>
      </c>
    </row>
    <row r="34" spans="1:21" x14ac:dyDescent="0.25">
      <c r="A34" s="16"/>
      <c r="B34" s="16"/>
      <c r="C34" s="16"/>
      <c r="D34" s="16"/>
      <c r="E34" s="16"/>
      <c r="F34" s="16"/>
      <c r="G34" s="16"/>
      <c r="H34" s="16"/>
      <c r="I34" s="2" t="s">
        <v>44</v>
      </c>
      <c r="J34" s="43">
        <f>_xlfn.STDEV.S(J5:J31)</f>
        <v>127.61250737353838</v>
      </c>
      <c r="K34" s="43">
        <f t="shared" ref="K34:M34" si="5">_xlfn.STDEV.S(K5:K31)</f>
        <v>2.9030749586518727</v>
      </c>
      <c r="L34" s="43">
        <f t="shared" si="5"/>
        <v>17.536050013039947</v>
      </c>
      <c r="M34" s="43">
        <f t="shared" si="5"/>
        <v>17.653408706944035</v>
      </c>
      <c r="N34" s="59"/>
      <c r="O34" s="59"/>
      <c r="P34" s="59"/>
    </row>
    <row r="35" spans="1:21" x14ac:dyDescent="0.25">
      <c r="A35" s="16"/>
      <c r="B35" s="16"/>
      <c r="C35" s="16"/>
      <c r="D35" s="16"/>
      <c r="E35" s="16"/>
      <c r="F35" s="16"/>
      <c r="G35" s="16"/>
      <c r="H35" s="16"/>
      <c r="K35" s="1"/>
      <c r="L35" s="1"/>
      <c r="M35" s="1"/>
      <c r="N35" s="59"/>
      <c r="O35" s="59"/>
      <c r="P35" s="59"/>
    </row>
    <row r="36" spans="1:21" x14ac:dyDescent="0.25">
      <c r="A36" s="16"/>
      <c r="B36" s="16"/>
      <c r="C36" s="16"/>
      <c r="D36" s="16"/>
      <c r="E36" s="16"/>
      <c r="F36" s="16"/>
      <c r="G36" s="16"/>
      <c r="H36" s="16"/>
      <c r="I36" s="50" t="s">
        <v>48</v>
      </c>
      <c r="J36" s="51">
        <f>$F$41*J34/SQRT($F$38)</f>
        <v>50.481826610602603</v>
      </c>
      <c r="K36" s="51">
        <f t="shared" ref="K36:M36" si="6">$F$41*K34/SQRT($F$38)</f>
        <v>1.1484182053665624</v>
      </c>
      <c r="L36" s="51">
        <f t="shared" si="6"/>
        <v>6.9370303461077771</v>
      </c>
      <c r="M36" s="51">
        <f t="shared" si="6"/>
        <v>6.9834558992047873</v>
      </c>
      <c r="N36" s="59"/>
      <c r="O36" s="59"/>
      <c r="P36" s="59"/>
    </row>
    <row r="37" spans="1:21" x14ac:dyDescent="0.25">
      <c r="A37" s="16"/>
      <c r="B37" s="16"/>
      <c r="C37" s="16"/>
      <c r="D37" s="16"/>
      <c r="E37" s="16"/>
      <c r="F37" s="16"/>
      <c r="G37" s="16"/>
      <c r="H37" s="16"/>
      <c r="J37" s="1"/>
      <c r="K37" s="1"/>
      <c r="L37" s="1"/>
      <c r="M37" s="1"/>
      <c r="N37" s="59"/>
      <c r="O37" s="59"/>
      <c r="P37" s="59"/>
    </row>
    <row r="38" spans="1:21" x14ac:dyDescent="0.25">
      <c r="E38" s="14" t="s">
        <v>26</v>
      </c>
      <c r="F38" s="13">
        <f>COUNT(J5:J31)</f>
        <v>27</v>
      </c>
      <c r="I38" s="57" t="s">
        <v>49</v>
      </c>
      <c r="J38" s="58">
        <f>J33-J36</f>
        <v>600.06758127136197</v>
      </c>
      <c r="K38" s="58">
        <f t="shared" ref="K38:M38" si="7">K33-K36</f>
        <v>7.0666508378610473</v>
      </c>
      <c r="L38" s="58">
        <f t="shared" si="7"/>
        <v>33.78982238447405</v>
      </c>
      <c r="M38" s="58">
        <f t="shared" si="7"/>
        <v>30.856337711403757</v>
      </c>
    </row>
    <row r="39" spans="1:21" x14ac:dyDescent="0.25">
      <c r="E39" s="14" t="s">
        <v>47</v>
      </c>
      <c r="F39" s="13">
        <f>F38-1</f>
        <v>26</v>
      </c>
      <c r="I39" s="57" t="s">
        <v>50</v>
      </c>
      <c r="J39" s="58">
        <f>J33+J36</f>
        <v>701.03123449256725</v>
      </c>
      <c r="K39" s="58">
        <f t="shared" ref="K39:M39" si="8">K33+K36</f>
        <v>9.363487248594172</v>
      </c>
      <c r="L39" s="58">
        <f t="shared" si="8"/>
        <v>47.663883076689601</v>
      </c>
      <c r="M39" s="58">
        <f t="shared" si="8"/>
        <v>44.82324950981333</v>
      </c>
    </row>
    <row r="40" spans="1:21" x14ac:dyDescent="0.25">
      <c r="E40" s="47" t="s">
        <v>27</v>
      </c>
      <c r="F40" s="13">
        <v>0.05</v>
      </c>
    </row>
    <row r="41" spans="1:21" s="22" customFormat="1" ht="21" x14ac:dyDescent="0.25">
      <c r="A41" s="46" t="s">
        <v>46</v>
      </c>
      <c r="E41" s="48" t="s">
        <v>45</v>
      </c>
      <c r="F41" s="49">
        <f>_xlfn.T.INV(1-F40/2,F39)</f>
        <v>2.0555294386428731</v>
      </c>
    </row>
    <row r="42" spans="1:21" s="22" customFormat="1" x14ac:dyDescent="0.25">
      <c r="I42" s="53" t="s">
        <v>49</v>
      </c>
      <c r="J42" s="54" t="s">
        <v>50</v>
      </c>
      <c r="K42" s="53" t="s">
        <v>51</v>
      </c>
    </row>
    <row r="43" spans="1:21" s="22" customFormat="1" x14ac:dyDescent="0.25">
      <c r="H43" s="52" t="s">
        <v>37</v>
      </c>
      <c r="I43" s="19">
        <v>600.06758127136197</v>
      </c>
      <c r="J43" s="18">
        <v>701.03123449256725</v>
      </c>
      <c r="K43" s="55">
        <f>J36/J33*100</f>
        <v>7.7598758832107038</v>
      </c>
      <c r="L43" s="17"/>
      <c r="M43" s="17"/>
      <c r="N43" s="17"/>
    </row>
    <row r="44" spans="1:21" s="22" customFormat="1" x14ac:dyDescent="0.25">
      <c r="A44" s="23"/>
      <c r="B44" s="23"/>
      <c r="C44" s="23"/>
      <c r="H44" s="52" t="s">
        <v>38</v>
      </c>
      <c r="I44" s="55">
        <v>7.0666508378610473</v>
      </c>
      <c r="J44" s="55">
        <v>9.363487248594172</v>
      </c>
      <c r="K44" s="55">
        <f>K36/K33*100</f>
        <v>13.979410268174222</v>
      </c>
      <c r="L44" s="17"/>
      <c r="M44" s="17"/>
      <c r="N44" s="17"/>
    </row>
    <row r="45" spans="1:21" s="22" customFormat="1" x14ac:dyDescent="0.25">
      <c r="A45" s="24"/>
      <c r="B45" s="25"/>
      <c r="C45" s="25"/>
      <c r="H45" s="52" t="s">
        <v>39</v>
      </c>
      <c r="I45" s="55">
        <v>33.78982238447405</v>
      </c>
      <c r="J45" s="55">
        <v>47.663883076689601</v>
      </c>
      <c r="K45" s="56">
        <f>L36/L33*100</f>
        <v>17.033062662607257</v>
      </c>
      <c r="L45" s="17"/>
      <c r="M45" s="17"/>
      <c r="N45" s="17"/>
    </row>
    <row r="46" spans="1:21" s="22" customFormat="1" x14ac:dyDescent="0.25">
      <c r="A46" s="24"/>
      <c r="B46" s="25"/>
      <c r="C46" s="25"/>
      <c r="H46" s="52" t="s">
        <v>40</v>
      </c>
      <c r="I46" s="55">
        <v>30.856337711403757</v>
      </c>
      <c r="J46" s="55">
        <v>44.82324950981333</v>
      </c>
      <c r="K46" s="56">
        <f>M36/M33*100</f>
        <v>18.45532238116369</v>
      </c>
      <c r="L46" s="17"/>
      <c r="M46" s="17"/>
      <c r="N46" s="17"/>
    </row>
    <row r="47" spans="1:21" s="22" customFormat="1" x14ac:dyDescent="0.25">
      <c r="A47" s="24"/>
      <c r="B47" s="25"/>
      <c r="C47" s="25"/>
      <c r="L47" s="17"/>
      <c r="M47" s="17"/>
      <c r="N47" s="17"/>
    </row>
    <row r="48" spans="1:21" s="22" customFormat="1" x14ac:dyDescent="0.25">
      <c r="A48" s="24"/>
      <c r="B48" s="25"/>
      <c r="C48" s="25"/>
      <c r="K48" s="60" t="s">
        <v>52</v>
      </c>
    </row>
    <row r="49" spans="1:13" s="22" customFormat="1" x14ac:dyDescent="0.25">
      <c r="A49" s="24"/>
      <c r="B49" s="25"/>
      <c r="C49" s="25"/>
    </row>
    <row r="50" spans="1:13" s="22" customFormat="1" x14ac:dyDescent="0.25">
      <c r="A50" s="24"/>
      <c r="B50" s="25"/>
      <c r="C50" s="25"/>
    </row>
    <row r="51" spans="1:13" s="22" customFormat="1" x14ac:dyDescent="0.25">
      <c r="A51" s="24"/>
      <c r="B51" s="25"/>
      <c r="C51" s="25"/>
    </row>
    <row r="52" spans="1:13" s="22" customFormat="1" ht="22.8" x14ac:dyDescent="0.4">
      <c r="A52" s="66" t="s">
        <v>59</v>
      </c>
      <c r="B52" s="25"/>
      <c r="C52" s="25"/>
      <c r="D52" s="21"/>
      <c r="H52" s="4"/>
      <c r="I52" s="4"/>
    </row>
    <row r="53" spans="1:13" s="22" customFormat="1" x14ac:dyDescent="0.25">
      <c r="A53" s="24"/>
      <c r="B53" s="25"/>
      <c r="C53" s="25"/>
      <c r="H53" s="8"/>
      <c r="I53" s="8"/>
    </row>
    <row r="54" spans="1:13" s="22" customFormat="1" x14ac:dyDescent="0.25">
      <c r="A54" s="24"/>
      <c r="B54" s="25"/>
      <c r="C54" s="25"/>
      <c r="D54" s="26"/>
      <c r="E54" s="26"/>
      <c r="F54" s="26"/>
      <c r="I54" s="62" t="s">
        <v>53</v>
      </c>
    </row>
    <row r="55" spans="1:13" s="22" customFormat="1" x14ac:dyDescent="0.25">
      <c r="A55" s="24"/>
      <c r="B55" s="25"/>
      <c r="C55" s="25"/>
      <c r="D55" s="27"/>
      <c r="E55" s="28"/>
      <c r="F55" s="28"/>
      <c r="G55" s="28"/>
    </row>
    <row r="56" spans="1:13" s="22" customFormat="1" x14ac:dyDescent="0.25">
      <c r="A56" s="24"/>
      <c r="B56" s="25"/>
      <c r="C56" s="25"/>
      <c r="D56" s="27"/>
      <c r="E56" s="28"/>
      <c r="F56" s="28"/>
      <c r="I56" s="61" t="s">
        <v>44</v>
      </c>
      <c r="J56" s="67" t="s">
        <v>51</v>
      </c>
      <c r="K56" s="61" t="s">
        <v>43</v>
      </c>
    </row>
    <row r="57" spans="1:13" s="22" customFormat="1" x14ac:dyDescent="0.25">
      <c r="A57" s="24"/>
      <c r="B57" s="25"/>
      <c r="C57" s="25"/>
      <c r="D57" s="27"/>
      <c r="E57" s="28"/>
      <c r="F57" s="28"/>
      <c r="I57" s="25">
        <f>L34</f>
        <v>17.536050013039947</v>
      </c>
      <c r="J57" s="68">
        <v>12</v>
      </c>
      <c r="K57" s="25">
        <f>L33</f>
        <v>40.726852730581825</v>
      </c>
    </row>
    <row r="58" spans="1:13" s="22" customFormat="1" x14ac:dyDescent="0.25">
      <c r="A58" s="24"/>
      <c r="B58" s="25"/>
      <c r="C58" s="25"/>
      <c r="D58" s="27"/>
      <c r="E58" s="28"/>
      <c r="F58" s="28"/>
      <c r="H58" s="69" t="s">
        <v>58</v>
      </c>
      <c r="I58" s="71">
        <f>I57^2</f>
        <v>307.51305005983835</v>
      </c>
      <c r="J58" s="70">
        <f>J57^2</f>
        <v>144</v>
      </c>
      <c r="K58" s="72">
        <f>K57^2</f>
        <v>1658.6765333385003</v>
      </c>
    </row>
    <row r="59" spans="1:13" s="22" customFormat="1" x14ac:dyDescent="0.25">
      <c r="A59" s="24"/>
      <c r="B59" s="25"/>
      <c r="C59" s="25"/>
    </row>
    <row r="60" spans="1:13" s="22" customFormat="1" x14ac:dyDescent="0.25">
      <c r="A60" s="24"/>
      <c r="B60" s="25"/>
      <c r="C60" s="25"/>
      <c r="H60" s="73" t="s">
        <v>26</v>
      </c>
      <c r="I60" s="73" t="s">
        <v>54</v>
      </c>
      <c r="J60" s="73" t="s">
        <v>55</v>
      </c>
      <c r="K60" s="73" t="s">
        <v>57</v>
      </c>
      <c r="L60" s="73" t="s">
        <v>56</v>
      </c>
    </row>
    <row r="61" spans="1:13" s="22" customFormat="1" x14ac:dyDescent="0.25">
      <c r="A61" s="24"/>
      <c r="B61" s="25"/>
      <c r="C61" s="25"/>
      <c r="H61" s="74">
        <v>27</v>
      </c>
      <c r="I61" s="74">
        <f>H61-1</f>
        <v>26</v>
      </c>
      <c r="J61" s="76">
        <f>_xlfn.T.INV(1-0.05/2,I61)</f>
        <v>2.0555294386428731</v>
      </c>
      <c r="K61" s="74">
        <f>J61^2</f>
        <v>4.2252012731274853</v>
      </c>
      <c r="L61" s="75">
        <f>K61*$I$58/(($J$58*$K$58)/100^2)</f>
        <v>54.398479437807261</v>
      </c>
      <c r="M61" s="27"/>
    </row>
    <row r="62" spans="1:13" s="22" customFormat="1" x14ac:dyDescent="0.25">
      <c r="A62" s="24"/>
      <c r="B62" s="25"/>
      <c r="C62" s="25"/>
      <c r="H62" s="75">
        <f>L61</f>
        <v>54.398479437807261</v>
      </c>
      <c r="I62" s="75">
        <f>H62-1</f>
        <v>53.398479437807261</v>
      </c>
      <c r="J62" s="76">
        <f>_xlfn.T.INV(1-0.05/2,I62)</f>
        <v>2.0057459953178696</v>
      </c>
      <c r="K62" s="74">
        <f>J62^2</f>
        <v>4.0230169977336709</v>
      </c>
      <c r="L62" s="75">
        <f>K62*$I$58/(($J$58*$K$58)/100^2)</f>
        <v>51.795404119807728</v>
      </c>
      <c r="M62" s="27"/>
    </row>
    <row r="63" spans="1:13" s="22" customFormat="1" x14ac:dyDescent="0.25">
      <c r="A63" s="24"/>
      <c r="B63" s="25"/>
      <c r="C63" s="25"/>
      <c r="H63" s="75">
        <f>L62</f>
        <v>51.795404119807728</v>
      </c>
      <c r="I63" s="75">
        <f>H63-1</f>
        <v>50.795404119807728</v>
      </c>
      <c r="J63" s="76">
        <f>_xlfn.T.INV(1-0.05/2,I63)</f>
        <v>2.0085591121007611</v>
      </c>
      <c r="K63" s="74">
        <f>J63^2</f>
        <v>4.0343097068029978</v>
      </c>
      <c r="L63" s="75">
        <f>K63*$I$58/(($J$58*$K$58)/100^2)</f>
        <v>51.940795111240952</v>
      </c>
      <c r="M63" s="27"/>
    </row>
    <row r="64" spans="1:13" s="22" customFormat="1" x14ac:dyDescent="0.25">
      <c r="A64" s="24"/>
      <c r="B64" s="25"/>
      <c r="C64" s="25"/>
      <c r="H64" s="75">
        <f>L63</f>
        <v>51.940795111240952</v>
      </c>
      <c r="I64" s="75">
        <f>H64-1</f>
        <v>50.940795111240952</v>
      </c>
      <c r="J64" s="76">
        <f>_xlfn.T.INV(1-0.05/2,I64)</f>
        <v>2.0085591121007611</v>
      </c>
      <c r="K64" s="74">
        <f>J64^2</f>
        <v>4.0343097068029978</v>
      </c>
      <c r="L64" s="75">
        <f>K64*$I$58/(($J$58*$K$58)/100^2)</f>
        <v>51.940795111240952</v>
      </c>
      <c r="M64" s="27"/>
    </row>
    <row r="65" spans="1:12" s="22" customFormat="1" x14ac:dyDescent="0.25">
      <c r="A65" s="24"/>
      <c r="B65" s="25"/>
      <c r="C65" s="25"/>
    </row>
    <row r="66" spans="1:12" s="22" customFormat="1" x14ac:dyDescent="0.25">
      <c r="A66" s="24"/>
      <c r="B66" s="25"/>
      <c r="C66" s="25"/>
    </row>
    <row r="67" spans="1:12" s="22" customFormat="1" ht="21" customHeight="1" x14ac:dyDescent="0.25">
      <c r="A67" s="78"/>
      <c r="B67" s="79" t="s">
        <v>61</v>
      </c>
      <c r="C67" s="80"/>
      <c r="D67" s="81"/>
      <c r="E67" s="81"/>
      <c r="F67" s="81"/>
      <c r="H67" s="77" t="s">
        <v>60</v>
      </c>
      <c r="I67" s="77"/>
      <c r="J67" s="77"/>
      <c r="K67" s="77"/>
      <c r="L67" s="77"/>
    </row>
    <row r="68" spans="1:12" s="22" customFormat="1" x14ac:dyDescent="0.25">
      <c r="A68" s="24"/>
      <c r="B68" s="79" t="s">
        <v>62</v>
      </c>
      <c r="C68" s="80"/>
      <c r="D68" s="81"/>
      <c r="E68" s="81"/>
      <c r="F68" s="81"/>
      <c r="H68" s="77"/>
      <c r="I68" s="77"/>
      <c r="J68" s="77"/>
      <c r="K68" s="77"/>
      <c r="L68" s="77"/>
    </row>
    <row r="69" spans="1:12" s="22" customFormat="1" x14ac:dyDescent="0.25">
      <c r="A69" s="24"/>
      <c r="B69" s="25"/>
      <c r="C69" s="25"/>
    </row>
    <row r="70" spans="1:12" s="22" customFormat="1" x14ac:dyDescent="0.25">
      <c r="A70" s="24"/>
      <c r="B70" s="25"/>
      <c r="C70" s="25"/>
    </row>
    <row r="71" spans="1:12" s="22" customFormat="1" x14ac:dyDescent="0.25">
      <c r="A71" s="24"/>
      <c r="B71" s="25"/>
      <c r="C71" s="25"/>
    </row>
    <row r="72" spans="1:12" s="22" customFormat="1" x14ac:dyDescent="0.25"/>
    <row r="73" spans="1:12" s="22" customFormat="1" x14ac:dyDescent="0.25"/>
    <row r="74" spans="1:12" s="22" customFormat="1" x14ac:dyDescent="0.25"/>
    <row r="75" spans="1:12" s="22" customFormat="1" x14ac:dyDescent="0.25"/>
    <row r="76" spans="1:12" s="22" customFormat="1" x14ac:dyDescent="0.25"/>
    <row r="77" spans="1:12" s="22" customFormat="1" x14ac:dyDescent="0.25"/>
    <row r="78" spans="1:12" s="22" customFormat="1" x14ac:dyDescent="0.25"/>
    <row r="79" spans="1:12" s="22" customFormat="1" x14ac:dyDescent="0.25"/>
    <row r="80" spans="1:12" s="22" customFormat="1" x14ac:dyDescent="0.25"/>
    <row r="81" s="22" customFormat="1" x14ac:dyDescent="0.25"/>
    <row r="82" s="22" customFormat="1" x14ac:dyDescent="0.25"/>
    <row r="83" s="22" customFormat="1" x14ac:dyDescent="0.25"/>
    <row r="84" s="22" customFormat="1" x14ac:dyDescent="0.25"/>
    <row r="85" s="22" customFormat="1" x14ac:dyDescent="0.25"/>
    <row r="86" s="22" customFormat="1" x14ac:dyDescent="0.25"/>
    <row r="87" s="22" customFormat="1" x14ac:dyDescent="0.25"/>
    <row r="88" s="22" customFormat="1" x14ac:dyDescent="0.25"/>
    <row r="89" s="22" customFormat="1" x14ac:dyDescent="0.25"/>
    <row r="90" s="22" customFormat="1" x14ac:dyDescent="0.25"/>
    <row r="91" s="22" customFormat="1" x14ac:dyDescent="0.25"/>
    <row r="92" s="22" customFormat="1" x14ac:dyDescent="0.25"/>
    <row r="93" s="22" customFormat="1" x14ac:dyDescent="0.25"/>
    <row r="94" s="22" customFormat="1" x14ac:dyDescent="0.25"/>
    <row r="95" s="22" customFormat="1" x14ac:dyDescent="0.25"/>
    <row r="96" s="22" customFormat="1" x14ac:dyDescent="0.25"/>
  </sheetData>
  <mergeCells count="1">
    <mergeCell ref="H67:L68"/>
  </mergeCells>
  <phoneticPr fontId="0" type="noConversion"/>
  <pageMargins left="0.75" right="0.75" top="1" bottom="1" header="0.5" footer="0.5"/>
  <pageSetup paperSize="9" orientation="portrait" r:id="rId2"/>
  <headerFooter alignWithMargins="0"/>
  <drawing r:id="rId3"/>
  <legacyDrawing r:id="rId4"/>
  <oleObjects>
    <mc:AlternateContent xmlns:mc="http://schemas.openxmlformats.org/markup-compatibility/2006">
      <mc:Choice Requires="x14">
        <oleObject shapeId="1025" r:id="rId5">
          <objectPr defaultSize="0" r:id="rId6">
            <anchor moveWithCells="1">
              <from>
                <xdr:col>1</xdr:col>
                <xdr:colOff>152400</xdr:colOff>
                <xdr:row>54</xdr:row>
                <xdr:rowOff>22860</xdr:rowOff>
              </from>
              <to>
                <xdr:col>5</xdr:col>
                <xdr:colOff>601980</xdr:colOff>
                <xdr:row>64</xdr:row>
                <xdr:rowOff>7620</xdr:rowOff>
              </to>
            </anchor>
          </objectPr>
        </oleObject>
      </mc:Choice>
      <mc:Fallback>
        <oleObject shapeId="1025" r:id="rId5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79"/>
  <sheetViews>
    <sheetView topLeftCell="D1" zoomScale="73" workbookViewId="0">
      <selection activeCell="G3" sqref="G3"/>
    </sheetView>
  </sheetViews>
  <sheetFormatPr defaultRowHeight="13.2" x14ac:dyDescent="0.25"/>
  <cols>
    <col min="7" max="7" width="9.33203125" bestFit="1" customWidth="1"/>
    <col min="9" max="9" width="11.5546875" bestFit="1" customWidth="1"/>
    <col min="11" max="11" width="11.5546875" bestFit="1" customWidth="1"/>
    <col min="25" max="25" width="13.44140625" bestFit="1" customWidth="1"/>
    <col min="26" max="26" width="22.44140625" bestFit="1" customWidth="1"/>
    <col min="27" max="27" width="14.6640625" bestFit="1" customWidth="1"/>
    <col min="28" max="28" width="15.6640625" bestFit="1" customWidth="1"/>
  </cols>
  <sheetData>
    <row r="1" spans="1:28" ht="13.8" thickBot="1" x14ac:dyDescent="0.3">
      <c r="G1" s="2" t="s">
        <v>12</v>
      </c>
      <c r="H1" s="1"/>
      <c r="I1" s="2" t="s">
        <v>14</v>
      </c>
      <c r="K1" s="4" t="s">
        <v>16</v>
      </c>
    </row>
    <row r="2" spans="1:28" ht="13.8" x14ac:dyDescent="0.25">
      <c r="G2" s="7">
        <v>2.2920000000000002E-3</v>
      </c>
      <c r="I2" s="9">
        <v>3.7389999999999999E-5</v>
      </c>
      <c r="K2" s="9">
        <v>1.54224169</v>
      </c>
    </row>
    <row r="3" spans="1:28" ht="14.4" thickBot="1" x14ac:dyDescent="0.3">
      <c r="G3" s="7">
        <v>-5.45E-3</v>
      </c>
      <c r="I3" s="10">
        <v>1.81506956</v>
      </c>
      <c r="K3" s="11">
        <v>4.3145961799999997</v>
      </c>
    </row>
    <row r="4" spans="1:28" ht="14.4" thickBot="1" x14ac:dyDescent="0.3">
      <c r="G4" s="6">
        <v>2.07802</v>
      </c>
      <c r="I4" s="11">
        <v>1.1454998300000001</v>
      </c>
    </row>
    <row r="7" spans="1:28" ht="13.8" x14ac:dyDescent="0.25">
      <c r="G7" s="6" t="s">
        <v>33</v>
      </c>
    </row>
    <row r="8" spans="1:28" ht="16.2" x14ac:dyDescent="0.25">
      <c r="G8" s="6" t="s">
        <v>13</v>
      </c>
      <c r="K8" s="41"/>
      <c r="L8" s="41"/>
      <c r="M8" s="41"/>
      <c r="N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1:28" ht="17.399999999999999" x14ac:dyDescent="0.35">
      <c r="G9" s="6" t="s">
        <v>17</v>
      </c>
      <c r="K9" s="64" t="s">
        <v>35</v>
      </c>
      <c r="L9" s="65"/>
      <c r="M9" s="65"/>
      <c r="N9" s="65"/>
      <c r="Q9" s="42" t="s">
        <v>36</v>
      </c>
    </row>
    <row r="10" spans="1:28" x14ac:dyDescent="0.25">
      <c r="K10" s="41"/>
      <c r="L10" s="41"/>
      <c r="M10" s="41"/>
      <c r="N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1:28" x14ac:dyDescent="0.25">
      <c r="Q11" s="39">
        <v>1</v>
      </c>
      <c r="R11" s="39">
        <v>2</v>
      </c>
      <c r="S11" s="39">
        <v>3</v>
      </c>
      <c r="T11" s="39">
        <v>4</v>
      </c>
      <c r="U11" s="39">
        <v>5</v>
      </c>
    </row>
    <row r="12" spans="1:28" x14ac:dyDescent="0.25">
      <c r="A12" s="2" t="s">
        <v>2</v>
      </c>
      <c r="B12" s="2" t="s">
        <v>3</v>
      </c>
      <c r="C12" s="2" t="s">
        <v>4</v>
      </c>
      <c r="D12" s="1" t="s">
        <v>0</v>
      </c>
      <c r="E12" s="1" t="s">
        <v>8</v>
      </c>
      <c r="F12" s="2" t="s">
        <v>5</v>
      </c>
      <c r="G12" s="2" t="s">
        <v>10</v>
      </c>
      <c r="H12" s="2" t="s">
        <v>32</v>
      </c>
      <c r="I12" s="2" t="s">
        <v>11</v>
      </c>
      <c r="J12" s="2" t="s">
        <v>12</v>
      </c>
      <c r="K12" s="2" t="s">
        <v>15</v>
      </c>
      <c r="L12" s="2" t="s">
        <v>14</v>
      </c>
      <c r="M12" s="2" t="s">
        <v>16</v>
      </c>
      <c r="N12" s="2" t="s">
        <v>19</v>
      </c>
      <c r="O12" s="4"/>
      <c r="P12" s="4"/>
      <c r="Q12" t="s">
        <v>28</v>
      </c>
      <c r="R12" t="s">
        <v>10</v>
      </c>
      <c r="S12" t="s">
        <v>30</v>
      </c>
      <c r="T12" t="s">
        <v>32</v>
      </c>
      <c r="U12" t="s">
        <v>31</v>
      </c>
      <c r="Y12" s="35" t="s">
        <v>28</v>
      </c>
      <c r="Z12" t="s">
        <v>7</v>
      </c>
      <c r="AA12" t="s">
        <v>9</v>
      </c>
      <c r="AB12" t="s">
        <v>29</v>
      </c>
    </row>
    <row r="13" spans="1:28" x14ac:dyDescent="0.25">
      <c r="A13" s="1">
        <v>1</v>
      </c>
      <c r="B13" s="29">
        <v>1</v>
      </c>
      <c r="C13" s="29">
        <v>1</v>
      </c>
      <c r="D13" s="30">
        <v>5.7</v>
      </c>
      <c r="E13" s="30">
        <f>D13^2</f>
        <v>32.49</v>
      </c>
      <c r="F13" s="30"/>
      <c r="G13" s="1">
        <f>VLOOKUP($A13,$Q$13:$U$39,2,FALSE)</f>
        <v>9.66</v>
      </c>
      <c r="H13" s="1">
        <f>VLOOKUP($A13,$Q$13:$U$39,4,FALSE)</f>
        <v>8.8004807560985849</v>
      </c>
      <c r="I13" s="20">
        <f>G13*(1+$G$2*G13*EXP($G$3*G13))*(1-EXP(-$G$4*D13/H13))</f>
        <v>7.2955852356847437</v>
      </c>
      <c r="J13" s="1">
        <f>IF(F13&lt;&gt;"",F13,I13)</f>
        <v>7.2955852356847437</v>
      </c>
      <c r="K13" s="1">
        <f>PI()/40000*E13</f>
        <v>2.5517586328783095E-3</v>
      </c>
      <c r="L13" s="1">
        <f>$I$2*D13^$I$3*J13^$I$4</f>
        <v>8.5774095223768009E-3</v>
      </c>
      <c r="M13" s="1">
        <f>L13*EXP(-$K$2*(6/D13)^$K$3)</f>
        <v>1.2521494132536383E-3</v>
      </c>
      <c r="N13" s="1">
        <f>VLOOKUP($A13,$Q$13:$U$39,5,FALSE)</f>
        <v>26</v>
      </c>
      <c r="Q13">
        <v>1</v>
      </c>
      <c r="R13" s="37">
        <v>9.66</v>
      </c>
      <c r="S13">
        <v>77.44846153846153</v>
      </c>
      <c r="T13">
        <f>SQRT(S13)</f>
        <v>8.8004807560985849</v>
      </c>
      <c r="U13">
        <v>26</v>
      </c>
      <c r="Y13" s="36">
        <v>1</v>
      </c>
      <c r="Z13" s="12">
        <v>9.66</v>
      </c>
      <c r="AA13" s="12">
        <v>77.44846153846153</v>
      </c>
      <c r="AB13" s="12">
        <v>26</v>
      </c>
    </row>
    <row r="14" spans="1:28" x14ac:dyDescent="0.25">
      <c r="A14" s="1">
        <v>1</v>
      </c>
      <c r="B14" s="29">
        <v>2</v>
      </c>
      <c r="C14" s="29">
        <v>1</v>
      </c>
      <c r="D14" s="30">
        <v>10.8</v>
      </c>
      <c r="E14" s="30">
        <f t="shared" ref="E14:E77" si="0">D14^2</f>
        <v>116.64000000000001</v>
      </c>
      <c r="F14" s="30"/>
      <c r="G14" s="1">
        <f t="shared" ref="G14:G77" si="1">VLOOKUP($A14,$Q$13:$U$39,2,FALSE)</f>
        <v>9.66</v>
      </c>
      <c r="H14" s="1">
        <f t="shared" ref="H14:H77" si="2">VLOOKUP($A14,$Q$13:$U$39,4,FALSE)</f>
        <v>8.8004807560985849</v>
      </c>
      <c r="I14" s="20">
        <f t="shared" ref="I14:I77" si="3">G14*(1+$G$2*G14*EXP($G$3*G14))*(1-EXP(-$G$4*D14/H14))</f>
        <v>9.0929196680917599</v>
      </c>
      <c r="J14" s="1">
        <f t="shared" ref="J14:J77" si="4">IF(F14&lt;&gt;"",F14,I14)</f>
        <v>9.0929196680917599</v>
      </c>
      <c r="K14" s="1">
        <f t="shared" ref="K14:K77" si="5">PI()/40000*E14</f>
        <v>9.1608841778678379E-3</v>
      </c>
      <c r="L14" s="1">
        <f t="shared" ref="L14:L77" si="6">$I$2*D14^$I$3*J14^$I$4</f>
        <v>3.5211619136216218E-2</v>
      </c>
      <c r="M14" s="1">
        <f t="shared" ref="M14:M77" si="7">L14*EXP(-$K$2*(6/D14)^$K$3)</f>
        <v>3.116404891914009E-2</v>
      </c>
      <c r="N14" s="1">
        <f t="shared" ref="N14:N77" si="8">VLOOKUP($A14,$Q$13:$U$39,5,FALSE)</f>
        <v>26</v>
      </c>
      <c r="Q14" s="38">
        <v>2</v>
      </c>
      <c r="R14" s="38">
        <v>8.120000000000001</v>
      </c>
      <c r="S14">
        <v>66.227500000000006</v>
      </c>
      <c r="T14">
        <f t="shared" ref="T14:T39" si="9">SQRT(S14)</f>
        <v>8.1380280166634975</v>
      </c>
      <c r="U14">
        <v>20</v>
      </c>
      <c r="Y14" s="36">
        <v>2</v>
      </c>
      <c r="Z14" s="12">
        <v>8.120000000000001</v>
      </c>
      <c r="AA14" s="12">
        <v>66.227500000000006</v>
      </c>
      <c r="AB14" s="12">
        <v>20</v>
      </c>
    </row>
    <row r="15" spans="1:28" x14ac:dyDescent="0.25">
      <c r="A15" s="1">
        <v>1</v>
      </c>
      <c r="B15" s="29">
        <v>3</v>
      </c>
      <c r="C15" s="29">
        <v>1</v>
      </c>
      <c r="D15" s="30">
        <v>6</v>
      </c>
      <c r="E15" s="30">
        <f t="shared" si="0"/>
        <v>36</v>
      </c>
      <c r="F15" s="30"/>
      <c r="G15" s="1">
        <f t="shared" si="1"/>
        <v>9.66</v>
      </c>
      <c r="H15" s="1">
        <f t="shared" si="2"/>
        <v>8.8004807560985849</v>
      </c>
      <c r="I15" s="20">
        <f t="shared" si="3"/>
        <v>7.471156752941865</v>
      </c>
      <c r="J15" s="1">
        <f t="shared" si="4"/>
        <v>7.471156752941865</v>
      </c>
      <c r="K15" s="1">
        <f t="shared" si="5"/>
        <v>2.8274333882308137E-3</v>
      </c>
      <c r="L15" s="1">
        <f t="shared" si="6"/>
        <v>9.6743043219560294E-3</v>
      </c>
      <c r="M15" s="1">
        <f t="shared" si="7"/>
        <v>2.0693439850686338E-3</v>
      </c>
      <c r="N15" s="1">
        <f t="shared" si="8"/>
        <v>26</v>
      </c>
      <c r="Q15">
        <v>3</v>
      </c>
      <c r="R15">
        <v>14.540000000000001</v>
      </c>
      <c r="S15">
        <v>152.22043478260875</v>
      </c>
      <c r="T15">
        <f t="shared" si="9"/>
        <v>12.337764578018529</v>
      </c>
      <c r="U15">
        <v>23</v>
      </c>
      <c r="Y15" s="36">
        <v>3</v>
      </c>
      <c r="Z15" s="12">
        <v>14.540000000000001</v>
      </c>
      <c r="AA15" s="12">
        <v>152.22043478260875</v>
      </c>
      <c r="AB15" s="12">
        <v>23</v>
      </c>
    </row>
    <row r="16" spans="1:28" x14ac:dyDescent="0.25">
      <c r="A16" s="1">
        <v>1</v>
      </c>
      <c r="B16" s="29">
        <v>4</v>
      </c>
      <c r="C16" s="29">
        <v>1</v>
      </c>
      <c r="D16" s="30">
        <v>6.8</v>
      </c>
      <c r="E16" s="30">
        <f t="shared" si="0"/>
        <v>46.239999999999995</v>
      </c>
      <c r="F16" s="30"/>
      <c r="G16" s="1">
        <f t="shared" si="1"/>
        <v>9.66</v>
      </c>
      <c r="H16" s="1">
        <f t="shared" si="2"/>
        <v>8.8004807560985849</v>
      </c>
      <c r="I16" s="20">
        <f t="shared" si="3"/>
        <v>7.882852194934987</v>
      </c>
      <c r="J16" s="1">
        <f t="shared" si="4"/>
        <v>7.882852194934987</v>
      </c>
      <c r="K16" s="1">
        <f t="shared" si="5"/>
        <v>3.6316811075498005E-3</v>
      </c>
      <c r="L16" s="1">
        <f t="shared" si="6"/>
        <v>1.2911232876003592E-2</v>
      </c>
      <c r="M16" s="1">
        <f t="shared" si="7"/>
        <v>5.256075201786837E-3</v>
      </c>
      <c r="N16" s="1">
        <f t="shared" si="8"/>
        <v>26</v>
      </c>
      <c r="Q16">
        <v>4</v>
      </c>
      <c r="R16">
        <v>13.76</v>
      </c>
      <c r="S16">
        <v>141.82</v>
      </c>
      <c r="T16">
        <f t="shared" si="9"/>
        <v>11.908820260630353</v>
      </c>
      <c r="U16">
        <v>30</v>
      </c>
      <c r="Y16" s="36">
        <v>4</v>
      </c>
      <c r="Z16" s="12">
        <v>13.76</v>
      </c>
      <c r="AA16" s="12">
        <v>141.82</v>
      </c>
      <c r="AB16" s="12">
        <v>30</v>
      </c>
    </row>
    <row r="17" spans="1:28" x14ac:dyDescent="0.25">
      <c r="A17" s="1">
        <v>1</v>
      </c>
      <c r="B17" s="29">
        <v>5</v>
      </c>
      <c r="C17" s="29">
        <v>1</v>
      </c>
      <c r="D17" s="30">
        <v>12.1</v>
      </c>
      <c r="E17" s="30">
        <f t="shared" si="0"/>
        <v>146.41</v>
      </c>
      <c r="F17" s="30">
        <v>11</v>
      </c>
      <c r="G17" s="1">
        <f t="shared" si="1"/>
        <v>9.66</v>
      </c>
      <c r="H17" s="1">
        <f t="shared" si="2"/>
        <v>8.8004807560985849</v>
      </c>
      <c r="I17" s="20">
        <f t="shared" si="3"/>
        <v>9.2964455874848415</v>
      </c>
      <c r="J17" s="1">
        <f t="shared" si="4"/>
        <v>11</v>
      </c>
      <c r="K17" s="1">
        <f t="shared" si="5"/>
        <v>1.149901451030204E-2</v>
      </c>
      <c r="L17" s="1">
        <f t="shared" si="6"/>
        <v>5.3827148626541317E-2</v>
      </c>
      <c r="M17" s="1">
        <f t="shared" si="7"/>
        <v>4.9948827647041297E-2</v>
      </c>
      <c r="N17" s="1">
        <f t="shared" si="8"/>
        <v>26</v>
      </c>
      <c r="Q17">
        <v>5</v>
      </c>
      <c r="R17">
        <v>11.34</v>
      </c>
      <c r="S17">
        <v>169.34277777777774</v>
      </c>
      <c r="T17">
        <f t="shared" si="9"/>
        <v>13.013177082395281</v>
      </c>
      <c r="U17">
        <v>18</v>
      </c>
      <c r="Y17" s="36">
        <v>5</v>
      </c>
      <c r="Z17" s="12">
        <v>11.34</v>
      </c>
      <c r="AA17" s="12">
        <v>169.34277777777774</v>
      </c>
      <c r="AB17" s="12">
        <v>18</v>
      </c>
    </row>
    <row r="18" spans="1:28" x14ac:dyDescent="0.25">
      <c r="A18" s="1">
        <v>1</v>
      </c>
      <c r="B18" s="29">
        <v>6</v>
      </c>
      <c r="C18" s="29">
        <v>1</v>
      </c>
      <c r="D18" s="30">
        <v>7.8</v>
      </c>
      <c r="E18" s="30">
        <f t="shared" si="0"/>
        <v>60.839999999999996</v>
      </c>
      <c r="F18" s="30"/>
      <c r="G18" s="1">
        <f t="shared" si="1"/>
        <v>9.66</v>
      </c>
      <c r="H18" s="1">
        <f t="shared" si="2"/>
        <v>8.8004807560985849</v>
      </c>
      <c r="I18" s="20">
        <f t="shared" si="3"/>
        <v>8.2992953375181404</v>
      </c>
      <c r="J18" s="1">
        <f t="shared" si="4"/>
        <v>8.2992953375181404</v>
      </c>
      <c r="K18" s="1">
        <f t="shared" si="5"/>
        <v>4.7783624261100747E-3</v>
      </c>
      <c r="L18" s="1">
        <f t="shared" si="6"/>
        <v>1.756834227365937E-2</v>
      </c>
      <c r="M18" s="1">
        <f t="shared" si="7"/>
        <v>1.0685594498484044E-2</v>
      </c>
      <c r="N18" s="1">
        <f t="shared" si="8"/>
        <v>26</v>
      </c>
      <c r="Q18">
        <v>6</v>
      </c>
      <c r="R18">
        <v>12.08</v>
      </c>
      <c r="S18">
        <v>228.55791666666676</v>
      </c>
      <c r="T18">
        <f t="shared" si="9"/>
        <v>15.118132049518113</v>
      </c>
      <c r="U18">
        <v>24</v>
      </c>
      <c r="Y18" s="36">
        <v>6</v>
      </c>
      <c r="Z18" s="12">
        <v>12.08</v>
      </c>
      <c r="AA18" s="12">
        <v>228.55791666666676</v>
      </c>
      <c r="AB18" s="12">
        <v>24</v>
      </c>
    </row>
    <row r="19" spans="1:28" x14ac:dyDescent="0.25">
      <c r="A19" s="1">
        <v>1</v>
      </c>
      <c r="B19" s="29">
        <v>7</v>
      </c>
      <c r="C19" s="29">
        <v>1</v>
      </c>
      <c r="D19" s="30">
        <v>6.8</v>
      </c>
      <c r="E19" s="30">
        <f t="shared" si="0"/>
        <v>46.239999999999995</v>
      </c>
      <c r="F19" s="30"/>
      <c r="G19" s="1">
        <f t="shared" si="1"/>
        <v>9.66</v>
      </c>
      <c r="H19" s="1">
        <f t="shared" si="2"/>
        <v>8.8004807560985849</v>
      </c>
      <c r="I19" s="20">
        <f t="shared" si="3"/>
        <v>7.882852194934987</v>
      </c>
      <c r="J19" s="1">
        <f t="shared" si="4"/>
        <v>7.882852194934987</v>
      </c>
      <c r="K19" s="1">
        <f t="shared" si="5"/>
        <v>3.6316811075498005E-3</v>
      </c>
      <c r="L19" s="1">
        <f t="shared" si="6"/>
        <v>1.2911232876003592E-2</v>
      </c>
      <c r="M19" s="1">
        <f t="shared" si="7"/>
        <v>5.256075201786837E-3</v>
      </c>
      <c r="N19" s="1">
        <f t="shared" si="8"/>
        <v>26</v>
      </c>
      <c r="Q19">
        <v>7</v>
      </c>
      <c r="R19">
        <v>13.2</v>
      </c>
      <c r="S19">
        <v>218.77192307692303</v>
      </c>
      <c r="T19">
        <f t="shared" si="9"/>
        <v>14.790940574450397</v>
      </c>
      <c r="U19">
        <v>26</v>
      </c>
      <c r="Y19" s="36">
        <v>7</v>
      </c>
      <c r="Z19" s="12">
        <v>13.2</v>
      </c>
      <c r="AA19" s="12">
        <v>218.77192307692303</v>
      </c>
      <c r="AB19" s="12">
        <v>26</v>
      </c>
    </row>
    <row r="20" spans="1:28" x14ac:dyDescent="0.25">
      <c r="A20" s="1">
        <v>1</v>
      </c>
      <c r="B20" s="29">
        <v>8</v>
      </c>
      <c r="C20" s="29">
        <v>1</v>
      </c>
      <c r="D20" s="30">
        <v>7.3</v>
      </c>
      <c r="E20" s="30">
        <f t="shared" si="0"/>
        <v>53.29</v>
      </c>
      <c r="F20" s="30"/>
      <c r="G20" s="1">
        <f t="shared" si="1"/>
        <v>9.66</v>
      </c>
      <c r="H20" s="1">
        <f t="shared" si="2"/>
        <v>8.8004807560985849</v>
      </c>
      <c r="I20" s="20">
        <f t="shared" si="3"/>
        <v>8.1033511264928393</v>
      </c>
      <c r="J20" s="1">
        <f t="shared" si="4"/>
        <v>8.1033511264928393</v>
      </c>
      <c r="K20" s="1">
        <f t="shared" si="5"/>
        <v>4.1853868127450016E-3</v>
      </c>
      <c r="L20" s="1">
        <f t="shared" si="6"/>
        <v>1.5157295586159225E-2</v>
      </c>
      <c r="M20" s="1">
        <f t="shared" si="7"/>
        <v>7.8206402801672958E-3</v>
      </c>
      <c r="N20" s="1">
        <f t="shared" si="8"/>
        <v>26</v>
      </c>
      <c r="Q20">
        <v>8</v>
      </c>
      <c r="R20">
        <v>12.120000000000001</v>
      </c>
      <c r="S20">
        <v>155.11285714285708</v>
      </c>
      <c r="T20">
        <f t="shared" si="9"/>
        <v>12.454431225184758</v>
      </c>
      <c r="U20">
        <v>35</v>
      </c>
      <c r="Y20" s="36">
        <v>8</v>
      </c>
      <c r="Z20" s="12">
        <v>12.120000000000001</v>
      </c>
      <c r="AA20" s="12">
        <v>155.11285714285708</v>
      </c>
      <c r="AB20" s="12">
        <v>35</v>
      </c>
    </row>
    <row r="21" spans="1:28" x14ac:dyDescent="0.25">
      <c r="A21" s="1">
        <v>1</v>
      </c>
      <c r="B21" s="29">
        <v>9</v>
      </c>
      <c r="C21" s="29">
        <v>1</v>
      </c>
      <c r="D21" s="30">
        <v>11.9</v>
      </c>
      <c r="E21" s="30">
        <f t="shared" si="0"/>
        <v>141.61000000000001</v>
      </c>
      <c r="F21" s="30">
        <v>10</v>
      </c>
      <c r="G21" s="1">
        <f t="shared" si="1"/>
        <v>9.66</v>
      </c>
      <c r="H21" s="1">
        <f t="shared" si="2"/>
        <v>8.8004807560985849</v>
      </c>
      <c r="I21" s="20">
        <f t="shared" si="3"/>
        <v>9.2690524663576355</v>
      </c>
      <c r="J21" s="1">
        <f t="shared" si="4"/>
        <v>10</v>
      </c>
      <c r="K21" s="1">
        <f t="shared" si="5"/>
        <v>1.1122023391871266E-2</v>
      </c>
      <c r="L21" s="1">
        <f t="shared" si="6"/>
        <v>4.6821771924896116E-2</v>
      </c>
      <c r="M21" s="1">
        <f t="shared" si="7"/>
        <v>4.3206624869712808E-2</v>
      </c>
      <c r="N21" s="1">
        <f t="shared" si="8"/>
        <v>26</v>
      </c>
      <c r="Q21">
        <v>9</v>
      </c>
      <c r="R21">
        <v>13.059999999999999</v>
      </c>
      <c r="S21">
        <v>168.78552631578947</v>
      </c>
      <c r="T21">
        <f t="shared" si="9"/>
        <v>12.991748393337575</v>
      </c>
      <c r="U21">
        <v>38</v>
      </c>
      <c r="Y21" s="36">
        <v>9</v>
      </c>
      <c r="Z21" s="12">
        <v>13.059999999999999</v>
      </c>
      <c r="AA21" s="12">
        <v>168.78552631578947</v>
      </c>
      <c r="AB21" s="12">
        <v>38</v>
      </c>
    </row>
    <row r="22" spans="1:28" x14ac:dyDescent="0.25">
      <c r="A22" s="1">
        <v>1</v>
      </c>
      <c r="B22" s="29">
        <v>10</v>
      </c>
      <c r="C22" s="29">
        <v>1</v>
      </c>
      <c r="D22" s="30">
        <v>8.5</v>
      </c>
      <c r="E22" s="30">
        <f t="shared" si="0"/>
        <v>72.25</v>
      </c>
      <c r="F22" s="30"/>
      <c r="G22" s="1">
        <f t="shared" si="1"/>
        <v>9.66</v>
      </c>
      <c r="H22" s="1">
        <f t="shared" si="2"/>
        <v>8.8004807560985849</v>
      </c>
      <c r="I22" s="20">
        <f t="shared" si="3"/>
        <v>8.5375128413174544</v>
      </c>
      <c r="J22" s="1">
        <f t="shared" si="4"/>
        <v>8.5375128413174544</v>
      </c>
      <c r="K22" s="1">
        <f t="shared" si="5"/>
        <v>5.6745017305465635E-3</v>
      </c>
      <c r="L22" s="1">
        <f t="shared" si="6"/>
        <v>2.1210719056464634E-2</v>
      </c>
      <c r="M22" s="1">
        <f t="shared" si="7"/>
        <v>1.504956613099691E-2</v>
      </c>
      <c r="N22" s="1">
        <f t="shared" si="8"/>
        <v>26</v>
      </c>
      <c r="Q22">
        <v>10</v>
      </c>
      <c r="R22">
        <v>14.120000000000001</v>
      </c>
      <c r="S22">
        <v>178.06805555555556</v>
      </c>
      <c r="T22">
        <f t="shared" si="9"/>
        <v>13.344214310162872</v>
      </c>
      <c r="U22">
        <v>36</v>
      </c>
      <c r="Y22" s="36">
        <v>10</v>
      </c>
      <c r="Z22" s="12">
        <v>14.120000000000001</v>
      </c>
      <c r="AA22" s="12">
        <v>178.06805555555556</v>
      </c>
      <c r="AB22" s="12">
        <v>36</v>
      </c>
    </row>
    <row r="23" spans="1:28" x14ac:dyDescent="0.25">
      <c r="A23" s="1">
        <v>1</v>
      </c>
      <c r="B23" s="29">
        <v>11</v>
      </c>
      <c r="C23" s="29">
        <v>1</v>
      </c>
      <c r="D23" s="30">
        <v>7.4</v>
      </c>
      <c r="E23" s="30">
        <f t="shared" si="0"/>
        <v>54.760000000000005</v>
      </c>
      <c r="F23" s="30"/>
      <c r="G23" s="1">
        <f t="shared" si="1"/>
        <v>9.66</v>
      </c>
      <c r="H23" s="1">
        <f t="shared" si="2"/>
        <v>8.8004807560985849</v>
      </c>
      <c r="I23" s="20">
        <f t="shared" si="3"/>
        <v>8.1444121660657771</v>
      </c>
      <c r="J23" s="1">
        <f t="shared" si="4"/>
        <v>8.1444121660657771</v>
      </c>
      <c r="K23" s="1">
        <f t="shared" si="5"/>
        <v>4.3008403427644273E-3</v>
      </c>
      <c r="L23" s="1">
        <f t="shared" si="6"/>
        <v>1.5626480779801239E-2</v>
      </c>
      <c r="M23" s="1">
        <f t="shared" si="7"/>
        <v>8.3727122392658008E-3</v>
      </c>
      <c r="N23" s="1">
        <f t="shared" si="8"/>
        <v>26</v>
      </c>
      <c r="Q23">
        <v>11</v>
      </c>
      <c r="R23">
        <v>12.68</v>
      </c>
      <c r="S23">
        <v>230.26629629629636</v>
      </c>
      <c r="T23">
        <f t="shared" si="9"/>
        <v>15.174527877212403</v>
      </c>
      <c r="U23">
        <v>27</v>
      </c>
      <c r="Y23" s="36">
        <v>11</v>
      </c>
      <c r="Z23" s="12">
        <v>12.68</v>
      </c>
      <c r="AA23" s="12">
        <v>230.26629629629636</v>
      </c>
      <c r="AB23" s="12">
        <v>27</v>
      </c>
    </row>
    <row r="24" spans="1:28" x14ac:dyDescent="0.25">
      <c r="A24" s="1">
        <v>1</v>
      </c>
      <c r="B24" s="29">
        <v>12</v>
      </c>
      <c r="C24" s="29">
        <v>1</v>
      </c>
      <c r="D24" s="30">
        <v>11.3</v>
      </c>
      <c r="E24" s="30">
        <f t="shared" si="0"/>
        <v>127.69000000000001</v>
      </c>
      <c r="F24" s="30">
        <v>7.6</v>
      </c>
      <c r="G24" s="1">
        <f t="shared" si="1"/>
        <v>9.66</v>
      </c>
      <c r="H24" s="1">
        <f t="shared" si="2"/>
        <v>8.8004807560985849</v>
      </c>
      <c r="I24" s="20">
        <f t="shared" si="3"/>
        <v>9.1786657080189435</v>
      </c>
      <c r="J24" s="1">
        <f t="shared" si="4"/>
        <v>7.6</v>
      </c>
      <c r="K24" s="1">
        <f t="shared" si="5"/>
        <v>1.0028749148422018E-2</v>
      </c>
      <c r="L24" s="1">
        <f t="shared" si="6"/>
        <v>3.1127046354447359E-2</v>
      </c>
      <c r="M24" s="1">
        <f t="shared" si="7"/>
        <v>2.8152227438590655E-2</v>
      </c>
      <c r="N24" s="1">
        <f t="shared" si="8"/>
        <v>26</v>
      </c>
      <c r="Q24">
        <v>12</v>
      </c>
      <c r="R24">
        <v>12.979999999999999</v>
      </c>
      <c r="S24">
        <v>118.11735294117648</v>
      </c>
      <c r="T24">
        <f t="shared" si="9"/>
        <v>10.868180755820013</v>
      </c>
      <c r="U24">
        <v>34</v>
      </c>
      <c r="Y24" s="36">
        <v>12</v>
      </c>
      <c r="Z24" s="12">
        <v>12.979999999999999</v>
      </c>
      <c r="AA24" s="12">
        <v>118.11735294117648</v>
      </c>
      <c r="AB24" s="12">
        <v>34</v>
      </c>
    </row>
    <row r="25" spans="1:28" x14ac:dyDescent="0.25">
      <c r="A25" s="1">
        <v>1</v>
      </c>
      <c r="B25" s="29">
        <v>13</v>
      </c>
      <c r="C25" s="29">
        <v>1</v>
      </c>
      <c r="D25" s="30">
        <v>10.9</v>
      </c>
      <c r="E25" s="30">
        <f t="shared" si="0"/>
        <v>118.81</v>
      </c>
      <c r="F25" s="30">
        <v>8.6999999999999993</v>
      </c>
      <c r="G25" s="1">
        <f t="shared" si="1"/>
        <v>9.66</v>
      </c>
      <c r="H25" s="1">
        <f t="shared" si="2"/>
        <v>8.8004807560985849</v>
      </c>
      <c r="I25" s="20">
        <f t="shared" si="3"/>
        <v>9.1108881577973229</v>
      </c>
      <c r="J25" s="1">
        <f t="shared" si="4"/>
        <v>8.6999999999999993</v>
      </c>
      <c r="K25" s="1">
        <f t="shared" si="5"/>
        <v>9.3313155793250824E-3</v>
      </c>
      <c r="L25" s="1">
        <f t="shared" si="6"/>
        <v>3.4038927390365785E-2</v>
      </c>
      <c r="M25" s="1">
        <f t="shared" si="7"/>
        <v>3.0269918408010073E-2</v>
      </c>
      <c r="N25" s="1">
        <f t="shared" si="8"/>
        <v>26</v>
      </c>
      <c r="Q25">
        <v>13</v>
      </c>
      <c r="R25">
        <v>12.68</v>
      </c>
      <c r="S25">
        <v>131.91842105263152</v>
      </c>
      <c r="T25">
        <f t="shared" si="9"/>
        <v>11.485574476386956</v>
      </c>
      <c r="U25">
        <v>38</v>
      </c>
      <c r="Y25" s="36">
        <v>13</v>
      </c>
      <c r="Z25" s="12">
        <v>12.68</v>
      </c>
      <c r="AA25" s="12">
        <v>131.91842105263152</v>
      </c>
      <c r="AB25" s="12">
        <v>38</v>
      </c>
    </row>
    <row r="26" spans="1:28" x14ac:dyDescent="0.25">
      <c r="A26" s="1">
        <v>1</v>
      </c>
      <c r="B26" s="29">
        <v>14</v>
      </c>
      <c r="C26" s="29">
        <v>1</v>
      </c>
      <c r="D26" s="30">
        <v>9.4</v>
      </c>
      <c r="E26" s="30">
        <f t="shared" si="0"/>
        <v>88.360000000000014</v>
      </c>
      <c r="F26" s="30"/>
      <c r="G26" s="1">
        <f t="shared" si="1"/>
        <v>9.66</v>
      </c>
      <c r="H26" s="1">
        <f t="shared" si="2"/>
        <v>8.8004807560985849</v>
      </c>
      <c r="I26" s="20">
        <f t="shared" si="3"/>
        <v>8.791260659784939</v>
      </c>
      <c r="J26" s="1">
        <f t="shared" si="4"/>
        <v>8.791260659784939</v>
      </c>
      <c r="K26" s="1">
        <f t="shared" si="5"/>
        <v>6.939778171779854E-3</v>
      </c>
      <c r="L26" s="1">
        <f t="shared" si="6"/>
        <v>2.6330593605433914E-2</v>
      </c>
      <c r="M26" s="1">
        <f t="shared" si="7"/>
        <v>2.1082600231727457E-2</v>
      </c>
      <c r="N26" s="1">
        <f t="shared" si="8"/>
        <v>26</v>
      </c>
      <c r="Q26">
        <v>14</v>
      </c>
      <c r="R26">
        <v>12.040000000000001</v>
      </c>
      <c r="S26">
        <v>191.425625</v>
      </c>
      <c r="T26">
        <f t="shared" si="9"/>
        <v>13.83566496414249</v>
      </c>
      <c r="U26">
        <v>32</v>
      </c>
      <c r="Y26" s="36">
        <v>14</v>
      </c>
      <c r="Z26" s="12">
        <v>12.040000000000001</v>
      </c>
      <c r="AA26" s="12">
        <v>191.425625</v>
      </c>
      <c r="AB26" s="12">
        <v>32</v>
      </c>
    </row>
    <row r="27" spans="1:28" x14ac:dyDescent="0.25">
      <c r="A27" s="1">
        <v>1</v>
      </c>
      <c r="B27" s="29">
        <v>15</v>
      </c>
      <c r="C27" s="29">
        <v>1</v>
      </c>
      <c r="D27" s="30">
        <v>11.4</v>
      </c>
      <c r="E27" s="30">
        <f t="shared" si="0"/>
        <v>129.96</v>
      </c>
      <c r="F27" s="30">
        <v>11</v>
      </c>
      <c r="G27" s="1">
        <f t="shared" si="1"/>
        <v>9.66</v>
      </c>
      <c r="H27" s="1">
        <f t="shared" si="2"/>
        <v>8.8004807560985849</v>
      </c>
      <c r="I27" s="20">
        <f t="shared" si="3"/>
        <v>9.1946332300100835</v>
      </c>
      <c r="J27" s="1">
        <f t="shared" si="4"/>
        <v>11</v>
      </c>
      <c r="K27" s="1">
        <f t="shared" si="5"/>
        <v>1.0207034531513238E-2</v>
      </c>
      <c r="L27" s="1">
        <f t="shared" si="6"/>
        <v>4.8308820331823606E-2</v>
      </c>
      <c r="M27" s="1">
        <f t="shared" si="7"/>
        <v>4.3855951405062141E-2</v>
      </c>
      <c r="N27" s="1">
        <f t="shared" si="8"/>
        <v>26</v>
      </c>
      <c r="Q27">
        <v>15</v>
      </c>
      <c r="R27">
        <v>12.08</v>
      </c>
      <c r="S27">
        <v>154.74965517241384</v>
      </c>
      <c r="T27">
        <f t="shared" si="9"/>
        <v>12.439841444826129</v>
      </c>
      <c r="U27">
        <v>29</v>
      </c>
      <c r="Y27" s="36">
        <v>15</v>
      </c>
      <c r="Z27" s="12">
        <v>12.08</v>
      </c>
      <c r="AA27" s="12">
        <v>154.74965517241384</v>
      </c>
      <c r="AB27" s="12">
        <v>29</v>
      </c>
    </row>
    <row r="28" spans="1:28" x14ac:dyDescent="0.25">
      <c r="A28" s="1">
        <v>1</v>
      </c>
      <c r="B28" s="29">
        <v>16</v>
      </c>
      <c r="C28" s="29">
        <v>1</v>
      </c>
      <c r="D28" s="30">
        <v>9</v>
      </c>
      <c r="E28" s="30">
        <f t="shared" si="0"/>
        <v>81</v>
      </c>
      <c r="F28" s="30"/>
      <c r="G28" s="1">
        <f t="shared" si="1"/>
        <v>9.66</v>
      </c>
      <c r="H28" s="1">
        <f t="shared" si="2"/>
        <v>8.8004807560985849</v>
      </c>
      <c r="I28" s="20">
        <f t="shared" si="3"/>
        <v>8.6851088834961701</v>
      </c>
      <c r="J28" s="1">
        <f t="shared" si="4"/>
        <v>8.6851088834961701</v>
      </c>
      <c r="K28" s="1">
        <f t="shared" si="5"/>
        <v>6.3617251235193314E-3</v>
      </c>
      <c r="L28" s="1">
        <f t="shared" si="6"/>
        <v>2.3996002924994216E-2</v>
      </c>
      <c r="M28" s="1">
        <f t="shared" si="7"/>
        <v>1.8351840783174301E-2</v>
      </c>
      <c r="N28" s="1">
        <f t="shared" si="8"/>
        <v>26</v>
      </c>
      <c r="Q28">
        <v>16</v>
      </c>
      <c r="R28">
        <v>14.7</v>
      </c>
      <c r="S28">
        <v>215.72305555555556</v>
      </c>
      <c r="T28">
        <f t="shared" si="9"/>
        <v>14.687513593374325</v>
      </c>
      <c r="U28">
        <v>36</v>
      </c>
      <c r="Y28" s="36">
        <v>16</v>
      </c>
      <c r="Z28" s="12">
        <v>14.7</v>
      </c>
      <c r="AA28" s="12">
        <v>215.72305555555556</v>
      </c>
      <c r="AB28" s="12">
        <v>36</v>
      </c>
    </row>
    <row r="29" spans="1:28" x14ac:dyDescent="0.25">
      <c r="A29" s="1">
        <v>1</v>
      </c>
      <c r="B29" s="29">
        <v>17</v>
      </c>
      <c r="C29" s="29">
        <v>1</v>
      </c>
      <c r="D29" s="30">
        <v>9.6999999999999993</v>
      </c>
      <c r="E29" s="30">
        <f t="shared" si="0"/>
        <v>94.089999999999989</v>
      </c>
      <c r="F29" s="30"/>
      <c r="G29" s="1">
        <f t="shared" si="1"/>
        <v>9.66</v>
      </c>
      <c r="H29" s="1">
        <f t="shared" si="2"/>
        <v>8.8004807560985849</v>
      </c>
      <c r="I29" s="20">
        <f t="shared" si="3"/>
        <v>8.8645475132698852</v>
      </c>
      <c r="J29" s="1">
        <f t="shared" si="4"/>
        <v>8.8645475132698852</v>
      </c>
      <c r="K29" s="1">
        <f t="shared" si="5"/>
        <v>7.3898113194065902E-3</v>
      </c>
      <c r="L29" s="1">
        <f t="shared" si="6"/>
        <v>2.8142018550317654E-2</v>
      </c>
      <c r="M29" s="1">
        <f t="shared" si="7"/>
        <v>2.3176935655210628E-2</v>
      </c>
      <c r="N29" s="1">
        <f t="shared" si="8"/>
        <v>26</v>
      </c>
      <c r="Q29">
        <v>17</v>
      </c>
      <c r="R29">
        <v>12.820000000000002</v>
      </c>
      <c r="S29">
        <v>197.25785714285712</v>
      </c>
      <c r="T29">
        <f t="shared" si="9"/>
        <v>14.044851624095468</v>
      </c>
      <c r="U29">
        <v>28</v>
      </c>
      <c r="Y29" s="36">
        <v>17</v>
      </c>
      <c r="Z29" s="12">
        <v>12.820000000000002</v>
      </c>
      <c r="AA29" s="12">
        <v>197.25785714285712</v>
      </c>
      <c r="AB29" s="12">
        <v>28</v>
      </c>
    </row>
    <row r="30" spans="1:28" x14ac:dyDescent="0.25">
      <c r="A30" s="1">
        <v>1</v>
      </c>
      <c r="B30" s="29">
        <v>18</v>
      </c>
      <c r="C30" s="29">
        <v>1</v>
      </c>
      <c r="D30" s="30">
        <v>8.5</v>
      </c>
      <c r="E30" s="30">
        <f t="shared" si="0"/>
        <v>72.25</v>
      </c>
      <c r="F30" s="30"/>
      <c r="G30" s="1">
        <f t="shared" si="1"/>
        <v>9.66</v>
      </c>
      <c r="H30" s="1">
        <f t="shared" si="2"/>
        <v>8.8004807560985849</v>
      </c>
      <c r="I30" s="20">
        <f t="shared" si="3"/>
        <v>8.5375128413174544</v>
      </c>
      <c r="J30" s="1">
        <f t="shared" si="4"/>
        <v>8.5375128413174544</v>
      </c>
      <c r="K30" s="1">
        <f t="shared" si="5"/>
        <v>5.6745017305465635E-3</v>
      </c>
      <c r="L30" s="1">
        <f t="shared" si="6"/>
        <v>2.1210719056464634E-2</v>
      </c>
      <c r="M30" s="1">
        <f t="shared" si="7"/>
        <v>1.504956613099691E-2</v>
      </c>
      <c r="N30" s="1">
        <f t="shared" si="8"/>
        <v>26</v>
      </c>
      <c r="Q30">
        <v>18</v>
      </c>
      <c r="R30">
        <v>13.36</v>
      </c>
      <c r="S30">
        <v>173.32878787878789</v>
      </c>
      <c r="T30">
        <f t="shared" si="9"/>
        <v>13.165439144927445</v>
      </c>
      <c r="U30">
        <v>33</v>
      </c>
      <c r="Y30" s="36">
        <v>18</v>
      </c>
      <c r="Z30" s="12">
        <v>13.36</v>
      </c>
      <c r="AA30" s="12">
        <v>173.32878787878789</v>
      </c>
      <c r="AB30" s="12">
        <v>33</v>
      </c>
    </row>
    <row r="31" spans="1:28" x14ac:dyDescent="0.25">
      <c r="A31" s="1">
        <v>1</v>
      </c>
      <c r="B31" s="29">
        <v>19</v>
      </c>
      <c r="C31" s="29">
        <v>1</v>
      </c>
      <c r="D31" s="30">
        <v>10</v>
      </c>
      <c r="E31" s="30">
        <f t="shared" si="0"/>
        <v>100</v>
      </c>
      <c r="F31" s="30"/>
      <c r="G31" s="1">
        <f t="shared" si="1"/>
        <v>9.66</v>
      </c>
      <c r="H31" s="1">
        <f t="shared" si="2"/>
        <v>8.8004807560985849</v>
      </c>
      <c r="I31" s="20">
        <f t="shared" si="3"/>
        <v>8.9328225031868129</v>
      </c>
      <c r="J31" s="1">
        <f t="shared" si="4"/>
        <v>8.9328225031868129</v>
      </c>
      <c r="K31" s="1">
        <f t="shared" si="5"/>
        <v>7.8539816339744835E-3</v>
      </c>
      <c r="L31" s="1">
        <f t="shared" si="6"/>
        <v>3.0004225760749712E-2</v>
      </c>
      <c r="M31" s="1">
        <f t="shared" si="7"/>
        <v>2.5308396690651214E-2</v>
      </c>
      <c r="N31" s="1">
        <f t="shared" si="8"/>
        <v>26</v>
      </c>
      <c r="Q31">
        <v>19</v>
      </c>
      <c r="R31">
        <v>10.520000000000001</v>
      </c>
      <c r="S31">
        <v>97.138139534883734</v>
      </c>
      <c r="T31">
        <f t="shared" si="9"/>
        <v>9.8558682790956436</v>
      </c>
      <c r="U31">
        <v>43</v>
      </c>
      <c r="Y31" s="36">
        <v>19</v>
      </c>
      <c r="Z31" s="12">
        <v>10.520000000000001</v>
      </c>
      <c r="AA31" s="12">
        <v>97.138139534883734</v>
      </c>
      <c r="AB31" s="12">
        <v>43</v>
      </c>
    </row>
    <row r="32" spans="1:28" x14ac:dyDescent="0.25">
      <c r="A32" s="1">
        <v>1</v>
      </c>
      <c r="B32" s="29">
        <v>20</v>
      </c>
      <c r="C32" s="29">
        <v>1</v>
      </c>
      <c r="D32" s="30">
        <v>7.8</v>
      </c>
      <c r="E32" s="30">
        <f t="shared" si="0"/>
        <v>60.839999999999996</v>
      </c>
      <c r="F32" s="30"/>
      <c r="G32" s="1">
        <f t="shared" si="1"/>
        <v>9.66</v>
      </c>
      <c r="H32" s="1">
        <f t="shared" si="2"/>
        <v>8.8004807560985849</v>
      </c>
      <c r="I32" s="20">
        <f t="shared" si="3"/>
        <v>8.2992953375181404</v>
      </c>
      <c r="J32" s="1">
        <f t="shared" si="4"/>
        <v>8.2992953375181404</v>
      </c>
      <c r="K32" s="1">
        <f t="shared" si="5"/>
        <v>4.7783624261100747E-3</v>
      </c>
      <c r="L32" s="1">
        <f t="shared" si="6"/>
        <v>1.756834227365937E-2</v>
      </c>
      <c r="M32" s="1">
        <f t="shared" si="7"/>
        <v>1.0685594498484044E-2</v>
      </c>
      <c r="N32" s="1">
        <f t="shared" si="8"/>
        <v>26</v>
      </c>
      <c r="Q32">
        <v>20</v>
      </c>
      <c r="R32">
        <v>14.419999999999998</v>
      </c>
      <c r="S32">
        <v>201.50555555555559</v>
      </c>
      <c r="T32">
        <f t="shared" si="9"/>
        <v>14.195265251327838</v>
      </c>
      <c r="U32">
        <v>45</v>
      </c>
      <c r="Y32" s="36">
        <v>20</v>
      </c>
      <c r="Z32" s="12">
        <v>14.419999999999998</v>
      </c>
      <c r="AA32" s="12">
        <v>201.50555555555559</v>
      </c>
      <c r="AB32" s="12">
        <v>45</v>
      </c>
    </row>
    <row r="33" spans="1:28" x14ac:dyDescent="0.25">
      <c r="A33" s="1">
        <v>1</v>
      </c>
      <c r="B33" s="29">
        <v>21</v>
      </c>
      <c r="C33" s="29">
        <v>1</v>
      </c>
      <c r="D33" s="30">
        <v>7.3</v>
      </c>
      <c r="E33" s="30">
        <f t="shared" si="0"/>
        <v>53.29</v>
      </c>
      <c r="F33" s="31"/>
      <c r="G33" s="1">
        <f t="shared" si="1"/>
        <v>9.66</v>
      </c>
      <c r="H33" s="1">
        <f t="shared" si="2"/>
        <v>8.8004807560985849</v>
      </c>
      <c r="I33" s="20">
        <f t="shared" si="3"/>
        <v>8.1033511264928393</v>
      </c>
      <c r="J33" s="1">
        <f t="shared" si="4"/>
        <v>8.1033511264928393</v>
      </c>
      <c r="K33" s="1">
        <f t="shared" si="5"/>
        <v>4.1853868127450016E-3</v>
      </c>
      <c r="L33" s="1">
        <f t="shared" si="6"/>
        <v>1.5157295586159225E-2</v>
      </c>
      <c r="M33" s="1">
        <f t="shared" si="7"/>
        <v>7.8206402801672958E-3</v>
      </c>
      <c r="N33" s="1">
        <f t="shared" si="8"/>
        <v>26</v>
      </c>
      <c r="Q33">
        <v>21</v>
      </c>
      <c r="R33">
        <v>14.14</v>
      </c>
      <c r="S33">
        <v>146.4251515151515</v>
      </c>
      <c r="T33">
        <f t="shared" si="9"/>
        <v>12.100626079470082</v>
      </c>
      <c r="U33">
        <v>33</v>
      </c>
      <c r="Y33" s="36">
        <v>21</v>
      </c>
      <c r="Z33" s="12">
        <v>14.14</v>
      </c>
      <c r="AA33" s="12">
        <v>146.4251515151515</v>
      </c>
      <c r="AB33" s="12">
        <v>33</v>
      </c>
    </row>
    <row r="34" spans="1:28" x14ac:dyDescent="0.25">
      <c r="A34" s="1">
        <v>1</v>
      </c>
      <c r="B34" s="29">
        <v>22</v>
      </c>
      <c r="C34" s="29">
        <v>1</v>
      </c>
      <c r="D34" s="30">
        <v>9.3000000000000007</v>
      </c>
      <c r="E34" s="30">
        <f t="shared" si="0"/>
        <v>86.490000000000009</v>
      </c>
      <c r="F34" s="30"/>
      <c r="G34" s="1">
        <f t="shared" si="1"/>
        <v>9.66</v>
      </c>
      <c r="H34" s="1">
        <f t="shared" si="2"/>
        <v>8.8004807560985849</v>
      </c>
      <c r="I34" s="20">
        <f t="shared" si="3"/>
        <v>8.7656551320153344</v>
      </c>
      <c r="J34" s="1">
        <f t="shared" si="4"/>
        <v>8.7656551320153344</v>
      </c>
      <c r="K34" s="1">
        <f t="shared" si="5"/>
        <v>6.7929087152245309E-3</v>
      </c>
      <c r="L34" s="1">
        <f t="shared" si="6"/>
        <v>2.5738233211625786E-2</v>
      </c>
      <c r="M34" s="1">
        <f t="shared" si="7"/>
        <v>2.0393093642739907E-2</v>
      </c>
      <c r="N34" s="1">
        <f t="shared" si="8"/>
        <v>26</v>
      </c>
      <c r="Q34">
        <v>22</v>
      </c>
      <c r="R34">
        <v>11.040000000000003</v>
      </c>
      <c r="S34">
        <v>137.41228571428573</v>
      </c>
      <c r="T34">
        <f t="shared" si="9"/>
        <v>11.722298653177445</v>
      </c>
      <c r="U34">
        <v>35</v>
      </c>
      <c r="Y34" s="36">
        <v>22</v>
      </c>
      <c r="Z34" s="12">
        <v>11.040000000000003</v>
      </c>
      <c r="AA34" s="12">
        <v>137.41228571428573</v>
      </c>
      <c r="AB34" s="12">
        <v>35</v>
      </c>
    </row>
    <row r="35" spans="1:28" x14ac:dyDescent="0.25">
      <c r="A35" s="1">
        <v>1</v>
      </c>
      <c r="B35" s="29">
        <v>23</v>
      </c>
      <c r="C35" s="29">
        <v>1</v>
      </c>
      <c r="D35" s="30">
        <v>7.3</v>
      </c>
      <c r="E35" s="30">
        <f t="shared" si="0"/>
        <v>53.29</v>
      </c>
      <c r="F35" s="30"/>
      <c r="G35" s="1">
        <f t="shared" si="1"/>
        <v>9.66</v>
      </c>
      <c r="H35" s="1">
        <f t="shared" si="2"/>
        <v>8.8004807560985849</v>
      </c>
      <c r="I35" s="20">
        <f t="shared" si="3"/>
        <v>8.1033511264928393</v>
      </c>
      <c r="J35" s="1">
        <f t="shared" si="4"/>
        <v>8.1033511264928393</v>
      </c>
      <c r="K35" s="1">
        <f t="shared" si="5"/>
        <v>4.1853868127450016E-3</v>
      </c>
      <c r="L35" s="1">
        <f t="shared" si="6"/>
        <v>1.5157295586159225E-2</v>
      </c>
      <c r="M35" s="1">
        <f t="shared" si="7"/>
        <v>7.8206402801672958E-3</v>
      </c>
      <c r="N35" s="1">
        <f t="shared" si="8"/>
        <v>26</v>
      </c>
      <c r="Q35">
        <v>23</v>
      </c>
      <c r="R35">
        <v>14.66</v>
      </c>
      <c r="S35">
        <v>203.39378378378379</v>
      </c>
      <c r="T35">
        <f t="shared" si="9"/>
        <v>14.26161925532244</v>
      </c>
      <c r="U35">
        <v>37</v>
      </c>
      <c r="Y35" s="36">
        <v>23</v>
      </c>
      <c r="Z35" s="12">
        <v>14.66</v>
      </c>
      <c r="AA35" s="12">
        <v>203.39378378378379</v>
      </c>
      <c r="AB35" s="12">
        <v>37</v>
      </c>
    </row>
    <row r="36" spans="1:28" x14ac:dyDescent="0.25">
      <c r="A36" s="1">
        <v>1</v>
      </c>
      <c r="B36" s="29">
        <v>24</v>
      </c>
      <c r="C36" s="29">
        <v>1</v>
      </c>
      <c r="D36" s="30">
        <v>5.6</v>
      </c>
      <c r="E36" s="30">
        <f t="shared" si="0"/>
        <v>31.359999999999996</v>
      </c>
      <c r="F36" s="30"/>
      <c r="G36" s="1">
        <f t="shared" si="1"/>
        <v>9.66</v>
      </c>
      <c r="H36" s="1">
        <f t="shared" si="2"/>
        <v>8.8004807560985849</v>
      </c>
      <c r="I36" s="20">
        <f t="shared" si="3"/>
        <v>7.2342427008793413</v>
      </c>
      <c r="J36" s="1">
        <f t="shared" si="4"/>
        <v>7.2342427008793413</v>
      </c>
      <c r="K36" s="1">
        <f t="shared" si="5"/>
        <v>2.4630086404143973E-3</v>
      </c>
      <c r="L36" s="1">
        <f t="shared" si="6"/>
        <v>8.2262783249211976E-3</v>
      </c>
      <c r="M36" s="1">
        <f t="shared" si="7"/>
        <v>1.0308223606411814E-3</v>
      </c>
      <c r="N36" s="1">
        <f t="shared" si="8"/>
        <v>26</v>
      </c>
      <c r="Q36">
        <v>24</v>
      </c>
      <c r="R36">
        <v>14.219999999999999</v>
      </c>
      <c r="S36">
        <v>249.39606060606059</v>
      </c>
      <c r="T36">
        <f t="shared" si="9"/>
        <v>15.792278512173619</v>
      </c>
      <c r="U36">
        <v>33</v>
      </c>
      <c r="Y36" s="36">
        <v>24</v>
      </c>
      <c r="Z36" s="12">
        <v>14.219999999999999</v>
      </c>
      <c r="AA36" s="12">
        <v>249.39606060606059</v>
      </c>
      <c r="AB36" s="12">
        <v>33</v>
      </c>
    </row>
    <row r="37" spans="1:28" x14ac:dyDescent="0.25">
      <c r="A37" s="1">
        <v>1</v>
      </c>
      <c r="B37" s="29">
        <v>25</v>
      </c>
      <c r="C37" s="29">
        <v>1</v>
      </c>
      <c r="D37" s="30">
        <v>8.5</v>
      </c>
      <c r="E37" s="30">
        <f t="shared" si="0"/>
        <v>72.25</v>
      </c>
      <c r="F37" s="30"/>
      <c r="G37" s="1">
        <f t="shared" si="1"/>
        <v>9.66</v>
      </c>
      <c r="H37" s="1">
        <f t="shared" si="2"/>
        <v>8.8004807560985849</v>
      </c>
      <c r="I37" s="20">
        <f t="shared" si="3"/>
        <v>8.5375128413174544</v>
      </c>
      <c r="J37" s="1">
        <f t="shared" si="4"/>
        <v>8.5375128413174544</v>
      </c>
      <c r="K37" s="1">
        <f t="shared" si="5"/>
        <v>5.6745017305465635E-3</v>
      </c>
      <c r="L37" s="1">
        <f t="shared" si="6"/>
        <v>2.1210719056464634E-2</v>
      </c>
      <c r="M37" s="1">
        <f t="shared" si="7"/>
        <v>1.504956613099691E-2</v>
      </c>
      <c r="N37" s="1">
        <f t="shared" si="8"/>
        <v>26</v>
      </c>
      <c r="Q37">
        <v>25</v>
      </c>
      <c r="R37">
        <v>10.139999999999999</v>
      </c>
      <c r="S37">
        <v>83.665526315789464</v>
      </c>
      <c r="T37">
        <f t="shared" si="9"/>
        <v>9.1468861540848678</v>
      </c>
      <c r="U37">
        <v>38</v>
      </c>
      <c r="Y37" s="36">
        <v>25</v>
      </c>
      <c r="Z37" s="12">
        <v>10.139999999999999</v>
      </c>
      <c r="AA37" s="12">
        <v>83.665526315789464</v>
      </c>
      <c r="AB37" s="12">
        <v>38</v>
      </c>
    </row>
    <row r="38" spans="1:28" x14ac:dyDescent="0.25">
      <c r="A38" s="1">
        <v>1</v>
      </c>
      <c r="B38" s="29">
        <v>26</v>
      </c>
      <c r="C38" s="29">
        <v>1</v>
      </c>
      <c r="D38" s="30">
        <v>6.1</v>
      </c>
      <c r="E38" s="30">
        <f t="shared" si="0"/>
        <v>37.209999999999994</v>
      </c>
      <c r="F38" s="30"/>
      <c r="G38" s="1">
        <f t="shared" si="1"/>
        <v>9.66</v>
      </c>
      <c r="H38" s="1">
        <f t="shared" si="2"/>
        <v>8.8004807560985849</v>
      </c>
      <c r="I38" s="20">
        <f t="shared" si="3"/>
        <v>7.5269706666042646</v>
      </c>
      <c r="J38" s="1">
        <f t="shared" si="4"/>
        <v>7.5269706666042646</v>
      </c>
      <c r="K38" s="1">
        <f t="shared" si="5"/>
        <v>2.9224665660019045E-3</v>
      </c>
      <c r="L38" s="1">
        <f t="shared" si="6"/>
        <v>1.0054305110179098E-2</v>
      </c>
      <c r="M38" s="1">
        <f t="shared" si="7"/>
        <v>2.3914915190590275E-3</v>
      </c>
      <c r="N38" s="1">
        <f t="shared" si="8"/>
        <v>26</v>
      </c>
      <c r="Q38">
        <v>26</v>
      </c>
      <c r="R38">
        <v>11.48</v>
      </c>
      <c r="S38">
        <v>128.07742857142858</v>
      </c>
      <c r="T38">
        <f t="shared" si="9"/>
        <v>11.317129873401143</v>
      </c>
      <c r="U38">
        <v>35</v>
      </c>
      <c r="Y38" s="36">
        <v>26</v>
      </c>
      <c r="Z38" s="12">
        <v>11.48</v>
      </c>
      <c r="AA38" s="12">
        <v>128.07742857142858</v>
      </c>
      <c r="AB38" s="12">
        <v>35</v>
      </c>
    </row>
    <row r="39" spans="1:28" x14ac:dyDescent="0.25">
      <c r="A39" s="1">
        <v>2</v>
      </c>
      <c r="B39" s="32">
        <v>1</v>
      </c>
      <c r="C39" s="32">
        <v>1</v>
      </c>
      <c r="D39" s="33">
        <v>9.5</v>
      </c>
      <c r="E39" s="33">
        <f t="shared" si="0"/>
        <v>90.25</v>
      </c>
      <c r="F39" s="34"/>
      <c r="G39" s="1">
        <f t="shared" si="1"/>
        <v>8.120000000000001</v>
      </c>
      <c r="H39" s="1">
        <f t="shared" si="2"/>
        <v>8.1380280166634975</v>
      </c>
      <c r="I39" s="20">
        <f t="shared" si="3"/>
        <v>7.5339265684546515</v>
      </c>
      <c r="J39" s="1">
        <f t="shared" si="4"/>
        <v>7.5339265684546515</v>
      </c>
      <c r="K39" s="1">
        <f t="shared" si="5"/>
        <v>7.0882184246619708E-3</v>
      </c>
      <c r="L39" s="1">
        <f t="shared" si="6"/>
        <v>2.2491564421623426E-2</v>
      </c>
      <c r="M39" s="1">
        <f t="shared" si="7"/>
        <v>1.8188282808539954E-2</v>
      </c>
      <c r="N39" s="1">
        <f t="shared" si="8"/>
        <v>20</v>
      </c>
      <c r="Q39">
        <v>27</v>
      </c>
      <c r="R39">
        <v>10.84</v>
      </c>
      <c r="S39">
        <v>118.55200000000002</v>
      </c>
      <c r="T39">
        <f t="shared" si="9"/>
        <v>10.888158705676549</v>
      </c>
      <c r="U39">
        <v>35</v>
      </c>
      <c r="Y39" s="36">
        <v>27</v>
      </c>
      <c r="Z39" s="12">
        <v>10.84</v>
      </c>
      <c r="AA39" s="12">
        <v>118.55200000000002</v>
      </c>
      <c r="AB39" s="12">
        <v>35</v>
      </c>
    </row>
    <row r="40" spans="1:28" x14ac:dyDescent="0.25">
      <c r="A40" s="1">
        <v>2</v>
      </c>
      <c r="B40" s="32">
        <v>2</v>
      </c>
      <c r="C40" s="32">
        <v>1</v>
      </c>
      <c r="D40" s="33">
        <v>10.1</v>
      </c>
      <c r="E40" s="33">
        <f t="shared" si="0"/>
        <v>102.00999999999999</v>
      </c>
      <c r="F40" s="33">
        <v>5.9</v>
      </c>
      <c r="G40" s="1">
        <f t="shared" si="1"/>
        <v>8.120000000000001</v>
      </c>
      <c r="H40" s="1">
        <f t="shared" si="2"/>
        <v>8.1380280166634975</v>
      </c>
      <c r="I40" s="20">
        <f t="shared" si="3"/>
        <v>7.6377150142240327</v>
      </c>
      <c r="J40" s="1">
        <f t="shared" si="4"/>
        <v>5.9</v>
      </c>
      <c r="K40" s="1">
        <f t="shared" si="5"/>
        <v>8.0118466648173691E-3</v>
      </c>
      <c r="L40" s="1">
        <f t="shared" si="6"/>
        <v>1.8996757001773865E-2</v>
      </c>
      <c r="M40" s="1">
        <f t="shared" si="7"/>
        <v>1.6138677157834583E-2</v>
      </c>
      <c r="N40" s="1">
        <f t="shared" si="8"/>
        <v>20</v>
      </c>
      <c r="Y40" s="36" t="s">
        <v>6</v>
      </c>
      <c r="Z40" s="12">
        <v>12.474074074074077</v>
      </c>
      <c r="AA40" s="12">
        <v>160.19655132641293</v>
      </c>
      <c r="AB40" s="12">
        <v>867</v>
      </c>
    </row>
    <row r="41" spans="1:28" x14ac:dyDescent="0.25">
      <c r="A41" s="1">
        <v>2</v>
      </c>
      <c r="B41" s="32">
        <v>3</v>
      </c>
      <c r="C41" s="32">
        <v>1</v>
      </c>
      <c r="D41" s="33">
        <v>7.1</v>
      </c>
      <c r="E41" s="33">
        <f t="shared" si="0"/>
        <v>50.41</v>
      </c>
      <c r="F41" s="33"/>
      <c r="G41" s="1">
        <f t="shared" si="1"/>
        <v>8.120000000000001</v>
      </c>
      <c r="H41" s="1">
        <f t="shared" si="2"/>
        <v>8.1380280166634975</v>
      </c>
      <c r="I41" s="20">
        <f t="shared" si="3"/>
        <v>6.9160484100573978</v>
      </c>
      <c r="J41" s="1">
        <f t="shared" si="4"/>
        <v>6.9160484100573978</v>
      </c>
      <c r="K41" s="1">
        <f t="shared" si="5"/>
        <v>3.9591921416865369E-3</v>
      </c>
      <c r="L41" s="1">
        <f t="shared" si="6"/>
        <v>1.2020037039379476E-2</v>
      </c>
      <c r="M41" s="1">
        <f t="shared" si="7"/>
        <v>5.7007574459481897E-3</v>
      </c>
      <c r="N41" s="1">
        <f t="shared" si="8"/>
        <v>20</v>
      </c>
    </row>
    <row r="42" spans="1:28" x14ac:dyDescent="0.25">
      <c r="A42" s="1">
        <v>2</v>
      </c>
      <c r="B42" s="32">
        <v>4</v>
      </c>
      <c r="C42" s="32">
        <v>1</v>
      </c>
      <c r="D42" s="33">
        <v>5.0999999999999996</v>
      </c>
      <c r="E42" s="33">
        <f t="shared" si="0"/>
        <v>26.009999999999998</v>
      </c>
      <c r="F42" s="33"/>
      <c r="G42" s="1">
        <f t="shared" si="1"/>
        <v>8.120000000000001</v>
      </c>
      <c r="H42" s="1">
        <f t="shared" si="2"/>
        <v>8.1380280166634975</v>
      </c>
      <c r="I42" s="20">
        <f t="shared" si="3"/>
        <v>6.0173239175149185</v>
      </c>
      <c r="J42" s="1">
        <f t="shared" si="4"/>
        <v>6.0173239175149185</v>
      </c>
      <c r="K42" s="1">
        <f t="shared" si="5"/>
        <v>2.042820622996763E-3</v>
      </c>
      <c r="L42" s="1">
        <f t="shared" si="6"/>
        <v>5.6214843343281489E-3</v>
      </c>
      <c r="M42" s="1">
        <f t="shared" si="7"/>
        <v>2.5086564844997256E-4</v>
      </c>
      <c r="N42" s="1">
        <f t="shared" si="8"/>
        <v>20</v>
      </c>
    </row>
    <row r="43" spans="1:28" x14ac:dyDescent="0.25">
      <c r="A43" s="1">
        <v>2</v>
      </c>
      <c r="B43" s="32">
        <v>5</v>
      </c>
      <c r="C43" s="32">
        <v>1</v>
      </c>
      <c r="D43" s="33">
        <v>5.8</v>
      </c>
      <c r="E43" s="33">
        <f t="shared" si="0"/>
        <v>33.64</v>
      </c>
      <c r="F43" s="33"/>
      <c r="G43" s="1">
        <f t="shared" si="1"/>
        <v>8.120000000000001</v>
      </c>
      <c r="H43" s="1">
        <f t="shared" si="2"/>
        <v>8.1380280166634975</v>
      </c>
      <c r="I43" s="20">
        <f t="shared" si="3"/>
        <v>6.3851525807328082</v>
      </c>
      <c r="J43" s="1">
        <f t="shared" si="4"/>
        <v>6.3851525807328082</v>
      </c>
      <c r="K43" s="1">
        <f t="shared" si="5"/>
        <v>2.642079421669016E-3</v>
      </c>
      <c r="L43" s="1">
        <f t="shared" si="6"/>
        <v>7.5989562048051065E-3</v>
      </c>
      <c r="M43" s="1">
        <f t="shared" si="7"/>
        <v>1.2748774759938214E-3</v>
      </c>
      <c r="N43" s="1">
        <f t="shared" si="8"/>
        <v>20</v>
      </c>
    </row>
    <row r="44" spans="1:28" x14ac:dyDescent="0.25">
      <c r="A44" s="1">
        <v>2</v>
      </c>
      <c r="B44" s="32">
        <v>6</v>
      </c>
      <c r="C44" s="32">
        <v>1</v>
      </c>
      <c r="D44" s="33">
        <v>9.5</v>
      </c>
      <c r="E44" s="33">
        <f t="shared" si="0"/>
        <v>90.25</v>
      </c>
      <c r="F44" s="33"/>
      <c r="G44" s="1">
        <f t="shared" si="1"/>
        <v>8.120000000000001</v>
      </c>
      <c r="H44" s="1">
        <f t="shared" si="2"/>
        <v>8.1380280166634975</v>
      </c>
      <c r="I44" s="20">
        <f t="shared" si="3"/>
        <v>7.5339265684546515</v>
      </c>
      <c r="J44" s="1">
        <f t="shared" si="4"/>
        <v>7.5339265684546515</v>
      </c>
      <c r="K44" s="1">
        <f t="shared" si="5"/>
        <v>7.0882184246619708E-3</v>
      </c>
      <c r="L44" s="1">
        <f t="shared" si="6"/>
        <v>2.2491564421623426E-2</v>
      </c>
      <c r="M44" s="1">
        <f t="shared" si="7"/>
        <v>1.8188282808539954E-2</v>
      </c>
      <c r="N44" s="1">
        <f t="shared" si="8"/>
        <v>20</v>
      </c>
    </row>
    <row r="45" spans="1:28" x14ac:dyDescent="0.25">
      <c r="A45" s="1">
        <v>2</v>
      </c>
      <c r="B45" s="32">
        <v>7</v>
      </c>
      <c r="C45" s="32">
        <v>1</v>
      </c>
      <c r="D45" s="33">
        <v>5.2</v>
      </c>
      <c r="E45" s="33">
        <f t="shared" si="0"/>
        <v>27.040000000000003</v>
      </c>
      <c r="F45" s="33"/>
      <c r="G45" s="1">
        <f t="shared" si="1"/>
        <v>8.120000000000001</v>
      </c>
      <c r="H45" s="1">
        <f t="shared" si="2"/>
        <v>8.1380280166634975</v>
      </c>
      <c r="I45" s="20">
        <f t="shared" si="3"/>
        <v>6.0739804598002669</v>
      </c>
      <c r="J45" s="1">
        <f t="shared" si="4"/>
        <v>6.0739804598002669</v>
      </c>
      <c r="K45" s="1">
        <f t="shared" si="5"/>
        <v>2.1237166338267002E-3</v>
      </c>
      <c r="L45" s="1">
        <f t="shared" si="6"/>
        <v>5.8859961623846943E-3</v>
      </c>
      <c r="M45" s="1">
        <f t="shared" si="7"/>
        <v>3.3724016529346386E-4</v>
      </c>
      <c r="N45" s="1">
        <f t="shared" si="8"/>
        <v>20</v>
      </c>
    </row>
    <row r="46" spans="1:28" x14ac:dyDescent="0.25">
      <c r="A46" s="1">
        <v>2</v>
      </c>
      <c r="B46" s="32">
        <v>8</v>
      </c>
      <c r="C46" s="32">
        <v>1</v>
      </c>
      <c r="D46" s="33">
        <v>9</v>
      </c>
      <c r="E46" s="33">
        <f t="shared" si="0"/>
        <v>81</v>
      </c>
      <c r="F46" s="33"/>
      <c r="G46" s="1">
        <f t="shared" si="1"/>
        <v>8.120000000000001</v>
      </c>
      <c r="H46" s="1">
        <f t="shared" si="2"/>
        <v>8.1380280166634975</v>
      </c>
      <c r="I46" s="20">
        <f t="shared" si="3"/>
        <v>7.4344248284585204</v>
      </c>
      <c r="J46" s="1">
        <f t="shared" si="4"/>
        <v>7.4344248284585204</v>
      </c>
      <c r="K46" s="1">
        <f t="shared" si="5"/>
        <v>6.3617251235193314E-3</v>
      </c>
      <c r="L46" s="1">
        <f t="shared" si="6"/>
        <v>2.0081017578579805E-2</v>
      </c>
      <c r="M46" s="1">
        <f t="shared" si="7"/>
        <v>1.535770930342599E-2</v>
      </c>
      <c r="N46" s="1">
        <f t="shared" si="8"/>
        <v>20</v>
      </c>
    </row>
    <row r="47" spans="1:28" x14ac:dyDescent="0.25">
      <c r="A47" s="1">
        <v>2</v>
      </c>
      <c r="B47" s="32">
        <v>9</v>
      </c>
      <c r="C47" s="32">
        <v>1</v>
      </c>
      <c r="D47" s="33">
        <v>9.1999999999999993</v>
      </c>
      <c r="E47" s="33">
        <f t="shared" si="0"/>
        <v>84.639999999999986</v>
      </c>
      <c r="F47" s="33"/>
      <c r="G47" s="1">
        <f t="shared" si="1"/>
        <v>8.120000000000001</v>
      </c>
      <c r="H47" s="1">
        <f t="shared" si="2"/>
        <v>8.1380280166634975</v>
      </c>
      <c r="I47" s="20">
        <f t="shared" si="3"/>
        <v>7.475755959841301</v>
      </c>
      <c r="J47" s="1">
        <f t="shared" si="4"/>
        <v>7.475755959841301</v>
      </c>
      <c r="K47" s="1">
        <f t="shared" si="5"/>
        <v>6.6476100549960008E-3</v>
      </c>
      <c r="L47" s="1">
        <f t="shared" si="6"/>
        <v>2.1031449203226266E-2</v>
      </c>
      <c r="M47" s="1">
        <f t="shared" si="7"/>
        <v>1.647958588468789E-2</v>
      </c>
      <c r="N47" s="1">
        <f t="shared" si="8"/>
        <v>20</v>
      </c>
    </row>
    <row r="48" spans="1:28" x14ac:dyDescent="0.25">
      <c r="A48" s="1">
        <v>2</v>
      </c>
      <c r="B48" s="32">
        <v>10</v>
      </c>
      <c r="C48" s="32">
        <v>1</v>
      </c>
      <c r="D48" s="33">
        <v>7.3</v>
      </c>
      <c r="E48" s="33">
        <f t="shared" si="0"/>
        <v>53.29</v>
      </c>
      <c r="F48" s="33"/>
      <c r="G48" s="1">
        <f t="shared" si="1"/>
        <v>8.120000000000001</v>
      </c>
      <c r="H48" s="1">
        <f t="shared" si="2"/>
        <v>8.1380280166634975</v>
      </c>
      <c r="I48" s="20">
        <f t="shared" si="3"/>
        <v>6.983188078934802</v>
      </c>
      <c r="J48" s="1">
        <f t="shared" si="4"/>
        <v>6.983188078934802</v>
      </c>
      <c r="K48" s="1">
        <f t="shared" si="5"/>
        <v>4.1853868127450016E-3</v>
      </c>
      <c r="L48" s="1">
        <f t="shared" si="6"/>
        <v>1.2782327002835886E-2</v>
      </c>
      <c r="M48" s="1">
        <f t="shared" si="7"/>
        <v>6.5952386337264305E-3</v>
      </c>
      <c r="N48" s="1">
        <f t="shared" si="8"/>
        <v>20</v>
      </c>
    </row>
    <row r="49" spans="1:14" x14ac:dyDescent="0.25">
      <c r="A49" s="1">
        <v>2</v>
      </c>
      <c r="B49" s="32">
        <v>11</v>
      </c>
      <c r="C49" s="32">
        <v>1</v>
      </c>
      <c r="D49" s="33">
        <v>6.1</v>
      </c>
      <c r="E49" s="33">
        <f t="shared" si="0"/>
        <v>37.209999999999994</v>
      </c>
      <c r="F49" s="33"/>
      <c r="G49" s="1">
        <f t="shared" si="1"/>
        <v>8.120000000000001</v>
      </c>
      <c r="H49" s="1">
        <f t="shared" si="2"/>
        <v>8.1380280166634975</v>
      </c>
      <c r="I49" s="20">
        <f t="shared" si="3"/>
        <v>6.5237480762073465</v>
      </c>
      <c r="J49" s="1">
        <f t="shared" si="4"/>
        <v>6.5237480762073465</v>
      </c>
      <c r="K49" s="1">
        <f t="shared" si="5"/>
        <v>2.9224665660019045E-3</v>
      </c>
      <c r="L49" s="1">
        <f t="shared" si="6"/>
        <v>8.53473668077483E-3</v>
      </c>
      <c r="M49" s="1">
        <f t="shared" si="7"/>
        <v>2.0300508255723126E-3</v>
      </c>
      <c r="N49" s="1">
        <f t="shared" si="8"/>
        <v>20</v>
      </c>
    </row>
    <row r="50" spans="1:14" x14ac:dyDescent="0.25">
      <c r="A50" s="1">
        <v>2</v>
      </c>
      <c r="B50" s="32">
        <v>11</v>
      </c>
      <c r="C50" s="32">
        <v>2</v>
      </c>
      <c r="D50" s="33">
        <v>5.4</v>
      </c>
      <c r="E50" s="33">
        <f t="shared" si="0"/>
        <v>29.160000000000004</v>
      </c>
      <c r="F50" s="33"/>
      <c r="G50" s="1">
        <f t="shared" si="1"/>
        <v>8.120000000000001</v>
      </c>
      <c r="H50" s="1">
        <f t="shared" si="2"/>
        <v>8.1380280166634975</v>
      </c>
      <c r="I50" s="20">
        <f t="shared" si="3"/>
        <v>6.1830443781145261</v>
      </c>
      <c r="J50" s="1">
        <f t="shared" si="4"/>
        <v>6.1830443781145261</v>
      </c>
      <c r="K50" s="1">
        <f t="shared" si="5"/>
        <v>2.2902210444669595E-3</v>
      </c>
      <c r="L50" s="1">
        <f t="shared" si="6"/>
        <v>6.433143774301253E-3</v>
      </c>
      <c r="M50" s="1">
        <f t="shared" si="7"/>
        <v>5.6644468265959588E-4</v>
      </c>
      <c r="N50" s="1">
        <f t="shared" si="8"/>
        <v>20</v>
      </c>
    </row>
    <row r="51" spans="1:14" x14ac:dyDescent="0.25">
      <c r="A51" s="1">
        <v>2</v>
      </c>
      <c r="B51" s="32">
        <v>12</v>
      </c>
      <c r="C51" s="32">
        <v>1</v>
      </c>
      <c r="D51" s="33">
        <v>9</v>
      </c>
      <c r="E51" s="33">
        <f t="shared" si="0"/>
        <v>81</v>
      </c>
      <c r="F51" s="33"/>
      <c r="G51" s="1">
        <f t="shared" si="1"/>
        <v>8.120000000000001</v>
      </c>
      <c r="H51" s="1">
        <f t="shared" si="2"/>
        <v>8.1380280166634975</v>
      </c>
      <c r="I51" s="20">
        <f t="shared" si="3"/>
        <v>7.4344248284585204</v>
      </c>
      <c r="J51" s="1">
        <f t="shared" si="4"/>
        <v>7.4344248284585204</v>
      </c>
      <c r="K51" s="1">
        <f t="shared" si="5"/>
        <v>6.3617251235193314E-3</v>
      </c>
      <c r="L51" s="1">
        <f t="shared" si="6"/>
        <v>2.0081017578579805E-2</v>
      </c>
      <c r="M51" s="1">
        <f t="shared" si="7"/>
        <v>1.535770930342599E-2</v>
      </c>
      <c r="N51" s="1">
        <f t="shared" si="8"/>
        <v>20</v>
      </c>
    </row>
    <row r="52" spans="1:14" x14ac:dyDescent="0.25">
      <c r="A52" s="1">
        <v>2</v>
      </c>
      <c r="B52" s="32">
        <v>13</v>
      </c>
      <c r="C52" s="32">
        <v>1</v>
      </c>
      <c r="D52" s="33">
        <v>10.3</v>
      </c>
      <c r="E52" s="33">
        <f t="shared" si="0"/>
        <v>106.09000000000002</v>
      </c>
      <c r="F52" s="33">
        <v>8.8000000000000007</v>
      </c>
      <c r="G52" s="1">
        <f t="shared" si="1"/>
        <v>8.120000000000001</v>
      </c>
      <c r="H52" s="1">
        <f t="shared" si="2"/>
        <v>8.1380280166634975</v>
      </c>
      <c r="I52" s="20">
        <f t="shared" si="3"/>
        <v>7.6689248858515926</v>
      </c>
      <c r="J52" s="1">
        <f t="shared" si="4"/>
        <v>8.8000000000000007</v>
      </c>
      <c r="K52" s="1">
        <f t="shared" si="5"/>
        <v>8.3322891154835304E-3</v>
      </c>
      <c r="L52" s="1">
        <f t="shared" si="6"/>
        <v>3.1119328802705685E-2</v>
      </c>
      <c r="M52" s="1">
        <f t="shared" si="7"/>
        <v>2.6789407455268147E-2</v>
      </c>
      <c r="N52" s="1">
        <f t="shared" si="8"/>
        <v>20</v>
      </c>
    </row>
    <row r="53" spans="1:14" x14ac:dyDescent="0.25">
      <c r="A53" s="1">
        <v>2</v>
      </c>
      <c r="B53" s="32">
        <v>14</v>
      </c>
      <c r="C53" s="32">
        <v>1</v>
      </c>
      <c r="D53" s="33">
        <v>11.2</v>
      </c>
      <c r="E53" s="33">
        <f t="shared" si="0"/>
        <v>125.43999999999998</v>
      </c>
      <c r="F53" s="33">
        <v>9</v>
      </c>
      <c r="G53" s="1">
        <f t="shared" si="1"/>
        <v>8.120000000000001</v>
      </c>
      <c r="H53" s="1">
        <f t="shared" si="2"/>
        <v>8.1380280166634975</v>
      </c>
      <c r="I53" s="20">
        <f t="shared" si="3"/>
        <v>7.7912230453041573</v>
      </c>
      <c r="J53" s="1">
        <f t="shared" si="4"/>
        <v>9</v>
      </c>
      <c r="K53" s="1">
        <f t="shared" si="5"/>
        <v>9.8520345616575893E-3</v>
      </c>
      <c r="L53" s="1">
        <f t="shared" si="6"/>
        <v>3.7174384983744313E-2</v>
      </c>
      <c r="M53" s="1">
        <f t="shared" si="7"/>
        <v>3.3489836161911528E-2</v>
      </c>
      <c r="N53" s="1">
        <f t="shared" si="8"/>
        <v>20</v>
      </c>
    </row>
    <row r="54" spans="1:14" x14ac:dyDescent="0.25">
      <c r="A54" s="1">
        <v>2</v>
      </c>
      <c r="B54" s="32">
        <v>15</v>
      </c>
      <c r="C54" s="32">
        <v>1</v>
      </c>
      <c r="D54" s="33">
        <v>7.3</v>
      </c>
      <c r="E54" s="33">
        <f t="shared" si="0"/>
        <v>53.29</v>
      </c>
      <c r="F54" s="33"/>
      <c r="G54" s="1">
        <f t="shared" si="1"/>
        <v>8.120000000000001</v>
      </c>
      <c r="H54" s="1">
        <f t="shared" si="2"/>
        <v>8.1380280166634975</v>
      </c>
      <c r="I54" s="20">
        <f t="shared" si="3"/>
        <v>6.983188078934802</v>
      </c>
      <c r="J54" s="1">
        <f t="shared" si="4"/>
        <v>6.983188078934802</v>
      </c>
      <c r="K54" s="1">
        <f t="shared" si="5"/>
        <v>4.1853868127450016E-3</v>
      </c>
      <c r="L54" s="1">
        <f t="shared" si="6"/>
        <v>1.2782327002835886E-2</v>
      </c>
      <c r="M54" s="1">
        <f t="shared" si="7"/>
        <v>6.5952386337264305E-3</v>
      </c>
      <c r="N54" s="1">
        <f t="shared" si="8"/>
        <v>20</v>
      </c>
    </row>
    <row r="55" spans="1:14" x14ac:dyDescent="0.25">
      <c r="A55" s="1">
        <v>2</v>
      </c>
      <c r="B55" s="32">
        <v>16</v>
      </c>
      <c r="C55" s="32">
        <v>1</v>
      </c>
      <c r="D55" s="33">
        <v>10.1</v>
      </c>
      <c r="E55" s="33">
        <f t="shared" si="0"/>
        <v>102.00999999999999</v>
      </c>
      <c r="F55" s="33">
        <v>8.4</v>
      </c>
      <c r="G55" s="1">
        <f t="shared" si="1"/>
        <v>8.120000000000001</v>
      </c>
      <c r="H55" s="1">
        <f t="shared" si="2"/>
        <v>8.1380280166634975</v>
      </c>
      <c r="I55" s="20">
        <f t="shared" si="3"/>
        <v>7.6377150142240327</v>
      </c>
      <c r="J55" s="1">
        <f t="shared" si="4"/>
        <v>8.4</v>
      </c>
      <c r="K55" s="1">
        <f t="shared" si="5"/>
        <v>8.0118466648173691E-3</v>
      </c>
      <c r="L55" s="1">
        <f t="shared" si="6"/>
        <v>2.847281355052695E-2</v>
      </c>
      <c r="M55" s="1">
        <f t="shared" si="7"/>
        <v>2.4189052143177077E-2</v>
      </c>
      <c r="N55" s="1">
        <f t="shared" si="8"/>
        <v>20</v>
      </c>
    </row>
    <row r="56" spans="1:14" x14ac:dyDescent="0.25">
      <c r="A56" s="1">
        <v>2</v>
      </c>
      <c r="B56" s="32">
        <v>17</v>
      </c>
      <c r="C56" s="32">
        <v>1</v>
      </c>
      <c r="D56" s="33">
        <v>9.6</v>
      </c>
      <c r="E56" s="33">
        <f t="shared" si="0"/>
        <v>92.16</v>
      </c>
      <c r="F56" s="33">
        <v>8.5</v>
      </c>
      <c r="G56" s="1">
        <f t="shared" si="1"/>
        <v>8.120000000000001</v>
      </c>
      <c r="H56" s="1">
        <f t="shared" si="2"/>
        <v>8.1380280166634975</v>
      </c>
      <c r="I56" s="20">
        <f t="shared" si="3"/>
        <v>7.5523473826057419</v>
      </c>
      <c r="J56" s="1">
        <f t="shared" si="4"/>
        <v>8.5</v>
      </c>
      <c r="K56" s="1">
        <f t="shared" si="5"/>
        <v>7.2382294738708832E-3</v>
      </c>
      <c r="L56" s="1">
        <f t="shared" si="6"/>
        <v>2.6320570676283489E-2</v>
      </c>
      <c r="M56" s="1">
        <f t="shared" si="7"/>
        <v>2.1485299752296787E-2</v>
      </c>
      <c r="N56" s="1">
        <f t="shared" si="8"/>
        <v>20</v>
      </c>
    </row>
    <row r="57" spans="1:14" x14ac:dyDescent="0.25">
      <c r="A57" s="1">
        <v>2</v>
      </c>
      <c r="B57" s="32">
        <v>18</v>
      </c>
      <c r="C57" s="32">
        <v>1</v>
      </c>
      <c r="D57" s="33">
        <v>5.0999999999999996</v>
      </c>
      <c r="E57" s="33">
        <f t="shared" si="0"/>
        <v>26.009999999999998</v>
      </c>
      <c r="F57" s="33"/>
      <c r="G57" s="1">
        <f t="shared" si="1"/>
        <v>8.120000000000001</v>
      </c>
      <c r="H57" s="1">
        <f t="shared" si="2"/>
        <v>8.1380280166634975</v>
      </c>
      <c r="I57" s="20">
        <f t="shared" si="3"/>
        <v>6.0173239175149185</v>
      </c>
      <c r="J57" s="1">
        <f t="shared" si="4"/>
        <v>6.0173239175149185</v>
      </c>
      <c r="K57" s="1">
        <f t="shared" si="5"/>
        <v>2.042820622996763E-3</v>
      </c>
      <c r="L57" s="1">
        <f t="shared" si="6"/>
        <v>5.6214843343281489E-3</v>
      </c>
      <c r="M57" s="1">
        <f t="shared" si="7"/>
        <v>2.5086564844997256E-4</v>
      </c>
      <c r="N57" s="1">
        <f t="shared" si="8"/>
        <v>20</v>
      </c>
    </row>
    <row r="58" spans="1:14" x14ac:dyDescent="0.25">
      <c r="A58" s="1">
        <v>2</v>
      </c>
      <c r="B58" s="32">
        <v>19</v>
      </c>
      <c r="C58" s="32">
        <v>1</v>
      </c>
      <c r="D58" s="33">
        <v>5.8</v>
      </c>
      <c r="E58" s="33">
        <f t="shared" si="0"/>
        <v>33.64</v>
      </c>
      <c r="F58" s="33"/>
      <c r="G58" s="1">
        <f t="shared" si="1"/>
        <v>8.120000000000001</v>
      </c>
      <c r="H58" s="1">
        <f t="shared" si="2"/>
        <v>8.1380280166634975</v>
      </c>
      <c r="I58" s="20">
        <f t="shared" si="3"/>
        <v>6.3851525807328082</v>
      </c>
      <c r="J58" s="1">
        <f t="shared" si="4"/>
        <v>6.3851525807328082</v>
      </c>
      <c r="K58" s="1">
        <f t="shared" si="5"/>
        <v>2.642079421669016E-3</v>
      </c>
      <c r="L58" s="1">
        <f t="shared" si="6"/>
        <v>7.5989562048051065E-3</v>
      </c>
      <c r="M58" s="1">
        <f t="shared" si="7"/>
        <v>1.2748774759938214E-3</v>
      </c>
      <c r="N58" s="1">
        <f t="shared" si="8"/>
        <v>20</v>
      </c>
    </row>
    <row r="59" spans="1:14" x14ac:dyDescent="0.25">
      <c r="A59" s="1">
        <v>3</v>
      </c>
      <c r="B59" s="2">
        <v>1</v>
      </c>
      <c r="C59" s="2">
        <v>1</v>
      </c>
      <c r="D59" s="3">
        <v>14.4</v>
      </c>
      <c r="E59" s="3">
        <f t="shared" si="0"/>
        <v>207.36</v>
      </c>
      <c r="F59" s="3"/>
      <c r="G59" s="1">
        <f t="shared" si="1"/>
        <v>14.540000000000001</v>
      </c>
      <c r="H59" s="1">
        <f t="shared" si="2"/>
        <v>12.337764578018529</v>
      </c>
      <c r="I59" s="20">
        <f t="shared" si="3"/>
        <v>13.662035350361384</v>
      </c>
      <c r="J59" s="1">
        <f t="shared" si="4"/>
        <v>13.662035350361384</v>
      </c>
      <c r="K59" s="1">
        <f t="shared" si="5"/>
        <v>1.628601631620949E-2</v>
      </c>
      <c r="L59" s="1">
        <f t="shared" si="6"/>
        <v>9.4622989966707372E-2</v>
      </c>
      <c r="M59" s="1">
        <f t="shared" si="7"/>
        <v>9.1341660840552563E-2</v>
      </c>
      <c r="N59" s="1">
        <f t="shared" si="8"/>
        <v>23</v>
      </c>
    </row>
    <row r="60" spans="1:14" x14ac:dyDescent="0.25">
      <c r="A60" s="1">
        <v>3</v>
      </c>
      <c r="B60" s="2">
        <v>2</v>
      </c>
      <c r="C60" s="2">
        <v>1</v>
      </c>
      <c r="D60" s="3">
        <v>11.3</v>
      </c>
      <c r="E60" s="3">
        <f t="shared" si="0"/>
        <v>127.69000000000001</v>
      </c>
      <c r="F60" s="3"/>
      <c r="G60" s="1">
        <f t="shared" si="1"/>
        <v>14.540000000000001</v>
      </c>
      <c r="H60" s="1">
        <f t="shared" si="2"/>
        <v>12.337764578018529</v>
      </c>
      <c r="I60" s="20">
        <f t="shared" si="3"/>
        <v>12.753192143260348</v>
      </c>
      <c r="J60" s="1">
        <f t="shared" si="4"/>
        <v>12.753192143260348</v>
      </c>
      <c r="K60" s="1">
        <f t="shared" si="5"/>
        <v>1.0028749148422018E-2</v>
      </c>
      <c r="L60" s="1">
        <f t="shared" si="6"/>
        <v>5.6318665779416854E-2</v>
      </c>
      <c r="M60" s="1">
        <f t="shared" si="7"/>
        <v>5.0936278052401328E-2</v>
      </c>
      <c r="N60" s="1">
        <f t="shared" si="8"/>
        <v>23</v>
      </c>
    </row>
    <row r="61" spans="1:14" x14ac:dyDescent="0.25">
      <c r="A61" s="1">
        <v>3</v>
      </c>
      <c r="B61" s="2">
        <v>3</v>
      </c>
      <c r="C61" s="2">
        <v>1</v>
      </c>
      <c r="D61" s="3">
        <v>15.7</v>
      </c>
      <c r="E61" s="3">
        <f t="shared" si="0"/>
        <v>246.48999999999998</v>
      </c>
      <c r="F61" s="3">
        <v>15.8</v>
      </c>
      <c r="G61" s="1">
        <f t="shared" si="1"/>
        <v>14.540000000000001</v>
      </c>
      <c r="H61" s="1">
        <f t="shared" si="2"/>
        <v>12.337764578018529</v>
      </c>
      <c r="I61" s="20">
        <f t="shared" si="3"/>
        <v>13.922705950376635</v>
      </c>
      <c r="J61" s="1">
        <f t="shared" si="4"/>
        <v>15.8</v>
      </c>
      <c r="K61" s="1">
        <f t="shared" si="5"/>
        <v>1.9359279329583701E-2</v>
      </c>
      <c r="L61" s="1">
        <f t="shared" si="6"/>
        <v>0.13075491128843675</v>
      </c>
      <c r="M61" s="1">
        <f t="shared" si="7"/>
        <v>0.12761492886209178</v>
      </c>
      <c r="N61" s="1">
        <f t="shared" si="8"/>
        <v>23</v>
      </c>
    </row>
    <row r="62" spans="1:14" x14ac:dyDescent="0.25">
      <c r="A62" s="1">
        <v>3</v>
      </c>
      <c r="B62" s="2">
        <v>4</v>
      </c>
      <c r="C62" s="2">
        <v>1</v>
      </c>
      <c r="D62" s="3">
        <v>15.7</v>
      </c>
      <c r="E62" s="3">
        <f t="shared" si="0"/>
        <v>246.48999999999998</v>
      </c>
      <c r="F62" s="3">
        <v>16.399999999999999</v>
      </c>
      <c r="G62" s="1">
        <f t="shared" si="1"/>
        <v>14.540000000000001</v>
      </c>
      <c r="H62" s="1">
        <f t="shared" si="2"/>
        <v>12.337764578018529</v>
      </c>
      <c r="I62" s="20">
        <f t="shared" si="3"/>
        <v>13.922705950376635</v>
      </c>
      <c r="J62" s="1">
        <f t="shared" si="4"/>
        <v>16.399999999999999</v>
      </c>
      <c r="K62" s="1">
        <f t="shared" si="5"/>
        <v>1.9359279329583701E-2</v>
      </c>
      <c r="L62" s="1">
        <f t="shared" si="6"/>
        <v>0.13645829558319539</v>
      </c>
      <c r="M62" s="1">
        <f t="shared" si="7"/>
        <v>0.13318135060393543</v>
      </c>
      <c r="N62" s="1">
        <f t="shared" si="8"/>
        <v>23</v>
      </c>
    </row>
    <row r="63" spans="1:14" x14ac:dyDescent="0.25">
      <c r="A63" s="1">
        <v>3</v>
      </c>
      <c r="B63" s="2">
        <v>5</v>
      </c>
      <c r="C63" s="2">
        <v>1</v>
      </c>
      <c r="D63" s="3">
        <v>13.6</v>
      </c>
      <c r="E63" s="3">
        <f t="shared" si="0"/>
        <v>184.95999999999998</v>
      </c>
      <c r="F63" s="3"/>
      <c r="G63" s="1">
        <f t="shared" si="1"/>
        <v>14.540000000000001</v>
      </c>
      <c r="H63" s="1">
        <f t="shared" si="2"/>
        <v>12.337764578018529</v>
      </c>
      <c r="I63" s="20">
        <f t="shared" si="3"/>
        <v>13.470828029599936</v>
      </c>
      <c r="J63" s="1">
        <f t="shared" si="4"/>
        <v>13.470828029599936</v>
      </c>
      <c r="K63" s="1">
        <f t="shared" si="5"/>
        <v>1.4526724430199202E-2</v>
      </c>
      <c r="L63" s="1">
        <f t="shared" si="6"/>
        <v>8.3932160452673321E-2</v>
      </c>
      <c r="M63" s="1">
        <f t="shared" si="7"/>
        <v>8.0225727470518884E-2</v>
      </c>
      <c r="N63" s="1">
        <f t="shared" si="8"/>
        <v>23</v>
      </c>
    </row>
    <row r="64" spans="1:14" x14ac:dyDescent="0.25">
      <c r="A64" s="1">
        <v>3</v>
      </c>
      <c r="B64" s="2">
        <v>6</v>
      </c>
      <c r="C64" s="2">
        <v>1</v>
      </c>
      <c r="D64" s="3">
        <v>8.1</v>
      </c>
      <c r="E64" s="3">
        <f t="shared" si="0"/>
        <v>65.61</v>
      </c>
      <c r="F64" s="3"/>
      <c r="G64" s="1">
        <f t="shared" si="1"/>
        <v>14.540000000000001</v>
      </c>
      <c r="H64" s="1">
        <f t="shared" si="2"/>
        <v>12.337764578018529</v>
      </c>
      <c r="I64" s="20">
        <f t="shared" si="3"/>
        <v>11.157266171078421</v>
      </c>
      <c r="J64" s="1">
        <f t="shared" si="4"/>
        <v>11.157266171078421</v>
      </c>
      <c r="K64" s="1">
        <f t="shared" si="5"/>
        <v>5.152997350050658E-3</v>
      </c>
      <c r="L64" s="1">
        <f t="shared" si="6"/>
        <v>2.6405612357690501E-2</v>
      </c>
      <c r="M64" s="1">
        <f t="shared" si="7"/>
        <v>1.730660306783699E-2</v>
      </c>
      <c r="N64" s="1">
        <f t="shared" si="8"/>
        <v>23</v>
      </c>
    </row>
    <row r="65" spans="1:14" x14ac:dyDescent="0.25">
      <c r="A65" s="1">
        <v>3</v>
      </c>
      <c r="B65" s="2">
        <v>6</v>
      </c>
      <c r="C65" s="2">
        <v>2</v>
      </c>
      <c r="D65" s="3">
        <v>5.2</v>
      </c>
      <c r="E65" s="3">
        <f t="shared" si="0"/>
        <v>27.040000000000003</v>
      </c>
      <c r="F65" s="3"/>
      <c r="G65" s="1">
        <f t="shared" si="1"/>
        <v>14.540000000000001</v>
      </c>
      <c r="H65" s="1">
        <f t="shared" si="2"/>
        <v>12.337764578018529</v>
      </c>
      <c r="I65" s="20">
        <f t="shared" si="3"/>
        <v>8.7450048128272542</v>
      </c>
      <c r="J65" s="1">
        <f t="shared" si="4"/>
        <v>8.7450048128272542</v>
      </c>
      <c r="K65" s="1">
        <f t="shared" si="5"/>
        <v>2.1237166338267002E-3</v>
      </c>
      <c r="L65" s="1">
        <f t="shared" si="6"/>
        <v>8.9358798242433635E-3</v>
      </c>
      <c r="M65" s="1">
        <f t="shared" si="7"/>
        <v>5.1198429387854622E-4</v>
      </c>
      <c r="N65" s="1">
        <f t="shared" si="8"/>
        <v>23</v>
      </c>
    </row>
    <row r="66" spans="1:14" x14ac:dyDescent="0.25">
      <c r="A66" s="1">
        <v>3</v>
      </c>
      <c r="B66" s="2">
        <v>7</v>
      </c>
      <c r="C66" s="2">
        <v>1</v>
      </c>
      <c r="D66" s="3">
        <v>9.4</v>
      </c>
      <c r="E66" s="3">
        <f t="shared" si="0"/>
        <v>88.360000000000014</v>
      </c>
      <c r="F66" s="3"/>
      <c r="G66" s="1">
        <f t="shared" si="1"/>
        <v>14.540000000000001</v>
      </c>
      <c r="H66" s="1">
        <f t="shared" si="2"/>
        <v>12.337764578018529</v>
      </c>
      <c r="I66" s="20">
        <f t="shared" si="3"/>
        <v>11.910481675944167</v>
      </c>
      <c r="J66" s="1">
        <f t="shared" si="4"/>
        <v>11.910481675944167</v>
      </c>
      <c r="K66" s="1">
        <f t="shared" si="5"/>
        <v>6.939778171779854E-3</v>
      </c>
      <c r="L66" s="1">
        <f t="shared" si="6"/>
        <v>3.7284392345235437E-2</v>
      </c>
      <c r="M66" s="1">
        <f t="shared" si="7"/>
        <v>2.9853179555179434E-2</v>
      </c>
      <c r="N66" s="1">
        <f t="shared" si="8"/>
        <v>23</v>
      </c>
    </row>
    <row r="67" spans="1:14" x14ac:dyDescent="0.25">
      <c r="A67" s="1">
        <v>3</v>
      </c>
      <c r="B67" s="2">
        <v>8</v>
      </c>
      <c r="C67" s="2">
        <v>1</v>
      </c>
      <c r="D67" s="3">
        <v>17</v>
      </c>
      <c r="E67" s="3">
        <f t="shared" si="0"/>
        <v>289</v>
      </c>
      <c r="F67" s="3">
        <v>13.2</v>
      </c>
      <c r="G67" s="1">
        <f t="shared" si="1"/>
        <v>14.540000000000001</v>
      </c>
      <c r="H67" s="1">
        <f t="shared" si="2"/>
        <v>12.337764578018529</v>
      </c>
      <c r="I67" s="20">
        <f t="shared" si="3"/>
        <v>14.132117545393037</v>
      </c>
      <c r="J67" s="1">
        <f t="shared" si="4"/>
        <v>13.2</v>
      </c>
      <c r="K67" s="1">
        <f t="shared" si="5"/>
        <v>2.2698006922186254E-2</v>
      </c>
      <c r="L67" s="1">
        <f t="shared" si="6"/>
        <v>0.12294846052663207</v>
      </c>
      <c r="M67" s="1">
        <f t="shared" si="7"/>
        <v>0.12084635582367011</v>
      </c>
      <c r="N67" s="1">
        <f t="shared" si="8"/>
        <v>23</v>
      </c>
    </row>
    <row r="68" spans="1:14" x14ac:dyDescent="0.25">
      <c r="A68" s="1">
        <v>3</v>
      </c>
      <c r="B68" s="2">
        <v>9</v>
      </c>
      <c r="C68" s="2">
        <v>1</v>
      </c>
      <c r="D68" s="3">
        <v>10</v>
      </c>
      <c r="E68" s="3">
        <f t="shared" si="0"/>
        <v>100</v>
      </c>
      <c r="F68" s="3"/>
      <c r="G68" s="1">
        <f t="shared" si="1"/>
        <v>14.540000000000001</v>
      </c>
      <c r="H68" s="1">
        <f t="shared" si="2"/>
        <v>12.337764578018529</v>
      </c>
      <c r="I68" s="20">
        <f t="shared" si="3"/>
        <v>12.206252227162079</v>
      </c>
      <c r="J68" s="1">
        <f t="shared" si="4"/>
        <v>12.206252227162079</v>
      </c>
      <c r="K68" s="1">
        <f t="shared" si="5"/>
        <v>7.8539816339744835E-3</v>
      </c>
      <c r="L68" s="1">
        <f t="shared" si="6"/>
        <v>4.2904704063678446E-2</v>
      </c>
      <c r="M68" s="1">
        <f t="shared" si="7"/>
        <v>3.6189878019083313E-2</v>
      </c>
      <c r="N68" s="1">
        <f t="shared" si="8"/>
        <v>23</v>
      </c>
    </row>
    <row r="69" spans="1:14" x14ac:dyDescent="0.25">
      <c r="A69" s="1">
        <v>3</v>
      </c>
      <c r="B69" s="2">
        <v>10</v>
      </c>
      <c r="C69" s="2">
        <v>1</v>
      </c>
      <c r="D69" s="3">
        <v>15.3</v>
      </c>
      <c r="E69" s="3">
        <f t="shared" si="0"/>
        <v>234.09000000000003</v>
      </c>
      <c r="F69" s="3">
        <v>14.2</v>
      </c>
      <c r="G69" s="1">
        <f t="shared" si="1"/>
        <v>14.540000000000001</v>
      </c>
      <c r="H69" s="1">
        <f t="shared" si="2"/>
        <v>12.337764578018529</v>
      </c>
      <c r="I69" s="20">
        <f t="shared" si="3"/>
        <v>13.848488265131497</v>
      </c>
      <c r="J69" s="1">
        <f t="shared" si="4"/>
        <v>14.2</v>
      </c>
      <c r="K69" s="1">
        <f t="shared" si="5"/>
        <v>1.838538560697087E-2</v>
      </c>
      <c r="L69" s="1">
        <f t="shared" si="6"/>
        <v>0.11040758789334762</v>
      </c>
      <c r="M69" s="1">
        <f t="shared" si="7"/>
        <v>0.10744815813517575</v>
      </c>
      <c r="N69" s="1">
        <f t="shared" si="8"/>
        <v>23</v>
      </c>
    </row>
    <row r="70" spans="1:14" x14ac:dyDescent="0.25">
      <c r="A70" s="1">
        <v>3</v>
      </c>
      <c r="B70" s="2">
        <v>11</v>
      </c>
      <c r="C70" s="2">
        <v>1</v>
      </c>
      <c r="D70" s="3">
        <v>10.5</v>
      </c>
      <c r="E70" s="3">
        <f t="shared" si="0"/>
        <v>110.25</v>
      </c>
      <c r="F70" s="3"/>
      <c r="G70" s="1">
        <f t="shared" si="1"/>
        <v>14.540000000000001</v>
      </c>
      <c r="H70" s="1">
        <f t="shared" si="2"/>
        <v>12.337764578018529</v>
      </c>
      <c r="I70" s="20">
        <f t="shared" si="3"/>
        <v>12.430891808017691</v>
      </c>
      <c r="J70" s="1">
        <f t="shared" si="4"/>
        <v>12.430891808017691</v>
      </c>
      <c r="K70" s="1">
        <f t="shared" si="5"/>
        <v>8.6590147514568668E-3</v>
      </c>
      <c r="L70" s="1">
        <f t="shared" si="6"/>
        <v>4.7867115796815532E-2</v>
      </c>
      <c r="M70" s="1">
        <f t="shared" si="7"/>
        <v>4.170145459270113E-2</v>
      </c>
      <c r="N70" s="1">
        <f t="shared" si="8"/>
        <v>23</v>
      </c>
    </row>
    <row r="71" spans="1:14" x14ac:dyDescent="0.25">
      <c r="A71" s="1">
        <v>3</v>
      </c>
      <c r="B71" s="2">
        <v>12</v>
      </c>
      <c r="C71" s="2">
        <v>1</v>
      </c>
      <c r="D71" s="3">
        <v>11.4</v>
      </c>
      <c r="E71" s="3">
        <f t="shared" si="0"/>
        <v>129.96</v>
      </c>
      <c r="F71" s="3"/>
      <c r="G71" s="1">
        <f t="shared" si="1"/>
        <v>14.540000000000001</v>
      </c>
      <c r="H71" s="1">
        <f t="shared" si="2"/>
        <v>12.337764578018529</v>
      </c>
      <c r="I71" s="20">
        <f t="shared" si="3"/>
        <v>12.790511245812853</v>
      </c>
      <c r="J71" s="1">
        <f t="shared" si="4"/>
        <v>12.790511245812853</v>
      </c>
      <c r="K71" s="1">
        <f t="shared" si="5"/>
        <v>1.0207034531513238E-2</v>
      </c>
      <c r="L71" s="1">
        <f t="shared" si="6"/>
        <v>5.7418414268312942E-2</v>
      </c>
      <c r="M71" s="1">
        <f t="shared" si="7"/>
        <v>5.212586787692735E-2</v>
      </c>
      <c r="N71" s="1">
        <f t="shared" si="8"/>
        <v>23</v>
      </c>
    </row>
    <row r="72" spans="1:14" x14ac:dyDescent="0.25">
      <c r="A72" s="1">
        <v>3</v>
      </c>
      <c r="B72" s="2">
        <v>13</v>
      </c>
      <c r="C72" s="2">
        <v>1</v>
      </c>
      <c r="D72" s="3">
        <v>11.1</v>
      </c>
      <c r="E72" s="3">
        <f t="shared" si="0"/>
        <v>123.21</v>
      </c>
      <c r="F72" s="3"/>
      <c r="G72" s="1">
        <f t="shared" si="1"/>
        <v>14.540000000000001</v>
      </c>
      <c r="H72" s="1">
        <f t="shared" si="2"/>
        <v>12.337764578018529</v>
      </c>
      <c r="I72" s="20">
        <f t="shared" si="3"/>
        <v>12.676641531987368</v>
      </c>
      <c r="J72" s="1">
        <f t="shared" si="4"/>
        <v>12.676641531987368</v>
      </c>
      <c r="K72" s="1">
        <f t="shared" si="5"/>
        <v>9.6768907712199599E-3</v>
      </c>
      <c r="L72" s="1">
        <f t="shared" si="6"/>
        <v>5.4147762940168445E-2</v>
      </c>
      <c r="M72" s="1">
        <f t="shared" si="7"/>
        <v>4.858041723556248E-2</v>
      </c>
      <c r="N72" s="1">
        <f t="shared" si="8"/>
        <v>23</v>
      </c>
    </row>
    <row r="73" spans="1:14" x14ac:dyDescent="0.25">
      <c r="A73" s="1">
        <v>3</v>
      </c>
      <c r="B73" s="2">
        <v>14</v>
      </c>
      <c r="C73" s="2">
        <v>1</v>
      </c>
      <c r="D73" s="3">
        <v>15.1</v>
      </c>
      <c r="E73" s="3">
        <f t="shared" si="0"/>
        <v>228.01</v>
      </c>
      <c r="F73" s="3"/>
      <c r="G73" s="1">
        <f t="shared" si="1"/>
        <v>14.540000000000001</v>
      </c>
      <c r="H73" s="1">
        <f t="shared" si="2"/>
        <v>12.337764578018529</v>
      </c>
      <c r="I73" s="20">
        <f t="shared" si="3"/>
        <v>13.809461732746165</v>
      </c>
      <c r="J73" s="1">
        <f t="shared" si="4"/>
        <v>13.809461732746165</v>
      </c>
      <c r="K73" s="1">
        <f t="shared" si="5"/>
        <v>1.7907863523625216E-2</v>
      </c>
      <c r="L73" s="1">
        <f t="shared" si="6"/>
        <v>0.10441259954668305</v>
      </c>
      <c r="M73" s="1">
        <f t="shared" si="7"/>
        <v>0.10145271565290907</v>
      </c>
      <c r="N73" s="1">
        <f t="shared" si="8"/>
        <v>23</v>
      </c>
    </row>
    <row r="74" spans="1:14" x14ac:dyDescent="0.25">
      <c r="A74" s="1">
        <v>3</v>
      </c>
      <c r="B74" s="2">
        <v>15</v>
      </c>
      <c r="C74" s="2">
        <v>1</v>
      </c>
      <c r="D74" s="3">
        <v>15.3</v>
      </c>
      <c r="E74" s="3">
        <f t="shared" si="0"/>
        <v>234.09000000000003</v>
      </c>
      <c r="F74" s="3"/>
      <c r="G74" s="1">
        <f t="shared" si="1"/>
        <v>14.540000000000001</v>
      </c>
      <c r="H74" s="1">
        <f t="shared" si="2"/>
        <v>12.337764578018529</v>
      </c>
      <c r="I74" s="20">
        <f t="shared" si="3"/>
        <v>13.848488265131497</v>
      </c>
      <c r="J74" s="1">
        <f t="shared" si="4"/>
        <v>13.848488265131497</v>
      </c>
      <c r="K74" s="1">
        <f t="shared" si="5"/>
        <v>1.838538560697087E-2</v>
      </c>
      <c r="L74" s="1">
        <f t="shared" si="6"/>
        <v>0.10728253746508817</v>
      </c>
      <c r="M74" s="1">
        <f t="shared" si="7"/>
        <v>0.1044068733919534</v>
      </c>
      <c r="N74" s="1">
        <f t="shared" si="8"/>
        <v>23</v>
      </c>
    </row>
    <row r="75" spans="1:14" x14ac:dyDescent="0.25">
      <c r="A75" s="1">
        <v>3</v>
      </c>
      <c r="B75" s="2">
        <v>16</v>
      </c>
      <c r="C75" s="2">
        <v>1</v>
      </c>
      <c r="D75" s="3">
        <v>5.3</v>
      </c>
      <c r="E75" s="3">
        <f t="shared" si="0"/>
        <v>28.09</v>
      </c>
      <c r="F75" s="3"/>
      <c r="G75" s="1">
        <f t="shared" si="1"/>
        <v>14.540000000000001</v>
      </c>
      <c r="H75" s="1">
        <f t="shared" si="2"/>
        <v>12.337764578018529</v>
      </c>
      <c r="I75" s="20">
        <f t="shared" si="3"/>
        <v>8.8492675101517957</v>
      </c>
      <c r="J75" s="1">
        <f t="shared" si="4"/>
        <v>8.8492675101517957</v>
      </c>
      <c r="K75" s="1">
        <f t="shared" si="5"/>
        <v>2.2061834409834321E-3</v>
      </c>
      <c r="L75" s="1">
        <f t="shared" si="6"/>
        <v>9.3766720681431829E-3</v>
      </c>
      <c r="M75" s="1">
        <f t="shared" si="7"/>
        <v>6.7321041909161692E-4</v>
      </c>
      <c r="N75" s="1">
        <f t="shared" si="8"/>
        <v>23</v>
      </c>
    </row>
    <row r="76" spans="1:14" x14ac:dyDescent="0.25">
      <c r="A76" s="1">
        <v>3</v>
      </c>
      <c r="B76" s="2">
        <v>17</v>
      </c>
      <c r="C76" s="2">
        <v>1</v>
      </c>
      <c r="D76" s="3">
        <v>20.100000000000001</v>
      </c>
      <c r="E76" s="3">
        <f t="shared" si="0"/>
        <v>404.01000000000005</v>
      </c>
      <c r="F76" s="3">
        <v>13.1</v>
      </c>
      <c r="G76" s="1">
        <f t="shared" si="1"/>
        <v>14.540000000000001</v>
      </c>
      <c r="H76" s="1">
        <f t="shared" si="2"/>
        <v>12.337764578018529</v>
      </c>
      <c r="I76" s="20">
        <f t="shared" si="3"/>
        <v>14.480094169546856</v>
      </c>
      <c r="J76" s="1">
        <f t="shared" si="4"/>
        <v>13.1</v>
      </c>
      <c r="K76" s="1">
        <f t="shared" si="5"/>
        <v>3.1730871199420314E-2</v>
      </c>
      <c r="L76" s="1">
        <f t="shared" si="6"/>
        <v>0.16518896760064117</v>
      </c>
      <c r="M76" s="1">
        <f t="shared" si="7"/>
        <v>0.1638118830406306</v>
      </c>
      <c r="N76" s="1">
        <f t="shared" si="8"/>
        <v>23</v>
      </c>
    </row>
    <row r="77" spans="1:14" x14ac:dyDescent="0.25">
      <c r="A77" s="1">
        <v>3</v>
      </c>
      <c r="B77" s="2">
        <v>18</v>
      </c>
      <c r="C77" s="2">
        <v>1</v>
      </c>
      <c r="D77" s="3">
        <v>5.6</v>
      </c>
      <c r="E77" s="3">
        <f t="shared" si="0"/>
        <v>31.359999999999996</v>
      </c>
      <c r="F77" s="3"/>
      <c r="G77" s="1">
        <f t="shared" si="1"/>
        <v>14.540000000000001</v>
      </c>
      <c r="H77" s="1">
        <f t="shared" si="2"/>
        <v>12.337764578018529</v>
      </c>
      <c r="I77" s="20">
        <f t="shared" si="3"/>
        <v>9.1517232575992846</v>
      </c>
      <c r="J77" s="1">
        <f t="shared" si="4"/>
        <v>9.1517232575992846</v>
      </c>
      <c r="K77" s="1">
        <f t="shared" si="5"/>
        <v>2.4630086404143973E-3</v>
      </c>
      <c r="L77" s="1">
        <f t="shared" si="6"/>
        <v>1.0768870697719625E-2</v>
      </c>
      <c r="M77" s="1">
        <f t="shared" si="7"/>
        <v>1.3494307237859387E-3</v>
      </c>
      <c r="N77" s="1">
        <f t="shared" si="8"/>
        <v>23</v>
      </c>
    </row>
    <row r="78" spans="1:14" x14ac:dyDescent="0.25">
      <c r="A78" s="1">
        <v>3</v>
      </c>
      <c r="B78" s="2">
        <v>19</v>
      </c>
      <c r="C78" s="2">
        <v>1</v>
      </c>
      <c r="D78" s="3">
        <v>11.4</v>
      </c>
      <c r="E78" s="3">
        <f t="shared" ref="E78:E141" si="10">D78^2</f>
        <v>129.96</v>
      </c>
      <c r="F78" s="3"/>
      <c r="G78" s="1">
        <f t="shared" ref="G78:G141" si="11">VLOOKUP($A78,$Q$13:$U$39,2,FALSE)</f>
        <v>14.540000000000001</v>
      </c>
      <c r="H78" s="1">
        <f t="shared" ref="H78:H141" si="12">VLOOKUP($A78,$Q$13:$U$39,4,FALSE)</f>
        <v>12.337764578018529</v>
      </c>
      <c r="I78" s="20">
        <f t="shared" ref="I78:I141" si="13">G78*(1+$G$2*G78*EXP($G$3*G78))*(1-EXP(-$G$4*D78/H78))</f>
        <v>12.790511245812853</v>
      </c>
      <c r="J78" s="1">
        <f t="shared" ref="J78:J141" si="14">IF(F78&lt;&gt;"",F78,I78)</f>
        <v>12.790511245812853</v>
      </c>
      <c r="K78" s="1">
        <f t="shared" ref="K78:K141" si="15">PI()/40000*E78</f>
        <v>1.0207034531513238E-2</v>
      </c>
      <c r="L78" s="1">
        <f t="shared" ref="L78:L141" si="16">$I$2*D78^$I$3*J78^$I$4</f>
        <v>5.7418414268312942E-2</v>
      </c>
      <c r="M78" s="1">
        <f t="shared" ref="M78:M141" si="17">L78*EXP(-$K$2*(6/D78)^$K$3)</f>
        <v>5.212586787692735E-2</v>
      </c>
      <c r="N78" s="1">
        <f t="shared" ref="N78:N141" si="18">VLOOKUP($A78,$Q$13:$U$39,5,FALSE)</f>
        <v>23</v>
      </c>
    </row>
    <row r="79" spans="1:14" x14ac:dyDescent="0.25">
      <c r="A79" s="1">
        <v>3</v>
      </c>
      <c r="B79" s="2">
        <v>20</v>
      </c>
      <c r="C79" s="2">
        <v>1</v>
      </c>
      <c r="D79" s="3">
        <v>11.8</v>
      </c>
      <c r="E79" s="3">
        <f t="shared" si="10"/>
        <v>139.24</v>
      </c>
      <c r="F79" s="3"/>
      <c r="G79" s="1">
        <f t="shared" si="11"/>
        <v>14.540000000000001</v>
      </c>
      <c r="H79" s="1">
        <f t="shared" si="12"/>
        <v>12.337764578018529</v>
      </c>
      <c r="I79" s="20">
        <f t="shared" si="13"/>
        <v>12.933657960763499</v>
      </c>
      <c r="J79" s="1">
        <f t="shared" si="14"/>
        <v>12.933657960763499</v>
      </c>
      <c r="K79" s="1">
        <f t="shared" si="15"/>
        <v>1.093588402714607E-2</v>
      </c>
      <c r="L79" s="1">
        <f t="shared" si="16"/>
        <v>6.1911668839340343E-2</v>
      </c>
      <c r="M79" s="1">
        <f t="shared" si="17"/>
        <v>5.6961440487863869E-2</v>
      </c>
      <c r="N79" s="1">
        <f t="shared" si="18"/>
        <v>23</v>
      </c>
    </row>
    <row r="80" spans="1:14" x14ac:dyDescent="0.25">
      <c r="A80" s="1">
        <v>3</v>
      </c>
      <c r="B80" s="2">
        <v>21</v>
      </c>
      <c r="C80" s="2">
        <v>1</v>
      </c>
      <c r="D80" s="3">
        <v>8.6</v>
      </c>
      <c r="E80" s="3">
        <f t="shared" si="10"/>
        <v>73.959999999999994</v>
      </c>
      <c r="F80" s="3"/>
      <c r="G80" s="1">
        <f t="shared" si="11"/>
        <v>14.540000000000001</v>
      </c>
      <c r="H80" s="1">
        <f t="shared" si="12"/>
        <v>12.337764578018529</v>
      </c>
      <c r="I80" s="20">
        <f t="shared" si="13"/>
        <v>11.466627419593674</v>
      </c>
      <c r="J80" s="1">
        <f t="shared" si="14"/>
        <v>11.466627419593674</v>
      </c>
      <c r="K80" s="1">
        <f t="shared" si="15"/>
        <v>5.8088048164875268E-3</v>
      </c>
      <c r="L80" s="1">
        <f t="shared" si="16"/>
        <v>3.0375159962533829E-2</v>
      </c>
      <c r="M80" s="1">
        <f t="shared" si="17"/>
        <v>2.1919024806795924E-2</v>
      </c>
      <c r="N80" s="1">
        <f t="shared" si="18"/>
        <v>23</v>
      </c>
    </row>
    <row r="81" spans="1:14" x14ac:dyDescent="0.25">
      <c r="A81" s="1">
        <v>3</v>
      </c>
      <c r="B81" s="2">
        <v>21</v>
      </c>
      <c r="C81" s="2">
        <v>2</v>
      </c>
      <c r="D81" s="3">
        <v>7.2</v>
      </c>
      <c r="E81" s="3">
        <f t="shared" si="10"/>
        <v>51.84</v>
      </c>
      <c r="F81" s="3"/>
      <c r="G81" s="1">
        <f t="shared" si="11"/>
        <v>14.540000000000001</v>
      </c>
      <c r="H81" s="1">
        <f t="shared" si="12"/>
        <v>12.337764578018529</v>
      </c>
      <c r="I81" s="20">
        <f t="shared" si="13"/>
        <v>10.530322050728536</v>
      </c>
      <c r="J81" s="1">
        <f t="shared" si="14"/>
        <v>10.530322050728536</v>
      </c>
      <c r="K81" s="1">
        <f t="shared" si="15"/>
        <v>4.0715040790523724E-3</v>
      </c>
      <c r="L81" s="1">
        <f t="shared" si="16"/>
        <v>1.9956313715935394E-2</v>
      </c>
      <c r="M81" s="1">
        <f t="shared" si="17"/>
        <v>9.8873305138997385E-3</v>
      </c>
      <c r="N81" s="1">
        <f t="shared" si="18"/>
        <v>23</v>
      </c>
    </row>
    <row r="82" spans="1:14" x14ac:dyDescent="0.25">
      <c r="A82" s="1">
        <v>4</v>
      </c>
      <c r="B82" s="2">
        <v>1</v>
      </c>
      <c r="C82" s="2">
        <v>1</v>
      </c>
      <c r="D82" s="3">
        <v>10</v>
      </c>
      <c r="E82" s="3">
        <f t="shared" si="10"/>
        <v>100</v>
      </c>
      <c r="F82" s="3"/>
      <c r="G82" s="1">
        <f t="shared" si="11"/>
        <v>13.76</v>
      </c>
      <c r="H82" s="1">
        <f t="shared" si="12"/>
        <v>11.908820260630353</v>
      </c>
      <c r="I82" s="20">
        <f t="shared" si="13"/>
        <v>11.689036244359448</v>
      </c>
      <c r="J82" s="1">
        <f t="shared" si="14"/>
        <v>11.689036244359448</v>
      </c>
      <c r="K82" s="1">
        <f t="shared" si="15"/>
        <v>7.8539816339744835E-3</v>
      </c>
      <c r="L82" s="1">
        <f t="shared" si="16"/>
        <v>4.0828681051927669E-2</v>
      </c>
      <c r="M82" s="1">
        <f t="shared" si="17"/>
        <v>3.4438764214672443E-2</v>
      </c>
      <c r="N82" s="1">
        <f t="shared" si="18"/>
        <v>30</v>
      </c>
    </row>
    <row r="83" spans="1:14" x14ac:dyDescent="0.25">
      <c r="A83" s="1">
        <v>4</v>
      </c>
      <c r="B83" s="2">
        <v>2</v>
      </c>
      <c r="C83" s="2">
        <v>1</v>
      </c>
      <c r="D83" s="3">
        <v>16.5</v>
      </c>
      <c r="E83" s="3">
        <f t="shared" si="10"/>
        <v>272.25</v>
      </c>
      <c r="F83" s="3">
        <v>15.7</v>
      </c>
      <c r="G83" s="1">
        <f t="shared" si="11"/>
        <v>13.76</v>
      </c>
      <c r="H83" s="1">
        <f t="shared" si="12"/>
        <v>11.908820260630353</v>
      </c>
      <c r="I83" s="20">
        <f t="shared" si="13"/>
        <v>13.366921070025858</v>
      </c>
      <c r="J83" s="1">
        <f t="shared" si="14"/>
        <v>15.7</v>
      </c>
      <c r="K83" s="1">
        <f t="shared" si="15"/>
        <v>2.138246499849553E-2</v>
      </c>
      <c r="L83" s="1">
        <f t="shared" si="16"/>
        <v>0.14206148842868546</v>
      </c>
      <c r="M83" s="1">
        <f t="shared" si="17"/>
        <v>0.13930197157367707</v>
      </c>
      <c r="N83" s="1">
        <f t="shared" si="18"/>
        <v>30</v>
      </c>
    </row>
    <row r="84" spans="1:14" x14ac:dyDescent="0.25">
      <c r="A84" s="1">
        <v>4</v>
      </c>
      <c r="B84" s="2">
        <v>2</v>
      </c>
      <c r="C84" s="2">
        <v>2</v>
      </c>
      <c r="D84" s="3">
        <v>5.9</v>
      </c>
      <c r="E84" s="3">
        <f t="shared" si="10"/>
        <v>34.81</v>
      </c>
      <c r="F84" s="3"/>
      <c r="G84" s="1">
        <f t="shared" si="11"/>
        <v>13.76</v>
      </c>
      <c r="H84" s="1">
        <f t="shared" si="12"/>
        <v>11.908820260630353</v>
      </c>
      <c r="I84" s="20">
        <f t="shared" si="13"/>
        <v>9.1040096008689275</v>
      </c>
      <c r="J84" s="1">
        <f t="shared" si="14"/>
        <v>9.1040096008689275</v>
      </c>
      <c r="K84" s="1">
        <f t="shared" si="15"/>
        <v>2.7339710067865175E-3</v>
      </c>
      <c r="L84" s="1">
        <f t="shared" si="16"/>
        <v>1.1768101068455461E-2</v>
      </c>
      <c r="M84" s="1">
        <f t="shared" si="17"/>
        <v>2.2415307172438527E-3</v>
      </c>
      <c r="N84" s="1">
        <f t="shared" si="18"/>
        <v>30</v>
      </c>
    </row>
    <row r="85" spans="1:14" x14ac:dyDescent="0.25">
      <c r="A85" s="1">
        <v>4</v>
      </c>
      <c r="B85" s="2">
        <v>3</v>
      </c>
      <c r="C85" s="2">
        <v>1</v>
      </c>
      <c r="D85" s="3">
        <v>12.3</v>
      </c>
      <c r="E85" s="3">
        <f t="shared" si="10"/>
        <v>151.29000000000002</v>
      </c>
      <c r="F85" s="3"/>
      <c r="G85" s="1">
        <f t="shared" si="11"/>
        <v>13.76</v>
      </c>
      <c r="H85" s="1">
        <f t="shared" si="12"/>
        <v>11.908820260630353</v>
      </c>
      <c r="I85" s="20">
        <f t="shared" si="13"/>
        <v>12.50673820503996</v>
      </c>
      <c r="J85" s="1">
        <f t="shared" si="14"/>
        <v>12.50673820503996</v>
      </c>
      <c r="K85" s="1">
        <f t="shared" si="15"/>
        <v>1.1882288814039996E-2</v>
      </c>
      <c r="L85" s="1">
        <f t="shared" si="16"/>
        <v>6.4237316406822453E-2</v>
      </c>
      <c r="M85" s="1">
        <f t="shared" si="17"/>
        <v>5.9914104834945775E-2</v>
      </c>
      <c r="N85" s="1">
        <f t="shared" si="18"/>
        <v>30</v>
      </c>
    </row>
    <row r="86" spans="1:14" x14ac:dyDescent="0.25">
      <c r="A86" s="1">
        <v>4</v>
      </c>
      <c r="B86" s="2">
        <v>4</v>
      </c>
      <c r="C86" s="2">
        <v>1</v>
      </c>
      <c r="D86" s="3">
        <v>13.4</v>
      </c>
      <c r="E86" s="3">
        <f t="shared" si="10"/>
        <v>179.56</v>
      </c>
      <c r="F86" s="3"/>
      <c r="G86" s="1">
        <f t="shared" si="11"/>
        <v>13.76</v>
      </c>
      <c r="H86" s="1">
        <f t="shared" si="12"/>
        <v>11.908820260630353</v>
      </c>
      <c r="I86" s="20">
        <f t="shared" si="13"/>
        <v>12.795930301591602</v>
      </c>
      <c r="J86" s="1">
        <f t="shared" si="14"/>
        <v>12.795930301591602</v>
      </c>
      <c r="K86" s="1">
        <f t="shared" si="15"/>
        <v>1.4102609421964582E-2</v>
      </c>
      <c r="L86" s="1">
        <f t="shared" si="16"/>
        <v>7.7033514073642687E-2</v>
      </c>
      <c r="M86" s="1">
        <f t="shared" si="17"/>
        <v>7.3412537528320457E-2</v>
      </c>
      <c r="N86" s="1">
        <f t="shared" si="18"/>
        <v>30</v>
      </c>
    </row>
    <row r="87" spans="1:14" x14ac:dyDescent="0.25">
      <c r="A87" s="1">
        <v>4</v>
      </c>
      <c r="B87" s="2">
        <v>5</v>
      </c>
      <c r="C87" s="2">
        <v>1</v>
      </c>
      <c r="D87" s="3">
        <v>18.399999999999999</v>
      </c>
      <c r="E87" s="3">
        <f t="shared" si="10"/>
        <v>338.55999999999995</v>
      </c>
      <c r="F87" s="3">
        <v>15.2</v>
      </c>
      <c r="G87" s="1">
        <f t="shared" si="11"/>
        <v>13.76</v>
      </c>
      <c r="H87" s="1">
        <f t="shared" si="12"/>
        <v>11.908820260630353</v>
      </c>
      <c r="I87" s="20">
        <f t="shared" si="13"/>
        <v>13.591449576797672</v>
      </c>
      <c r="J87" s="1">
        <f t="shared" si="14"/>
        <v>15.2</v>
      </c>
      <c r="K87" s="1">
        <f t="shared" si="15"/>
        <v>2.6590440219984003E-2</v>
      </c>
      <c r="L87" s="1">
        <f t="shared" si="16"/>
        <v>0.16683586743288986</v>
      </c>
      <c r="M87" s="1">
        <f t="shared" si="17"/>
        <v>0.16480344826896065</v>
      </c>
      <c r="N87" s="1">
        <f t="shared" si="18"/>
        <v>30</v>
      </c>
    </row>
    <row r="88" spans="1:14" x14ac:dyDescent="0.25">
      <c r="A88" s="1">
        <v>4</v>
      </c>
      <c r="B88" s="2">
        <v>6</v>
      </c>
      <c r="C88" s="2">
        <v>1</v>
      </c>
      <c r="D88" s="3">
        <v>12.9</v>
      </c>
      <c r="E88" s="3">
        <f t="shared" si="10"/>
        <v>166.41</v>
      </c>
      <c r="F88" s="3"/>
      <c r="G88" s="1">
        <f t="shared" si="11"/>
        <v>13.76</v>
      </c>
      <c r="H88" s="1">
        <f t="shared" si="12"/>
        <v>11.908820260630353</v>
      </c>
      <c r="I88" s="20">
        <f t="shared" si="13"/>
        <v>12.671335353008788</v>
      </c>
      <c r="J88" s="1">
        <f t="shared" si="14"/>
        <v>12.671335353008788</v>
      </c>
      <c r="K88" s="1">
        <f t="shared" si="15"/>
        <v>1.3069810837096936E-2</v>
      </c>
      <c r="L88" s="1">
        <f t="shared" si="16"/>
        <v>7.1094482345346086E-2</v>
      </c>
      <c r="M88" s="1">
        <f t="shared" si="17"/>
        <v>6.7173543725615487E-2</v>
      </c>
      <c r="N88" s="1">
        <f t="shared" si="18"/>
        <v>30</v>
      </c>
    </row>
    <row r="89" spans="1:14" x14ac:dyDescent="0.25">
      <c r="A89" s="1">
        <v>4</v>
      </c>
      <c r="B89" s="2">
        <v>7</v>
      </c>
      <c r="C89" s="2">
        <v>1</v>
      </c>
      <c r="D89" s="3">
        <v>11.7</v>
      </c>
      <c r="E89" s="3">
        <f t="shared" si="10"/>
        <v>136.88999999999999</v>
      </c>
      <c r="F89" s="3"/>
      <c r="G89" s="1">
        <f t="shared" si="11"/>
        <v>13.76</v>
      </c>
      <c r="H89" s="1">
        <f t="shared" si="12"/>
        <v>11.908820260630353</v>
      </c>
      <c r="I89" s="20">
        <f t="shared" si="13"/>
        <v>12.323973880683482</v>
      </c>
      <c r="J89" s="1">
        <f t="shared" si="14"/>
        <v>12.323973880683482</v>
      </c>
      <c r="K89" s="1">
        <f t="shared" si="15"/>
        <v>1.0751315458747669E-2</v>
      </c>
      <c r="L89" s="1">
        <f t="shared" si="16"/>
        <v>5.7682214862961337E-2</v>
      </c>
      <c r="M89" s="1">
        <f t="shared" si="17"/>
        <v>5.290500004990524E-2</v>
      </c>
      <c r="N89" s="1">
        <f t="shared" si="18"/>
        <v>30</v>
      </c>
    </row>
    <row r="90" spans="1:14" x14ac:dyDescent="0.25">
      <c r="A90" s="1">
        <v>4</v>
      </c>
      <c r="B90" s="2">
        <v>8</v>
      </c>
      <c r="C90" s="2">
        <v>1</v>
      </c>
      <c r="D90" s="3">
        <v>8.8000000000000007</v>
      </c>
      <c r="E90" s="3">
        <f t="shared" si="10"/>
        <v>77.440000000000012</v>
      </c>
      <c r="F90" s="3"/>
      <c r="G90" s="1">
        <f t="shared" si="11"/>
        <v>13.76</v>
      </c>
      <c r="H90" s="1">
        <f t="shared" si="12"/>
        <v>11.908820260630353</v>
      </c>
      <c r="I90" s="20">
        <f t="shared" si="13"/>
        <v>11.112868345628875</v>
      </c>
      <c r="J90" s="1">
        <f t="shared" si="14"/>
        <v>11.112868345628875</v>
      </c>
      <c r="K90" s="1">
        <f t="shared" si="15"/>
        <v>6.0821233773498407E-3</v>
      </c>
      <c r="L90" s="1">
        <f t="shared" si="16"/>
        <v>3.0552792633309785E-2</v>
      </c>
      <c r="M90" s="1">
        <f t="shared" si="17"/>
        <v>2.2737044934590517E-2</v>
      </c>
      <c r="N90" s="1">
        <f t="shared" si="18"/>
        <v>30</v>
      </c>
    </row>
    <row r="91" spans="1:14" x14ac:dyDescent="0.25">
      <c r="A91" s="1">
        <v>4</v>
      </c>
      <c r="B91" s="2">
        <v>9</v>
      </c>
      <c r="C91" s="2">
        <v>1</v>
      </c>
      <c r="D91" s="3">
        <v>13.8</v>
      </c>
      <c r="E91" s="3">
        <f t="shared" si="10"/>
        <v>190.44000000000003</v>
      </c>
      <c r="F91" s="3"/>
      <c r="G91" s="1">
        <f t="shared" si="11"/>
        <v>13.76</v>
      </c>
      <c r="H91" s="1">
        <f t="shared" si="12"/>
        <v>11.908820260630353</v>
      </c>
      <c r="I91" s="20">
        <f t="shared" si="13"/>
        <v>12.888068347977846</v>
      </c>
      <c r="J91" s="1">
        <f t="shared" si="14"/>
        <v>12.888068347977846</v>
      </c>
      <c r="K91" s="1">
        <f t="shared" si="15"/>
        <v>1.4957122623741007E-2</v>
      </c>
      <c r="L91" s="1">
        <f t="shared" si="16"/>
        <v>8.1928549907877235E-2</v>
      </c>
      <c r="M91" s="1">
        <f t="shared" si="17"/>
        <v>7.8526802726321621E-2</v>
      </c>
      <c r="N91" s="1">
        <f t="shared" si="18"/>
        <v>30</v>
      </c>
    </row>
    <row r="92" spans="1:14" x14ac:dyDescent="0.25">
      <c r="A92" s="1">
        <v>4</v>
      </c>
      <c r="B92" s="2">
        <v>10</v>
      </c>
      <c r="C92" s="2">
        <v>1</v>
      </c>
      <c r="D92" s="3">
        <v>14.4</v>
      </c>
      <c r="E92" s="3">
        <f t="shared" si="10"/>
        <v>207.36</v>
      </c>
      <c r="F92" s="3"/>
      <c r="G92" s="1">
        <f t="shared" si="11"/>
        <v>13.76</v>
      </c>
      <c r="H92" s="1">
        <f t="shared" si="12"/>
        <v>11.908820260630353</v>
      </c>
      <c r="I92" s="20">
        <f t="shared" si="13"/>
        <v>13.014760439841915</v>
      </c>
      <c r="J92" s="1">
        <f t="shared" si="14"/>
        <v>13.014760439841915</v>
      </c>
      <c r="K92" s="1">
        <f t="shared" si="15"/>
        <v>1.628601631620949E-2</v>
      </c>
      <c r="L92" s="1">
        <f t="shared" si="16"/>
        <v>8.9505643047411237E-2</v>
      </c>
      <c r="M92" s="1">
        <f t="shared" si="17"/>
        <v>8.6401772903485094E-2</v>
      </c>
      <c r="N92" s="1">
        <f t="shared" si="18"/>
        <v>30</v>
      </c>
    </row>
    <row r="93" spans="1:14" x14ac:dyDescent="0.25">
      <c r="A93" s="1">
        <v>4</v>
      </c>
      <c r="B93" s="2">
        <v>11</v>
      </c>
      <c r="C93" s="2">
        <v>1</v>
      </c>
      <c r="D93" s="3">
        <v>6</v>
      </c>
      <c r="E93" s="3">
        <f t="shared" si="10"/>
        <v>36</v>
      </c>
      <c r="F93" s="3"/>
      <c r="G93" s="1">
        <f t="shared" si="11"/>
        <v>13.76</v>
      </c>
      <c r="H93" s="1">
        <f t="shared" si="12"/>
        <v>11.908820260630353</v>
      </c>
      <c r="I93" s="20">
        <f t="shared" si="13"/>
        <v>9.1915135469997544</v>
      </c>
      <c r="J93" s="1">
        <f t="shared" si="14"/>
        <v>9.1915135469997544</v>
      </c>
      <c r="K93" s="1">
        <f t="shared" si="15"/>
        <v>2.8274333882308137E-3</v>
      </c>
      <c r="L93" s="1">
        <f t="shared" si="16"/>
        <v>1.2266305977033419E-2</v>
      </c>
      <c r="M93" s="1">
        <f t="shared" si="17"/>
        <v>2.6237758962138328E-3</v>
      </c>
      <c r="N93" s="1">
        <f t="shared" si="18"/>
        <v>30</v>
      </c>
    </row>
    <row r="94" spans="1:14" x14ac:dyDescent="0.25">
      <c r="A94" s="1">
        <v>4</v>
      </c>
      <c r="B94" s="2">
        <v>12</v>
      </c>
      <c r="C94" s="2">
        <v>1</v>
      </c>
      <c r="D94" s="3">
        <v>9</v>
      </c>
      <c r="E94" s="3">
        <f t="shared" si="10"/>
        <v>81</v>
      </c>
      <c r="F94" s="3"/>
      <c r="G94" s="1">
        <f t="shared" si="11"/>
        <v>13.76</v>
      </c>
      <c r="H94" s="1">
        <f t="shared" si="12"/>
        <v>11.908820260630353</v>
      </c>
      <c r="I94" s="20">
        <f t="shared" si="13"/>
        <v>11.217464967693843</v>
      </c>
      <c r="J94" s="1">
        <f t="shared" si="14"/>
        <v>11.217464967693843</v>
      </c>
      <c r="K94" s="1">
        <f t="shared" si="15"/>
        <v>6.3617251235193314E-3</v>
      </c>
      <c r="L94" s="1">
        <f t="shared" si="16"/>
        <v>3.2168160157608823E-2</v>
      </c>
      <c r="M94" s="1">
        <f t="shared" si="17"/>
        <v>2.4601803698114467E-2</v>
      </c>
      <c r="N94" s="1">
        <f t="shared" si="18"/>
        <v>30</v>
      </c>
    </row>
    <row r="95" spans="1:14" x14ac:dyDescent="0.25">
      <c r="A95" s="1">
        <v>4</v>
      </c>
      <c r="B95" s="2">
        <v>13</v>
      </c>
      <c r="C95" s="2">
        <v>1</v>
      </c>
      <c r="D95" s="3">
        <v>15.9</v>
      </c>
      <c r="E95" s="3">
        <f t="shared" si="10"/>
        <v>252.81</v>
      </c>
      <c r="F95" s="3">
        <v>11.2</v>
      </c>
      <c r="G95" s="1">
        <f t="shared" si="11"/>
        <v>13.76</v>
      </c>
      <c r="H95" s="1">
        <f t="shared" si="12"/>
        <v>11.908820260630353</v>
      </c>
      <c r="I95" s="20">
        <f t="shared" si="13"/>
        <v>13.279098207454567</v>
      </c>
      <c r="J95" s="1">
        <f t="shared" si="14"/>
        <v>11.2</v>
      </c>
      <c r="K95" s="1">
        <f t="shared" si="15"/>
        <v>1.9855650968850891E-2</v>
      </c>
      <c r="L95" s="1">
        <f t="shared" si="16"/>
        <v>9.0209833569885323E-2</v>
      </c>
      <c r="M95" s="1">
        <f t="shared" si="17"/>
        <v>8.8157333610963201E-2</v>
      </c>
      <c r="N95" s="1">
        <f t="shared" si="18"/>
        <v>30</v>
      </c>
    </row>
    <row r="96" spans="1:14" x14ac:dyDescent="0.25">
      <c r="A96" s="1">
        <v>4</v>
      </c>
      <c r="B96" s="2">
        <v>14</v>
      </c>
      <c r="C96" s="2">
        <v>1</v>
      </c>
      <c r="D96" s="3">
        <v>6.1</v>
      </c>
      <c r="E96" s="3">
        <f t="shared" si="10"/>
        <v>37.209999999999994</v>
      </c>
      <c r="F96" s="3"/>
      <c r="G96" s="1">
        <f t="shared" si="11"/>
        <v>13.76</v>
      </c>
      <c r="H96" s="1">
        <f t="shared" si="12"/>
        <v>11.908820260630353</v>
      </c>
      <c r="I96" s="20">
        <f t="shared" si="13"/>
        <v>9.2775038446204317</v>
      </c>
      <c r="J96" s="1">
        <f t="shared" si="14"/>
        <v>9.2775038446204317</v>
      </c>
      <c r="K96" s="1">
        <f t="shared" si="15"/>
        <v>2.9224665660019045E-3</v>
      </c>
      <c r="L96" s="1">
        <f t="shared" si="16"/>
        <v>1.2775442542792909E-2</v>
      </c>
      <c r="M96" s="1">
        <f t="shared" si="17"/>
        <v>3.0387343688609136E-3</v>
      </c>
      <c r="N96" s="1">
        <f t="shared" si="18"/>
        <v>30</v>
      </c>
    </row>
    <row r="97" spans="1:14" x14ac:dyDescent="0.25">
      <c r="A97" s="1">
        <v>4</v>
      </c>
      <c r="B97" s="2">
        <v>15</v>
      </c>
      <c r="C97" s="2">
        <v>1</v>
      </c>
      <c r="D97" s="3">
        <v>12.1</v>
      </c>
      <c r="E97" s="3">
        <f t="shared" si="10"/>
        <v>146.41</v>
      </c>
      <c r="F97" s="3"/>
      <c r="G97" s="1">
        <f t="shared" si="11"/>
        <v>13.76</v>
      </c>
      <c r="H97" s="1">
        <f t="shared" si="12"/>
        <v>11.908820260630353</v>
      </c>
      <c r="I97" s="20">
        <f t="shared" si="13"/>
        <v>12.447930057136023</v>
      </c>
      <c r="J97" s="1">
        <f t="shared" si="14"/>
        <v>12.447930057136023</v>
      </c>
      <c r="K97" s="1">
        <f t="shared" si="15"/>
        <v>1.149901451030204E-2</v>
      </c>
      <c r="L97" s="1">
        <f t="shared" si="16"/>
        <v>6.201829434049564E-2</v>
      </c>
      <c r="M97" s="1">
        <f t="shared" si="17"/>
        <v>5.7549789911209341E-2</v>
      </c>
      <c r="N97" s="1">
        <f t="shared" si="18"/>
        <v>30</v>
      </c>
    </row>
    <row r="98" spans="1:14" x14ac:dyDescent="0.25">
      <c r="A98" s="1">
        <v>4</v>
      </c>
      <c r="B98" s="2">
        <v>16</v>
      </c>
      <c r="C98" s="2">
        <v>1</v>
      </c>
      <c r="D98" s="3">
        <v>10.1</v>
      </c>
      <c r="E98" s="3">
        <f t="shared" si="10"/>
        <v>102.00999999999999</v>
      </c>
      <c r="F98" s="3"/>
      <c r="G98" s="1">
        <f t="shared" si="11"/>
        <v>13.76</v>
      </c>
      <c r="H98" s="1">
        <f t="shared" si="12"/>
        <v>11.908820260630353</v>
      </c>
      <c r="I98" s="20">
        <f t="shared" si="13"/>
        <v>11.73182424451716</v>
      </c>
      <c r="J98" s="1">
        <f t="shared" si="14"/>
        <v>11.73182424451716</v>
      </c>
      <c r="K98" s="1">
        <f t="shared" si="15"/>
        <v>8.0118466648173691E-3</v>
      </c>
      <c r="L98" s="1">
        <f t="shared" si="16"/>
        <v>4.1747134660579083E-2</v>
      </c>
      <c r="M98" s="1">
        <f t="shared" si="17"/>
        <v>3.5466239236982382E-2</v>
      </c>
      <c r="N98" s="1">
        <f t="shared" si="18"/>
        <v>30</v>
      </c>
    </row>
    <row r="99" spans="1:14" x14ac:dyDescent="0.25">
      <c r="A99" s="1">
        <v>4</v>
      </c>
      <c r="B99" s="2">
        <v>17</v>
      </c>
      <c r="C99" s="2">
        <v>1</v>
      </c>
      <c r="D99" s="3">
        <v>5.0999999999999996</v>
      </c>
      <c r="E99" s="3">
        <f t="shared" si="10"/>
        <v>26.009999999999998</v>
      </c>
      <c r="F99" s="3"/>
      <c r="G99" s="1">
        <f t="shared" si="11"/>
        <v>13.76</v>
      </c>
      <c r="H99" s="1">
        <f t="shared" si="12"/>
        <v>11.908820260630353</v>
      </c>
      <c r="I99" s="20">
        <f t="shared" si="13"/>
        <v>8.3461887946177296</v>
      </c>
      <c r="J99" s="1">
        <f t="shared" si="14"/>
        <v>8.3461887946177296</v>
      </c>
      <c r="K99" s="1">
        <f t="shared" si="15"/>
        <v>2.042820622996763E-3</v>
      </c>
      <c r="L99" s="1">
        <f t="shared" si="16"/>
        <v>8.1772850102620458E-3</v>
      </c>
      <c r="M99" s="1">
        <f t="shared" si="17"/>
        <v>3.6492139525010368E-4</v>
      </c>
      <c r="N99" s="1">
        <f t="shared" si="18"/>
        <v>30</v>
      </c>
    </row>
    <row r="100" spans="1:14" x14ac:dyDescent="0.25">
      <c r="A100" s="1">
        <v>4</v>
      </c>
      <c r="B100" s="2">
        <v>18</v>
      </c>
      <c r="C100" s="2">
        <v>1</v>
      </c>
      <c r="D100" s="3">
        <v>10.7</v>
      </c>
      <c r="E100" s="3">
        <f t="shared" si="10"/>
        <v>114.48999999999998</v>
      </c>
      <c r="F100" s="3"/>
      <c r="G100" s="1">
        <f t="shared" si="11"/>
        <v>13.76</v>
      </c>
      <c r="H100" s="1">
        <f t="shared" si="12"/>
        <v>11.908820260630353</v>
      </c>
      <c r="I100" s="20">
        <f t="shared" si="13"/>
        <v>11.973449546944684</v>
      </c>
      <c r="J100" s="1">
        <f t="shared" si="14"/>
        <v>11.973449546944684</v>
      </c>
      <c r="K100" s="1">
        <f t="shared" si="15"/>
        <v>8.9920235727373836E-3</v>
      </c>
      <c r="L100" s="1">
        <f t="shared" si="16"/>
        <v>4.7452449679326221E-2</v>
      </c>
      <c r="M100" s="1">
        <f t="shared" si="17"/>
        <v>4.1788302153192527E-2</v>
      </c>
      <c r="N100" s="1">
        <f t="shared" si="18"/>
        <v>30</v>
      </c>
    </row>
    <row r="101" spans="1:14" x14ac:dyDescent="0.25">
      <c r="A101" s="1">
        <v>4</v>
      </c>
      <c r="B101" s="2">
        <v>19</v>
      </c>
      <c r="C101" s="2">
        <v>1</v>
      </c>
      <c r="D101" s="3">
        <v>11.7</v>
      </c>
      <c r="E101" s="3">
        <f t="shared" si="10"/>
        <v>136.88999999999999</v>
      </c>
      <c r="F101" s="3"/>
      <c r="G101" s="1">
        <f t="shared" si="11"/>
        <v>13.76</v>
      </c>
      <c r="H101" s="1">
        <f t="shared" si="12"/>
        <v>11.908820260630353</v>
      </c>
      <c r="I101" s="20">
        <f t="shared" si="13"/>
        <v>12.323973880683482</v>
      </c>
      <c r="J101" s="1">
        <f t="shared" si="14"/>
        <v>12.323973880683482</v>
      </c>
      <c r="K101" s="1">
        <f t="shared" si="15"/>
        <v>1.0751315458747669E-2</v>
      </c>
      <c r="L101" s="1">
        <f t="shared" si="16"/>
        <v>5.7682214862961337E-2</v>
      </c>
      <c r="M101" s="1">
        <f t="shared" si="17"/>
        <v>5.290500004990524E-2</v>
      </c>
      <c r="N101" s="1">
        <f t="shared" si="18"/>
        <v>30</v>
      </c>
    </row>
    <row r="102" spans="1:14" x14ac:dyDescent="0.25">
      <c r="A102" s="1">
        <v>4</v>
      </c>
      <c r="B102" s="2">
        <v>20</v>
      </c>
      <c r="C102" s="2">
        <v>1</v>
      </c>
      <c r="D102" s="3">
        <v>14.9</v>
      </c>
      <c r="E102" s="3">
        <f t="shared" si="10"/>
        <v>222.01000000000002</v>
      </c>
      <c r="F102" s="3">
        <v>14.7</v>
      </c>
      <c r="G102" s="1">
        <f t="shared" si="11"/>
        <v>13.76</v>
      </c>
      <c r="H102" s="1">
        <f t="shared" si="12"/>
        <v>11.908820260630353</v>
      </c>
      <c r="I102" s="20">
        <f t="shared" si="13"/>
        <v>13.110662433688386</v>
      </c>
      <c r="J102" s="1">
        <f t="shared" si="14"/>
        <v>14.7</v>
      </c>
      <c r="K102" s="1">
        <f t="shared" si="15"/>
        <v>1.743662462558675E-2</v>
      </c>
      <c r="L102" s="1">
        <f t="shared" si="16"/>
        <v>0.10947928632667318</v>
      </c>
      <c r="M102" s="1">
        <f t="shared" si="17"/>
        <v>0.10619477918391507</v>
      </c>
      <c r="N102" s="1">
        <f t="shared" si="18"/>
        <v>30</v>
      </c>
    </row>
    <row r="103" spans="1:14" x14ac:dyDescent="0.25">
      <c r="A103" s="1">
        <v>4</v>
      </c>
      <c r="B103" s="2">
        <v>21</v>
      </c>
      <c r="C103" s="2">
        <v>1</v>
      </c>
      <c r="D103" s="3">
        <v>12.1</v>
      </c>
      <c r="E103" s="3">
        <f t="shared" si="10"/>
        <v>146.41</v>
      </c>
      <c r="F103" s="3"/>
      <c r="G103" s="1">
        <f t="shared" si="11"/>
        <v>13.76</v>
      </c>
      <c r="H103" s="1">
        <f t="shared" si="12"/>
        <v>11.908820260630353</v>
      </c>
      <c r="I103" s="20">
        <f t="shared" si="13"/>
        <v>12.447930057136023</v>
      </c>
      <c r="J103" s="1">
        <f t="shared" si="14"/>
        <v>12.447930057136023</v>
      </c>
      <c r="K103" s="1">
        <f t="shared" si="15"/>
        <v>1.149901451030204E-2</v>
      </c>
      <c r="L103" s="1">
        <f t="shared" si="16"/>
        <v>6.201829434049564E-2</v>
      </c>
      <c r="M103" s="1">
        <f t="shared" si="17"/>
        <v>5.7549789911209341E-2</v>
      </c>
      <c r="N103" s="1">
        <f t="shared" si="18"/>
        <v>30</v>
      </c>
    </row>
    <row r="104" spans="1:14" x14ac:dyDescent="0.25">
      <c r="A104" s="1">
        <v>4</v>
      </c>
      <c r="B104" s="2">
        <v>22</v>
      </c>
      <c r="C104" s="2">
        <v>1</v>
      </c>
      <c r="D104" s="3">
        <v>15.1</v>
      </c>
      <c r="E104" s="3">
        <f t="shared" si="10"/>
        <v>228.01</v>
      </c>
      <c r="F104" s="3">
        <v>12</v>
      </c>
      <c r="G104" s="1">
        <f t="shared" si="11"/>
        <v>13.76</v>
      </c>
      <c r="H104" s="1">
        <f t="shared" si="12"/>
        <v>11.908820260630353</v>
      </c>
      <c r="I104" s="20">
        <f t="shared" si="13"/>
        <v>13.146740917459278</v>
      </c>
      <c r="J104" s="1">
        <f t="shared" si="14"/>
        <v>12</v>
      </c>
      <c r="K104" s="1">
        <f t="shared" si="15"/>
        <v>1.7907863523625216E-2</v>
      </c>
      <c r="L104" s="1">
        <f t="shared" si="16"/>
        <v>8.8896071292336523E-2</v>
      </c>
      <c r="M104" s="1">
        <f t="shared" si="17"/>
        <v>8.6376049276024894E-2</v>
      </c>
      <c r="N104" s="1">
        <f t="shared" si="18"/>
        <v>30</v>
      </c>
    </row>
    <row r="105" spans="1:14" x14ac:dyDescent="0.25">
      <c r="A105" s="1">
        <v>4</v>
      </c>
      <c r="B105" s="2">
        <v>23</v>
      </c>
      <c r="C105" s="2">
        <v>1</v>
      </c>
      <c r="D105" s="3">
        <v>9</v>
      </c>
      <c r="E105" s="3">
        <f t="shared" si="10"/>
        <v>81</v>
      </c>
      <c r="F105" s="3"/>
      <c r="G105" s="1">
        <f t="shared" si="11"/>
        <v>13.76</v>
      </c>
      <c r="H105" s="1">
        <f t="shared" si="12"/>
        <v>11.908820260630353</v>
      </c>
      <c r="I105" s="20">
        <f t="shared" si="13"/>
        <v>11.217464967693843</v>
      </c>
      <c r="J105" s="1">
        <f t="shared" si="14"/>
        <v>11.217464967693843</v>
      </c>
      <c r="K105" s="1">
        <f t="shared" si="15"/>
        <v>6.3617251235193314E-3</v>
      </c>
      <c r="L105" s="1">
        <f t="shared" si="16"/>
        <v>3.2168160157608823E-2</v>
      </c>
      <c r="M105" s="1">
        <f t="shared" si="17"/>
        <v>2.4601803698114467E-2</v>
      </c>
      <c r="N105" s="1">
        <f t="shared" si="18"/>
        <v>30</v>
      </c>
    </row>
    <row r="106" spans="1:14" x14ac:dyDescent="0.25">
      <c r="A106" s="1">
        <v>4</v>
      </c>
      <c r="B106" s="2">
        <v>24</v>
      </c>
      <c r="C106" s="2">
        <v>1</v>
      </c>
      <c r="D106" s="3">
        <v>5.2</v>
      </c>
      <c r="E106" s="3">
        <f t="shared" si="10"/>
        <v>27.040000000000003</v>
      </c>
      <c r="F106" s="3"/>
      <c r="G106" s="1">
        <f t="shared" si="11"/>
        <v>13.76</v>
      </c>
      <c r="H106" s="1">
        <f t="shared" si="12"/>
        <v>11.908820260630353</v>
      </c>
      <c r="I106" s="20">
        <f t="shared" si="13"/>
        <v>8.4468015705221173</v>
      </c>
      <c r="J106" s="1">
        <f t="shared" si="14"/>
        <v>8.4468015705221173</v>
      </c>
      <c r="K106" s="1">
        <f t="shared" si="15"/>
        <v>2.1237166338267002E-3</v>
      </c>
      <c r="L106" s="1">
        <f t="shared" si="16"/>
        <v>8.5877066730841237E-3</v>
      </c>
      <c r="M106" s="1">
        <f t="shared" si="17"/>
        <v>4.9203559397995218E-4</v>
      </c>
      <c r="N106" s="1">
        <f t="shared" si="18"/>
        <v>30</v>
      </c>
    </row>
    <row r="107" spans="1:14" x14ac:dyDescent="0.25">
      <c r="A107" s="1">
        <v>4</v>
      </c>
      <c r="B107" s="2">
        <v>25</v>
      </c>
      <c r="C107" s="2">
        <v>1</v>
      </c>
      <c r="D107" s="3">
        <v>13.6</v>
      </c>
      <c r="E107" s="3">
        <f t="shared" si="10"/>
        <v>184.95999999999998</v>
      </c>
      <c r="F107" s="3"/>
      <c r="G107" s="1">
        <f t="shared" si="11"/>
        <v>13.76</v>
      </c>
      <c r="H107" s="1">
        <f t="shared" si="12"/>
        <v>11.908820260630353</v>
      </c>
      <c r="I107" s="20">
        <f t="shared" si="13"/>
        <v>12.842803120915635</v>
      </c>
      <c r="J107" s="1">
        <f t="shared" si="14"/>
        <v>12.842803120915635</v>
      </c>
      <c r="K107" s="1">
        <f t="shared" si="15"/>
        <v>1.4526724430199202E-2</v>
      </c>
      <c r="L107" s="1">
        <f t="shared" si="16"/>
        <v>7.9465217016615242E-2</v>
      </c>
      <c r="M107" s="1">
        <f t="shared" si="17"/>
        <v>7.595604365927601E-2</v>
      </c>
      <c r="N107" s="1">
        <f t="shared" si="18"/>
        <v>30</v>
      </c>
    </row>
    <row r="108" spans="1:14" x14ac:dyDescent="0.25">
      <c r="A108" s="1">
        <v>4</v>
      </c>
      <c r="B108" s="2">
        <v>26</v>
      </c>
      <c r="C108" s="2">
        <v>1</v>
      </c>
      <c r="D108" s="3">
        <v>14.8</v>
      </c>
      <c r="E108" s="3">
        <f t="shared" si="10"/>
        <v>219.04000000000002</v>
      </c>
      <c r="F108" s="3"/>
      <c r="G108" s="1">
        <f t="shared" si="11"/>
        <v>13.76</v>
      </c>
      <c r="H108" s="1">
        <f t="shared" si="12"/>
        <v>11.908820260630353</v>
      </c>
      <c r="I108" s="20">
        <f t="shared" si="13"/>
        <v>13.09214550164565</v>
      </c>
      <c r="J108" s="1">
        <f t="shared" si="14"/>
        <v>13.09214550164565</v>
      </c>
      <c r="K108" s="1">
        <f t="shared" si="15"/>
        <v>1.7203361371057709E-2</v>
      </c>
      <c r="L108" s="1">
        <f t="shared" si="16"/>
        <v>9.4710382410257976E-2</v>
      </c>
      <c r="M108" s="1">
        <f t="shared" si="17"/>
        <v>9.1786498569788946E-2</v>
      </c>
      <c r="N108" s="1">
        <f t="shared" si="18"/>
        <v>30</v>
      </c>
    </row>
    <row r="109" spans="1:14" x14ac:dyDescent="0.25">
      <c r="A109" s="1">
        <v>4</v>
      </c>
      <c r="B109" s="2">
        <v>26</v>
      </c>
      <c r="C109" s="2">
        <v>2</v>
      </c>
      <c r="D109" s="3">
        <v>8.1999999999999993</v>
      </c>
      <c r="E109" s="3">
        <f t="shared" si="10"/>
        <v>67.239999999999995</v>
      </c>
      <c r="F109" s="3"/>
      <c r="G109" s="1">
        <f t="shared" si="11"/>
        <v>13.76</v>
      </c>
      <c r="H109" s="1">
        <f t="shared" si="12"/>
        <v>11.908820260630353</v>
      </c>
      <c r="I109" s="20">
        <f t="shared" si="13"/>
        <v>10.776257615609612</v>
      </c>
      <c r="J109" s="1">
        <f t="shared" si="14"/>
        <v>10.776257615609612</v>
      </c>
      <c r="K109" s="1">
        <f t="shared" si="15"/>
        <v>5.2810172506844418E-3</v>
      </c>
      <c r="L109" s="1">
        <f t="shared" si="16"/>
        <v>2.5946754968480288E-2</v>
      </c>
      <c r="M109" s="1">
        <f t="shared" si="17"/>
        <v>1.7380399236265158E-2</v>
      </c>
      <c r="N109" s="1">
        <f t="shared" si="18"/>
        <v>30</v>
      </c>
    </row>
    <row r="110" spans="1:14" x14ac:dyDescent="0.25">
      <c r="A110" s="1">
        <v>4</v>
      </c>
      <c r="B110" s="2">
        <v>26</v>
      </c>
      <c r="C110" s="2">
        <v>3</v>
      </c>
      <c r="D110" s="3">
        <v>10.3</v>
      </c>
      <c r="E110" s="3">
        <f t="shared" si="10"/>
        <v>106.09000000000002</v>
      </c>
      <c r="F110" s="3"/>
      <c r="G110" s="1">
        <f t="shared" si="11"/>
        <v>13.76</v>
      </c>
      <c r="H110" s="1">
        <f t="shared" si="12"/>
        <v>11.908820260630353</v>
      </c>
      <c r="I110" s="20">
        <f t="shared" si="13"/>
        <v>11.815192599799561</v>
      </c>
      <c r="J110" s="1">
        <f t="shared" si="14"/>
        <v>11.815192599799561</v>
      </c>
      <c r="K110" s="1">
        <f t="shared" si="15"/>
        <v>8.3322891154835304E-3</v>
      </c>
      <c r="L110" s="1">
        <f t="shared" si="16"/>
        <v>4.361202388922146E-2</v>
      </c>
      <c r="M110" s="1">
        <f t="shared" si="17"/>
        <v>3.7543877804191592E-2</v>
      </c>
      <c r="N110" s="1">
        <f t="shared" si="18"/>
        <v>30</v>
      </c>
    </row>
    <row r="111" spans="1:14" x14ac:dyDescent="0.25">
      <c r="A111" s="1">
        <v>4</v>
      </c>
      <c r="B111" s="2">
        <v>26</v>
      </c>
      <c r="C111" s="2">
        <v>4</v>
      </c>
      <c r="D111" s="3">
        <v>13.6</v>
      </c>
      <c r="E111" s="3">
        <f t="shared" si="10"/>
        <v>184.95999999999998</v>
      </c>
      <c r="F111" s="3"/>
      <c r="G111" s="1">
        <f t="shared" si="11"/>
        <v>13.76</v>
      </c>
      <c r="H111" s="1">
        <f t="shared" si="12"/>
        <v>11.908820260630353</v>
      </c>
      <c r="I111" s="20">
        <f t="shared" si="13"/>
        <v>12.842803120915635</v>
      </c>
      <c r="J111" s="1">
        <f t="shared" si="14"/>
        <v>12.842803120915635</v>
      </c>
      <c r="K111" s="1">
        <f t="shared" si="15"/>
        <v>1.4526724430199202E-2</v>
      </c>
      <c r="L111" s="1">
        <f t="shared" si="16"/>
        <v>7.9465217016615242E-2</v>
      </c>
      <c r="M111" s="1">
        <f t="shared" si="17"/>
        <v>7.595604365927601E-2</v>
      </c>
      <c r="N111" s="1">
        <f t="shared" si="18"/>
        <v>30</v>
      </c>
    </row>
    <row r="112" spans="1:14" x14ac:dyDescent="0.25">
      <c r="A112" s="1">
        <v>5</v>
      </c>
      <c r="B112" s="2">
        <v>1</v>
      </c>
      <c r="C112" s="2">
        <v>1</v>
      </c>
      <c r="D112" s="3">
        <v>13</v>
      </c>
      <c r="E112" s="3">
        <f t="shared" si="10"/>
        <v>169</v>
      </c>
      <c r="F112" s="3"/>
      <c r="G112" s="1">
        <f t="shared" si="11"/>
        <v>11.34</v>
      </c>
      <c r="H112" s="1">
        <f t="shared" si="12"/>
        <v>13.013177082395281</v>
      </c>
      <c r="I112" s="20">
        <f t="shared" si="13"/>
        <v>10.159813242311978</v>
      </c>
      <c r="J112" s="1">
        <f t="shared" si="14"/>
        <v>10.159813242311978</v>
      </c>
      <c r="K112" s="1">
        <f t="shared" si="15"/>
        <v>1.3273228961416876E-2</v>
      </c>
      <c r="L112" s="1">
        <f t="shared" si="16"/>
        <v>5.5979312712589747E-2</v>
      </c>
      <c r="M112" s="1">
        <f t="shared" si="17"/>
        <v>5.2990408378364343E-2</v>
      </c>
      <c r="N112" s="1">
        <f t="shared" si="18"/>
        <v>18</v>
      </c>
    </row>
    <row r="113" spans="1:14" x14ac:dyDescent="0.25">
      <c r="A113" s="1">
        <v>5</v>
      </c>
      <c r="B113" s="2">
        <v>2</v>
      </c>
      <c r="C113" s="2">
        <v>1</v>
      </c>
      <c r="D113" s="3">
        <v>9.1999999999999993</v>
      </c>
      <c r="E113" s="3">
        <f t="shared" si="10"/>
        <v>84.639999999999986</v>
      </c>
      <c r="F113" s="3"/>
      <c r="G113" s="1">
        <f t="shared" si="11"/>
        <v>11.34</v>
      </c>
      <c r="H113" s="1">
        <f t="shared" si="12"/>
        <v>13.013177082395281</v>
      </c>
      <c r="I113" s="20">
        <f t="shared" si="13"/>
        <v>8.9436354651803551</v>
      </c>
      <c r="J113" s="1">
        <f t="shared" si="14"/>
        <v>8.9436354651803551</v>
      </c>
      <c r="K113" s="1">
        <f t="shared" si="15"/>
        <v>6.6476100549960008E-3</v>
      </c>
      <c r="L113" s="1">
        <f t="shared" si="16"/>
        <v>2.5825969902212618E-2</v>
      </c>
      <c r="M113" s="1">
        <f t="shared" si="17"/>
        <v>2.0236422366633169E-2</v>
      </c>
      <c r="N113" s="1">
        <f t="shared" si="18"/>
        <v>18</v>
      </c>
    </row>
    <row r="114" spans="1:14" x14ac:dyDescent="0.25">
      <c r="A114" s="1">
        <v>5</v>
      </c>
      <c r="B114" s="2">
        <v>3</v>
      </c>
      <c r="C114" s="2">
        <v>1</v>
      </c>
      <c r="D114" s="3">
        <v>12.7</v>
      </c>
      <c r="E114" s="3">
        <f t="shared" si="10"/>
        <v>161.29</v>
      </c>
      <c r="F114" s="3"/>
      <c r="G114" s="1">
        <f t="shared" si="11"/>
        <v>11.34</v>
      </c>
      <c r="H114" s="1">
        <f t="shared" si="12"/>
        <v>13.013177082395281</v>
      </c>
      <c r="I114" s="20">
        <f t="shared" si="13"/>
        <v>10.088302737355999</v>
      </c>
      <c r="J114" s="1">
        <f t="shared" si="14"/>
        <v>10.088302737355999</v>
      </c>
      <c r="K114" s="1">
        <f t="shared" si="15"/>
        <v>1.2667686977437443E-2</v>
      </c>
      <c r="L114" s="1">
        <f t="shared" si="16"/>
        <v>5.32242400893842E-2</v>
      </c>
      <c r="M114" s="1">
        <f t="shared" si="17"/>
        <v>5.0090292748661856E-2</v>
      </c>
      <c r="N114" s="1">
        <f t="shared" si="18"/>
        <v>18</v>
      </c>
    </row>
    <row r="115" spans="1:14" x14ac:dyDescent="0.25">
      <c r="A115" s="1">
        <v>5</v>
      </c>
      <c r="B115" s="2">
        <v>4</v>
      </c>
      <c r="C115" s="2">
        <v>1</v>
      </c>
      <c r="D115" s="3">
        <v>15.2</v>
      </c>
      <c r="E115" s="3">
        <f t="shared" si="10"/>
        <v>231.04</v>
      </c>
      <c r="F115" s="3">
        <v>10.8</v>
      </c>
      <c r="G115" s="1">
        <f t="shared" si="11"/>
        <v>11.34</v>
      </c>
      <c r="H115" s="1">
        <f t="shared" si="12"/>
        <v>13.013177082395281</v>
      </c>
      <c r="I115" s="20">
        <f t="shared" si="13"/>
        <v>10.591503678765704</v>
      </c>
      <c r="J115" s="1">
        <f t="shared" si="14"/>
        <v>10.8</v>
      </c>
      <c r="K115" s="1">
        <f t="shared" si="15"/>
        <v>1.8145839167134643E-2</v>
      </c>
      <c r="L115" s="1">
        <f t="shared" si="16"/>
        <v>7.9738951827675694E-2</v>
      </c>
      <c r="M115" s="1">
        <f t="shared" si="17"/>
        <v>7.7541100062859566E-2</v>
      </c>
      <c r="N115" s="1">
        <f t="shared" si="18"/>
        <v>18</v>
      </c>
    </row>
    <row r="116" spans="1:14" x14ac:dyDescent="0.25">
      <c r="A116" s="1">
        <v>5</v>
      </c>
      <c r="B116" s="2">
        <v>5</v>
      </c>
      <c r="C116" s="2">
        <v>1</v>
      </c>
      <c r="D116" s="3">
        <v>17.8</v>
      </c>
      <c r="E116" s="3">
        <f t="shared" si="10"/>
        <v>316.84000000000003</v>
      </c>
      <c r="F116" s="3">
        <v>12.2</v>
      </c>
      <c r="G116" s="1">
        <f t="shared" si="11"/>
        <v>11.34</v>
      </c>
      <c r="H116" s="1">
        <f t="shared" si="12"/>
        <v>13.013177082395281</v>
      </c>
      <c r="I116" s="20">
        <f t="shared" si="13"/>
        <v>10.939973556784688</v>
      </c>
      <c r="J116" s="1">
        <f t="shared" si="14"/>
        <v>12.2</v>
      </c>
      <c r="K116" s="1">
        <f t="shared" si="15"/>
        <v>2.4884555409084755E-2</v>
      </c>
      <c r="L116" s="1">
        <f t="shared" si="16"/>
        <v>0.12211801882105648</v>
      </c>
      <c r="M116" s="1">
        <f t="shared" si="17"/>
        <v>0.12040320880963166</v>
      </c>
      <c r="N116" s="1">
        <f t="shared" si="18"/>
        <v>18</v>
      </c>
    </row>
    <row r="117" spans="1:14" x14ac:dyDescent="0.25">
      <c r="A117" s="1">
        <v>5</v>
      </c>
      <c r="B117" s="2">
        <v>6</v>
      </c>
      <c r="C117" s="2">
        <v>1</v>
      </c>
      <c r="D117" s="3">
        <v>13.1</v>
      </c>
      <c r="E117" s="3">
        <f t="shared" si="10"/>
        <v>171.60999999999999</v>
      </c>
      <c r="F117" s="3"/>
      <c r="G117" s="1">
        <f t="shared" si="11"/>
        <v>11.34</v>
      </c>
      <c r="H117" s="1">
        <f t="shared" si="12"/>
        <v>13.013177082395281</v>
      </c>
      <c r="I117" s="20">
        <f t="shared" si="13"/>
        <v>10.182898862238961</v>
      </c>
      <c r="J117" s="1">
        <f t="shared" si="14"/>
        <v>10.182898862238961</v>
      </c>
      <c r="K117" s="1">
        <f t="shared" si="15"/>
        <v>1.3478217882063609E-2</v>
      </c>
      <c r="L117" s="1">
        <f t="shared" si="16"/>
        <v>5.6911120489362775E-2</v>
      </c>
      <c r="M117" s="1">
        <f t="shared" si="17"/>
        <v>5.3968685533852034E-2</v>
      </c>
      <c r="N117" s="1">
        <f t="shared" si="18"/>
        <v>18</v>
      </c>
    </row>
    <row r="118" spans="1:14" x14ac:dyDescent="0.25">
      <c r="A118" s="1">
        <v>5</v>
      </c>
      <c r="B118" s="2">
        <v>6</v>
      </c>
      <c r="C118" s="2">
        <v>2</v>
      </c>
      <c r="D118" s="3">
        <v>8.6999999999999993</v>
      </c>
      <c r="E118" s="3">
        <f t="shared" si="10"/>
        <v>75.689999999999984</v>
      </c>
      <c r="F118" s="3"/>
      <c r="G118" s="1">
        <f t="shared" si="11"/>
        <v>11.34</v>
      </c>
      <c r="H118" s="1">
        <f t="shared" si="12"/>
        <v>13.013177082395281</v>
      </c>
      <c r="I118" s="20">
        <f t="shared" si="13"/>
        <v>8.7214272803503565</v>
      </c>
      <c r="J118" s="1">
        <f t="shared" si="14"/>
        <v>8.7214272803503565</v>
      </c>
      <c r="K118" s="1">
        <f t="shared" si="15"/>
        <v>5.9446786987552847E-3</v>
      </c>
      <c r="L118" s="1">
        <f t="shared" si="16"/>
        <v>2.2672069084399799E-2</v>
      </c>
      <c r="M118" s="1">
        <f t="shared" si="17"/>
        <v>1.662219352076243E-2</v>
      </c>
      <c r="N118" s="1">
        <f t="shared" si="18"/>
        <v>18</v>
      </c>
    </row>
    <row r="119" spans="1:14" x14ac:dyDescent="0.25">
      <c r="A119" s="1">
        <v>5</v>
      </c>
      <c r="B119" s="2">
        <v>7</v>
      </c>
      <c r="C119" s="2">
        <v>1</v>
      </c>
      <c r="D119" s="3">
        <v>6.5</v>
      </c>
      <c r="E119" s="3">
        <f t="shared" si="10"/>
        <v>42.25</v>
      </c>
      <c r="F119" s="3"/>
      <c r="G119" s="1">
        <f t="shared" si="11"/>
        <v>11.34</v>
      </c>
      <c r="H119" s="1">
        <f t="shared" si="12"/>
        <v>13.013177082395281</v>
      </c>
      <c r="I119" s="20">
        <f t="shared" si="13"/>
        <v>7.5025729141937756</v>
      </c>
      <c r="J119" s="1">
        <f t="shared" si="14"/>
        <v>7.5025729141937756</v>
      </c>
      <c r="K119" s="1">
        <f t="shared" si="15"/>
        <v>3.3183072403542191E-3</v>
      </c>
      <c r="L119" s="1">
        <f t="shared" si="16"/>
        <v>1.1240947448153585E-2</v>
      </c>
      <c r="M119" s="1">
        <f t="shared" si="17"/>
        <v>3.7723590144975059E-3</v>
      </c>
      <c r="N119" s="1">
        <f t="shared" si="18"/>
        <v>18</v>
      </c>
    </row>
    <row r="120" spans="1:14" x14ac:dyDescent="0.25">
      <c r="A120" s="1">
        <v>5</v>
      </c>
      <c r="B120" s="2">
        <v>7</v>
      </c>
      <c r="C120" s="2">
        <v>2</v>
      </c>
      <c r="D120" s="3">
        <v>5.8</v>
      </c>
      <c r="E120" s="3">
        <f t="shared" si="10"/>
        <v>33.64</v>
      </c>
      <c r="F120" s="3"/>
      <c r="G120" s="1">
        <f t="shared" si="11"/>
        <v>11.34</v>
      </c>
      <c r="H120" s="1">
        <f t="shared" si="12"/>
        <v>13.013177082395281</v>
      </c>
      <c r="I120" s="20">
        <f t="shared" si="13"/>
        <v>7.0159632787559509</v>
      </c>
      <c r="J120" s="1">
        <f t="shared" si="14"/>
        <v>7.0159632787559509</v>
      </c>
      <c r="K120" s="1">
        <f t="shared" si="15"/>
        <v>2.642079421669016E-3</v>
      </c>
      <c r="L120" s="1">
        <f t="shared" si="16"/>
        <v>8.4649275262444618E-3</v>
      </c>
      <c r="M120" s="1">
        <f t="shared" si="17"/>
        <v>1.4201615522280722E-3</v>
      </c>
      <c r="N120" s="1">
        <f t="shared" si="18"/>
        <v>18</v>
      </c>
    </row>
    <row r="121" spans="1:14" x14ac:dyDescent="0.25">
      <c r="A121" s="1">
        <v>5</v>
      </c>
      <c r="B121" s="2">
        <v>8</v>
      </c>
      <c r="C121" s="2">
        <v>1</v>
      </c>
      <c r="D121" s="3">
        <v>19.2</v>
      </c>
      <c r="E121" s="3">
        <f t="shared" si="10"/>
        <v>368.64</v>
      </c>
      <c r="F121" s="3">
        <v>12</v>
      </c>
      <c r="G121" s="1">
        <f t="shared" si="11"/>
        <v>11.34</v>
      </c>
      <c r="H121" s="1">
        <f t="shared" si="12"/>
        <v>13.013177082395281</v>
      </c>
      <c r="I121" s="20">
        <f t="shared" si="13"/>
        <v>11.07561981191237</v>
      </c>
      <c r="J121" s="1">
        <f t="shared" si="14"/>
        <v>12</v>
      </c>
      <c r="K121" s="1">
        <f t="shared" si="15"/>
        <v>2.8952917895483533E-2</v>
      </c>
      <c r="L121" s="1">
        <f t="shared" si="16"/>
        <v>0.13747964295507617</v>
      </c>
      <c r="M121" s="1">
        <f t="shared" si="17"/>
        <v>0.13608436904091506</v>
      </c>
      <c r="N121" s="1">
        <f t="shared" si="18"/>
        <v>18</v>
      </c>
    </row>
    <row r="122" spans="1:14" x14ac:dyDescent="0.25">
      <c r="A122" s="1">
        <v>5</v>
      </c>
      <c r="B122" s="2">
        <v>9</v>
      </c>
      <c r="C122" s="2">
        <v>1</v>
      </c>
      <c r="D122" s="3">
        <v>18.3</v>
      </c>
      <c r="E122" s="3">
        <f t="shared" si="10"/>
        <v>334.89000000000004</v>
      </c>
      <c r="F122" s="3">
        <v>10.4</v>
      </c>
      <c r="G122" s="1">
        <f t="shared" si="11"/>
        <v>11.34</v>
      </c>
      <c r="H122" s="1">
        <f t="shared" si="12"/>
        <v>13.013177082395281</v>
      </c>
      <c r="I122" s="20">
        <f t="shared" si="13"/>
        <v>10.991933528492089</v>
      </c>
      <c r="J122" s="1">
        <f t="shared" si="14"/>
        <v>10.4</v>
      </c>
      <c r="K122" s="1">
        <f t="shared" si="15"/>
        <v>2.630219909401715E-2</v>
      </c>
      <c r="L122" s="1">
        <f t="shared" si="16"/>
        <v>0.10695559951104452</v>
      </c>
      <c r="M122" s="1">
        <f t="shared" si="17"/>
        <v>0.1056218456467666</v>
      </c>
      <c r="N122" s="1">
        <f t="shared" si="18"/>
        <v>18</v>
      </c>
    </row>
    <row r="123" spans="1:14" x14ac:dyDescent="0.25">
      <c r="A123" s="1">
        <v>5</v>
      </c>
      <c r="B123" s="2">
        <v>9</v>
      </c>
      <c r="C123" s="2">
        <v>2</v>
      </c>
      <c r="D123" s="3">
        <v>12</v>
      </c>
      <c r="E123" s="3">
        <f t="shared" si="10"/>
        <v>144</v>
      </c>
      <c r="F123" s="3"/>
      <c r="G123" s="1">
        <f t="shared" si="11"/>
        <v>11.34</v>
      </c>
      <c r="H123" s="1">
        <f t="shared" si="12"/>
        <v>13.013177082395281</v>
      </c>
      <c r="I123" s="20">
        <f t="shared" si="13"/>
        <v>9.9074993690541007</v>
      </c>
      <c r="J123" s="1">
        <f t="shared" si="14"/>
        <v>9.9074993690541007</v>
      </c>
      <c r="K123" s="1">
        <f t="shared" si="15"/>
        <v>1.1309733552923255E-2</v>
      </c>
      <c r="L123" s="1">
        <f t="shared" si="16"/>
        <v>4.7035000001548574E-2</v>
      </c>
      <c r="M123" s="1">
        <f t="shared" si="17"/>
        <v>4.3527243631127928E-2</v>
      </c>
      <c r="N123" s="1">
        <f t="shared" si="18"/>
        <v>18</v>
      </c>
    </row>
    <row r="124" spans="1:14" x14ac:dyDescent="0.25">
      <c r="A124" s="1">
        <v>5</v>
      </c>
      <c r="B124" s="2">
        <v>10</v>
      </c>
      <c r="C124" s="2">
        <v>1</v>
      </c>
      <c r="D124" s="3">
        <v>10.8</v>
      </c>
      <c r="E124" s="3">
        <f t="shared" si="10"/>
        <v>116.64000000000001</v>
      </c>
      <c r="F124" s="3"/>
      <c r="G124" s="1">
        <f t="shared" si="11"/>
        <v>11.34</v>
      </c>
      <c r="H124" s="1">
        <f t="shared" si="12"/>
        <v>13.013177082395281</v>
      </c>
      <c r="I124" s="20">
        <f t="shared" si="13"/>
        <v>9.5464130422026052</v>
      </c>
      <c r="J124" s="1">
        <f t="shared" si="14"/>
        <v>9.5464130422026052</v>
      </c>
      <c r="K124" s="1">
        <f t="shared" si="15"/>
        <v>9.1608841778678379E-3</v>
      </c>
      <c r="L124" s="1">
        <f t="shared" si="16"/>
        <v>3.7230448913252751E-2</v>
      </c>
      <c r="M124" s="1">
        <f t="shared" si="17"/>
        <v>3.2950814523061818E-2</v>
      </c>
      <c r="N124" s="1">
        <f t="shared" si="18"/>
        <v>18</v>
      </c>
    </row>
    <row r="125" spans="1:14" x14ac:dyDescent="0.25">
      <c r="A125" s="1">
        <v>5</v>
      </c>
      <c r="B125" s="2">
        <v>11</v>
      </c>
      <c r="C125" s="2">
        <v>1</v>
      </c>
      <c r="D125" s="3">
        <v>7.3</v>
      </c>
      <c r="E125" s="3">
        <f t="shared" si="10"/>
        <v>53.29</v>
      </c>
      <c r="F125" s="3"/>
      <c r="G125" s="1">
        <f t="shared" si="11"/>
        <v>11.34</v>
      </c>
      <c r="H125" s="1">
        <f t="shared" si="12"/>
        <v>13.013177082395281</v>
      </c>
      <c r="I125" s="20">
        <f t="shared" si="13"/>
        <v>7.9960066544359671</v>
      </c>
      <c r="J125" s="1">
        <f t="shared" si="14"/>
        <v>7.9960066544359671</v>
      </c>
      <c r="K125" s="1">
        <f t="shared" si="15"/>
        <v>4.1853868127450016E-3</v>
      </c>
      <c r="L125" s="1">
        <f t="shared" si="16"/>
        <v>1.4927515997135602E-2</v>
      </c>
      <c r="M125" s="1">
        <f t="shared" si="17"/>
        <v>7.7020819595708841E-3</v>
      </c>
      <c r="N125" s="1">
        <f t="shared" si="18"/>
        <v>18</v>
      </c>
    </row>
    <row r="126" spans="1:14" x14ac:dyDescent="0.25">
      <c r="A126" s="1">
        <v>5</v>
      </c>
      <c r="B126" s="2">
        <v>11</v>
      </c>
      <c r="C126" s="2">
        <v>2</v>
      </c>
      <c r="D126" s="3">
        <v>6.7</v>
      </c>
      <c r="E126" s="3">
        <f t="shared" si="10"/>
        <v>44.89</v>
      </c>
      <c r="F126" s="3"/>
      <c r="G126" s="1">
        <f t="shared" si="11"/>
        <v>11.34</v>
      </c>
      <c r="H126" s="1">
        <f t="shared" si="12"/>
        <v>13.013177082395281</v>
      </c>
      <c r="I126" s="20">
        <f t="shared" si="13"/>
        <v>7.6319023061773699</v>
      </c>
      <c r="J126" s="1">
        <f t="shared" si="14"/>
        <v>7.6319023061773699</v>
      </c>
      <c r="K126" s="1">
        <f t="shared" si="15"/>
        <v>3.5256523554911454E-3</v>
      </c>
      <c r="L126" s="1">
        <f t="shared" si="16"/>
        <v>1.2111401987924979E-2</v>
      </c>
      <c r="M126" s="1">
        <f t="shared" si="17"/>
        <v>4.6464881029586683E-3</v>
      </c>
      <c r="N126" s="1">
        <f t="shared" si="18"/>
        <v>18</v>
      </c>
    </row>
    <row r="127" spans="1:14" x14ac:dyDescent="0.25">
      <c r="A127" s="1">
        <v>5</v>
      </c>
      <c r="B127" s="2">
        <v>12</v>
      </c>
      <c r="C127" s="2">
        <v>1</v>
      </c>
      <c r="D127" s="3">
        <v>14.1</v>
      </c>
      <c r="E127" s="3">
        <f t="shared" si="10"/>
        <v>198.81</v>
      </c>
      <c r="F127" s="3"/>
      <c r="G127" s="1">
        <f t="shared" si="11"/>
        <v>11.34</v>
      </c>
      <c r="H127" s="1">
        <f t="shared" si="12"/>
        <v>13.013177082395281</v>
      </c>
      <c r="I127" s="20">
        <f t="shared" si="13"/>
        <v>10.394566950601764</v>
      </c>
      <c r="J127" s="1">
        <f t="shared" si="14"/>
        <v>10.394566950601764</v>
      </c>
      <c r="K127" s="1">
        <f t="shared" si="15"/>
        <v>1.561450088650467E-2</v>
      </c>
      <c r="L127" s="1">
        <f t="shared" si="16"/>
        <v>6.6591631246460684E-2</v>
      </c>
      <c r="M127" s="1">
        <f t="shared" si="17"/>
        <v>6.4066996828624379E-2</v>
      </c>
      <c r="N127" s="1">
        <f t="shared" si="18"/>
        <v>18</v>
      </c>
    </row>
    <row r="128" spans="1:14" x14ac:dyDescent="0.25">
      <c r="A128" s="1">
        <v>5</v>
      </c>
      <c r="B128" s="2">
        <v>13</v>
      </c>
      <c r="C128" s="2">
        <v>1</v>
      </c>
      <c r="D128" s="3">
        <v>18.5</v>
      </c>
      <c r="E128" s="3">
        <f t="shared" si="10"/>
        <v>342.25</v>
      </c>
      <c r="F128" s="3">
        <v>11.3</v>
      </c>
      <c r="G128" s="1">
        <f t="shared" si="11"/>
        <v>11.34</v>
      </c>
      <c r="H128" s="1">
        <f t="shared" si="12"/>
        <v>13.013177082395281</v>
      </c>
      <c r="I128" s="20">
        <f t="shared" si="13"/>
        <v>11.011583379716889</v>
      </c>
      <c r="J128" s="1">
        <f t="shared" si="14"/>
        <v>11.3</v>
      </c>
      <c r="K128" s="1">
        <f t="shared" si="15"/>
        <v>2.6880252142277666E-2</v>
      </c>
      <c r="L128" s="1">
        <f t="shared" si="16"/>
        <v>0.11996691050503604</v>
      </c>
      <c r="M128" s="1">
        <f t="shared" si="17"/>
        <v>0.1185390342339926</v>
      </c>
      <c r="N128" s="1">
        <f t="shared" si="18"/>
        <v>18</v>
      </c>
    </row>
    <row r="129" spans="1:14" x14ac:dyDescent="0.25">
      <c r="A129" s="1">
        <v>5</v>
      </c>
      <c r="B129" s="2">
        <v>14</v>
      </c>
      <c r="C129" s="2">
        <v>1</v>
      </c>
      <c r="D129" s="3">
        <v>12.6</v>
      </c>
      <c r="E129" s="3">
        <f t="shared" si="10"/>
        <v>158.76</v>
      </c>
      <c r="F129" s="3"/>
      <c r="G129" s="1">
        <f t="shared" si="11"/>
        <v>11.34</v>
      </c>
      <c r="H129" s="1">
        <f t="shared" si="12"/>
        <v>13.013177082395281</v>
      </c>
      <c r="I129" s="20">
        <f t="shared" si="13"/>
        <v>10.063694426090123</v>
      </c>
      <c r="J129" s="1">
        <f t="shared" si="14"/>
        <v>10.063694426090123</v>
      </c>
      <c r="K129" s="1">
        <f t="shared" si="15"/>
        <v>1.2468981242097887E-2</v>
      </c>
      <c r="L129" s="1">
        <f t="shared" si="16"/>
        <v>5.2319432540488882E-2</v>
      </c>
      <c r="M129" s="1">
        <f t="shared" si="17"/>
        <v>4.913519469285646E-2</v>
      </c>
      <c r="N129" s="1">
        <f t="shared" si="18"/>
        <v>18</v>
      </c>
    </row>
    <row r="130" spans="1:14" x14ac:dyDescent="0.25">
      <c r="A130" s="1">
        <v>6</v>
      </c>
      <c r="B130" s="2">
        <v>1</v>
      </c>
      <c r="C130" s="2">
        <v>1</v>
      </c>
      <c r="D130" s="3">
        <v>19.5</v>
      </c>
      <c r="E130" s="3">
        <f t="shared" si="10"/>
        <v>380.25</v>
      </c>
      <c r="F130" s="3">
        <v>12.8</v>
      </c>
      <c r="G130" s="1">
        <f t="shared" si="11"/>
        <v>12.08</v>
      </c>
      <c r="H130" s="1">
        <f t="shared" si="12"/>
        <v>15.118132049518113</v>
      </c>
      <c r="I130" s="20">
        <f t="shared" si="13"/>
        <v>11.543708656877982</v>
      </c>
      <c r="J130" s="1">
        <f t="shared" si="14"/>
        <v>12.8</v>
      </c>
      <c r="K130" s="1">
        <f t="shared" si="15"/>
        <v>2.9864765163187972E-2</v>
      </c>
      <c r="L130" s="1">
        <f t="shared" si="16"/>
        <v>0.15225334806694144</v>
      </c>
      <c r="M130" s="1">
        <f t="shared" si="17"/>
        <v>0.15080764468655231</v>
      </c>
      <c r="N130" s="1">
        <f t="shared" si="18"/>
        <v>24</v>
      </c>
    </row>
    <row r="131" spans="1:14" x14ac:dyDescent="0.25">
      <c r="A131" s="1">
        <v>6</v>
      </c>
      <c r="B131" s="2">
        <v>2</v>
      </c>
      <c r="C131" s="2">
        <v>1</v>
      </c>
      <c r="D131" s="3">
        <v>14.4</v>
      </c>
      <c r="E131" s="3">
        <f t="shared" si="10"/>
        <v>207.36</v>
      </c>
      <c r="F131" s="3"/>
      <c r="G131" s="1">
        <f t="shared" si="11"/>
        <v>12.08</v>
      </c>
      <c r="H131" s="1">
        <f t="shared" si="12"/>
        <v>15.118132049518113</v>
      </c>
      <c r="I131" s="20">
        <f t="shared" si="13"/>
        <v>10.680860596293584</v>
      </c>
      <c r="J131" s="1">
        <f t="shared" si="14"/>
        <v>10.680860596293584</v>
      </c>
      <c r="K131" s="1">
        <f t="shared" si="15"/>
        <v>1.628601631620949E-2</v>
      </c>
      <c r="L131" s="1">
        <f t="shared" si="16"/>
        <v>7.137271949235563E-2</v>
      </c>
      <c r="M131" s="1">
        <f t="shared" si="17"/>
        <v>6.8897661545385819E-2</v>
      </c>
      <c r="N131" s="1">
        <f t="shared" si="18"/>
        <v>24</v>
      </c>
    </row>
    <row r="132" spans="1:14" x14ac:dyDescent="0.25">
      <c r="A132" s="1">
        <v>6</v>
      </c>
      <c r="B132" s="2">
        <v>3</v>
      </c>
      <c r="C132" s="2">
        <v>1</v>
      </c>
      <c r="D132" s="3">
        <v>17.100000000000001</v>
      </c>
      <c r="E132" s="3">
        <f t="shared" si="10"/>
        <v>292.41000000000003</v>
      </c>
      <c r="F132" s="3"/>
      <c r="G132" s="1">
        <f t="shared" si="11"/>
        <v>12.08</v>
      </c>
      <c r="H132" s="1">
        <f t="shared" si="12"/>
        <v>15.118132049518113</v>
      </c>
      <c r="I132" s="20">
        <f t="shared" si="13"/>
        <v>11.211738713420102</v>
      </c>
      <c r="J132" s="1">
        <f t="shared" si="14"/>
        <v>11.211738713420102</v>
      </c>
      <c r="K132" s="1">
        <f t="shared" si="15"/>
        <v>2.2965827695904786E-2</v>
      </c>
      <c r="L132" s="1">
        <f t="shared" si="16"/>
        <v>0.10306931250766581</v>
      </c>
      <c r="M132" s="1">
        <f t="shared" si="17"/>
        <v>0.10135075588790565</v>
      </c>
      <c r="N132" s="1">
        <f t="shared" si="18"/>
        <v>24</v>
      </c>
    </row>
    <row r="133" spans="1:14" x14ac:dyDescent="0.25">
      <c r="A133" s="1">
        <v>6</v>
      </c>
      <c r="B133" s="2">
        <v>4</v>
      </c>
      <c r="C133" s="2">
        <v>1</v>
      </c>
      <c r="D133" s="3">
        <v>12.3</v>
      </c>
      <c r="E133" s="3">
        <f t="shared" si="10"/>
        <v>151.29000000000002</v>
      </c>
      <c r="F133" s="3"/>
      <c r="G133" s="1">
        <f t="shared" si="11"/>
        <v>12.08</v>
      </c>
      <c r="H133" s="1">
        <f t="shared" si="12"/>
        <v>15.118132049518113</v>
      </c>
      <c r="I133" s="20">
        <f t="shared" si="13"/>
        <v>10.10788666279786</v>
      </c>
      <c r="J133" s="1">
        <f t="shared" si="14"/>
        <v>10.10788666279786</v>
      </c>
      <c r="K133" s="1">
        <f t="shared" si="15"/>
        <v>1.1882288814039996E-2</v>
      </c>
      <c r="L133" s="1">
        <f t="shared" si="16"/>
        <v>5.0332364376017735E-2</v>
      </c>
      <c r="M133" s="1">
        <f t="shared" si="17"/>
        <v>4.6944964772767758E-2</v>
      </c>
      <c r="N133" s="1">
        <f t="shared" si="18"/>
        <v>24</v>
      </c>
    </row>
    <row r="134" spans="1:14" x14ac:dyDescent="0.25">
      <c r="A134" s="1">
        <v>6</v>
      </c>
      <c r="B134" s="2">
        <v>5</v>
      </c>
      <c r="C134" s="2">
        <v>1</v>
      </c>
      <c r="D134" s="3">
        <v>15.6</v>
      </c>
      <c r="E134" s="3">
        <f t="shared" si="10"/>
        <v>243.35999999999999</v>
      </c>
      <c r="F134" s="3"/>
      <c r="G134" s="1">
        <f t="shared" si="11"/>
        <v>12.08</v>
      </c>
      <c r="H134" s="1">
        <f t="shared" si="12"/>
        <v>15.118132049518113</v>
      </c>
      <c r="I134" s="20">
        <f t="shared" si="13"/>
        <v>10.941227678933798</v>
      </c>
      <c r="J134" s="1">
        <f t="shared" si="14"/>
        <v>10.941227678933798</v>
      </c>
      <c r="K134" s="1">
        <f t="shared" si="15"/>
        <v>1.9113449704440299E-2</v>
      </c>
      <c r="L134" s="1">
        <f t="shared" si="16"/>
        <v>8.484174547777143E-2</v>
      </c>
      <c r="M134" s="1">
        <f t="shared" si="17"/>
        <v>8.2748090555394962E-2</v>
      </c>
      <c r="N134" s="1">
        <f t="shared" si="18"/>
        <v>24</v>
      </c>
    </row>
    <row r="135" spans="1:14" x14ac:dyDescent="0.25">
      <c r="A135" s="1">
        <v>6</v>
      </c>
      <c r="B135" s="2">
        <v>6</v>
      </c>
      <c r="C135" s="2">
        <v>1</v>
      </c>
      <c r="D135" s="3">
        <v>14.9</v>
      </c>
      <c r="E135" s="3">
        <f t="shared" si="10"/>
        <v>222.01000000000002</v>
      </c>
      <c r="F135" s="3"/>
      <c r="G135" s="1">
        <f t="shared" si="11"/>
        <v>12.08</v>
      </c>
      <c r="H135" s="1">
        <f t="shared" si="12"/>
        <v>15.118132049518113</v>
      </c>
      <c r="I135" s="20">
        <f t="shared" si="13"/>
        <v>10.794586986629247</v>
      </c>
      <c r="J135" s="1">
        <f t="shared" si="14"/>
        <v>10.794586986629247</v>
      </c>
      <c r="K135" s="1">
        <f t="shared" si="15"/>
        <v>1.743662462558675E-2</v>
      </c>
      <c r="L135" s="1">
        <f t="shared" si="16"/>
        <v>7.6861256754603077E-2</v>
      </c>
      <c r="M135" s="1">
        <f t="shared" si="17"/>
        <v>7.4555328799806447E-2</v>
      </c>
      <c r="N135" s="1">
        <f t="shared" si="18"/>
        <v>24</v>
      </c>
    </row>
    <row r="136" spans="1:14" x14ac:dyDescent="0.25">
      <c r="A136" s="1">
        <v>6</v>
      </c>
      <c r="B136" s="2">
        <v>7</v>
      </c>
      <c r="C136" s="2">
        <v>1</v>
      </c>
      <c r="D136" s="3">
        <v>14.9</v>
      </c>
      <c r="E136" s="3">
        <f t="shared" si="10"/>
        <v>222.01000000000002</v>
      </c>
      <c r="F136" s="3"/>
      <c r="G136" s="1">
        <f t="shared" si="11"/>
        <v>12.08</v>
      </c>
      <c r="H136" s="1">
        <f t="shared" si="12"/>
        <v>15.118132049518113</v>
      </c>
      <c r="I136" s="20">
        <f t="shared" si="13"/>
        <v>10.794586986629247</v>
      </c>
      <c r="J136" s="1">
        <f t="shared" si="14"/>
        <v>10.794586986629247</v>
      </c>
      <c r="K136" s="1">
        <f t="shared" si="15"/>
        <v>1.743662462558675E-2</v>
      </c>
      <c r="L136" s="1">
        <f t="shared" si="16"/>
        <v>7.6861256754603077E-2</v>
      </c>
      <c r="M136" s="1">
        <f t="shared" si="17"/>
        <v>7.4555328799806447E-2</v>
      </c>
      <c r="N136" s="1">
        <f t="shared" si="18"/>
        <v>24</v>
      </c>
    </row>
    <row r="137" spans="1:14" x14ac:dyDescent="0.25">
      <c r="A137" s="1">
        <v>6</v>
      </c>
      <c r="B137" s="2">
        <v>8</v>
      </c>
      <c r="C137" s="2">
        <v>1</v>
      </c>
      <c r="D137" s="3">
        <v>15.3</v>
      </c>
      <c r="E137" s="3">
        <f t="shared" si="10"/>
        <v>234.09000000000003</v>
      </c>
      <c r="F137" s="3"/>
      <c r="G137" s="1">
        <f t="shared" si="11"/>
        <v>12.08</v>
      </c>
      <c r="H137" s="1">
        <f t="shared" si="12"/>
        <v>15.118132049518113</v>
      </c>
      <c r="I137" s="20">
        <f t="shared" si="13"/>
        <v>10.880105048888336</v>
      </c>
      <c r="J137" s="1">
        <f t="shared" si="14"/>
        <v>10.880105048888336</v>
      </c>
      <c r="K137" s="1">
        <f t="shared" si="15"/>
        <v>1.838538560697087E-2</v>
      </c>
      <c r="L137" s="1">
        <f t="shared" si="16"/>
        <v>8.1379655291870648E-2</v>
      </c>
      <c r="M137" s="1">
        <f t="shared" si="17"/>
        <v>7.919830726882375E-2</v>
      </c>
      <c r="N137" s="1">
        <f t="shared" si="18"/>
        <v>24</v>
      </c>
    </row>
    <row r="138" spans="1:14" x14ac:dyDescent="0.25">
      <c r="A138" s="1">
        <v>6</v>
      </c>
      <c r="B138" s="2">
        <v>9</v>
      </c>
      <c r="C138" s="2">
        <v>1</v>
      </c>
      <c r="D138" s="3">
        <v>13.8</v>
      </c>
      <c r="E138" s="3">
        <f t="shared" si="10"/>
        <v>190.44000000000003</v>
      </c>
      <c r="F138" s="3"/>
      <c r="G138" s="1">
        <f t="shared" si="11"/>
        <v>12.08</v>
      </c>
      <c r="H138" s="1">
        <f t="shared" si="12"/>
        <v>15.118132049518113</v>
      </c>
      <c r="I138" s="20">
        <f t="shared" si="13"/>
        <v>10.533659108713525</v>
      </c>
      <c r="J138" s="1">
        <f t="shared" si="14"/>
        <v>10.533659108713525</v>
      </c>
      <c r="K138" s="1">
        <f t="shared" si="15"/>
        <v>1.4957122623741007E-2</v>
      </c>
      <c r="L138" s="1">
        <f t="shared" si="16"/>
        <v>6.5024895804820154E-2</v>
      </c>
      <c r="M138" s="1">
        <f t="shared" si="17"/>
        <v>6.2325003565988683E-2</v>
      </c>
      <c r="N138" s="1">
        <f t="shared" si="18"/>
        <v>24</v>
      </c>
    </row>
    <row r="139" spans="1:14" x14ac:dyDescent="0.25">
      <c r="A139" s="1">
        <v>6</v>
      </c>
      <c r="B139" s="2">
        <v>10</v>
      </c>
      <c r="C139" s="2">
        <v>1</v>
      </c>
      <c r="D139" s="3">
        <v>17.8</v>
      </c>
      <c r="E139" s="3">
        <f t="shared" si="10"/>
        <v>316.84000000000003</v>
      </c>
      <c r="F139" s="3">
        <v>12.2</v>
      </c>
      <c r="G139" s="1">
        <f t="shared" si="11"/>
        <v>12.08</v>
      </c>
      <c r="H139" s="1">
        <f t="shared" si="12"/>
        <v>15.118132049518113</v>
      </c>
      <c r="I139" s="20">
        <f t="shared" si="13"/>
        <v>11.320112968210793</v>
      </c>
      <c r="J139" s="1">
        <f t="shared" si="14"/>
        <v>12.2</v>
      </c>
      <c r="K139" s="1">
        <f t="shared" si="15"/>
        <v>2.4884555409084755E-2</v>
      </c>
      <c r="L139" s="1">
        <f t="shared" si="16"/>
        <v>0.12211801882105648</v>
      </c>
      <c r="M139" s="1">
        <f t="shared" si="17"/>
        <v>0.12040320880963166</v>
      </c>
      <c r="N139" s="1">
        <f t="shared" si="18"/>
        <v>24</v>
      </c>
    </row>
    <row r="140" spans="1:14" x14ac:dyDescent="0.25">
      <c r="A140" s="1">
        <v>6</v>
      </c>
      <c r="B140" s="2">
        <v>10</v>
      </c>
      <c r="C140" s="2">
        <v>2</v>
      </c>
      <c r="D140" s="3">
        <v>8.6</v>
      </c>
      <c r="E140" s="3">
        <f t="shared" si="10"/>
        <v>73.959999999999994</v>
      </c>
      <c r="F140" s="3"/>
      <c r="G140" s="1">
        <f t="shared" si="11"/>
        <v>12.08</v>
      </c>
      <c r="H140" s="1">
        <f t="shared" si="12"/>
        <v>15.118132049518113</v>
      </c>
      <c r="I140" s="20">
        <f t="shared" si="13"/>
        <v>8.592945945993975</v>
      </c>
      <c r="J140" s="1">
        <f t="shared" si="14"/>
        <v>8.592945945993975</v>
      </c>
      <c r="K140" s="1">
        <f t="shared" si="15"/>
        <v>5.8088048164875268E-3</v>
      </c>
      <c r="L140" s="1">
        <f t="shared" si="16"/>
        <v>2.1827035337444348E-2</v>
      </c>
      <c r="M140" s="1">
        <f t="shared" si="17"/>
        <v>1.5750611012760724E-2</v>
      </c>
      <c r="N140" s="1">
        <f t="shared" si="18"/>
        <v>24</v>
      </c>
    </row>
    <row r="141" spans="1:14" x14ac:dyDescent="0.25">
      <c r="A141" s="1">
        <v>6</v>
      </c>
      <c r="B141" s="2">
        <v>11</v>
      </c>
      <c r="C141" s="2">
        <v>1</v>
      </c>
      <c r="D141" s="3">
        <v>19.600000000000001</v>
      </c>
      <c r="E141" s="3">
        <f t="shared" si="10"/>
        <v>384.16000000000008</v>
      </c>
      <c r="F141" s="3">
        <v>12</v>
      </c>
      <c r="G141" s="1">
        <f t="shared" si="11"/>
        <v>12.08</v>
      </c>
      <c r="H141" s="1">
        <f t="shared" si="12"/>
        <v>15.118132049518113</v>
      </c>
      <c r="I141" s="20">
        <f t="shared" si="13"/>
        <v>11.555304573588719</v>
      </c>
      <c r="J141" s="1">
        <f t="shared" si="14"/>
        <v>12</v>
      </c>
      <c r="K141" s="1">
        <f t="shared" si="15"/>
        <v>3.0171855845076378E-2</v>
      </c>
      <c r="L141" s="1">
        <f t="shared" si="16"/>
        <v>0.14272237297222301</v>
      </c>
      <c r="M141" s="1">
        <f t="shared" si="17"/>
        <v>0.14139661315836663</v>
      </c>
      <c r="N141" s="1">
        <f t="shared" si="18"/>
        <v>24</v>
      </c>
    </row>
    <row r="142" spans="1:14" x14ac:dyDescent="0.25">
      <c r="A142" s="1">
        <v>6</v>
      </c>
      <c r="B142" s="2">
        <v>12</v>
      </c>
      <c r="C142" s="2">
        <v>1</v>
      </c>
      <c r="D142" s="3">
        <v>13.9</v>
      </c>
      <c r="E142" s="3">
        <f t="shared" ref="E142:E205" si="19">D142^2</f>
        <v>193.21</v>
      </c>
      <c r="F142" s="3"/>
      <c r="G142" s="1">
        <f t="shared" ref="G142:G205" si="20">VLOOKUP($A142,$Q$13:$U$39,2,FALSE)</f>
        <v>12.08</v>
      </c>
      <c r="H142" s="1">
        <f t="shared" ref="H142:H205" si="21">VLOOKUP($A142,$Q$13:$U$39,4,FALSE)</f>
        <v>15.118132049518113</v>
      </c>
      <c r="I142" s="20">
        <f t="shared" ref="I142:I205" si="22">G142*(1+$G$2*G142*EXP($G$3*G142))*(1-EXP(-$G$4*D142/H142))</f>
        <v>10.559043396108864</v>
      </c>
      <c r="J142" s="1">
        <f t="shared" ref="J142:J205" si="23">IF(F142&lt;&gt;"",F142,I142)</f>
        <v>10.559043396108864</v>
      </c>
      <c r="K142" s="1">
        <f t="shared" ref="K142:K205" si="24">PI()/40000*E142</f>
        <v>1.5174677915002099E-2</v>
      </c>
      <c r="L142" s="1">
        <f t="shared" ref="L142:L205" si="25">$I$2*D142^$I$3*J142^$I$4</f>
        <v>6.6064569924010594E-2</v>
      </c>
      <c r="M142" s="1">
        <f t="shared" ref="M142:M205" si="26">L142*EXP(-$K$2*(6/D142)^$K$3)</f>
        <v>6.3403927427704704E-2</v>
      </c>
      <c r="N142" s="1">
        <f t="shared" ref="N142:N205" si="27">VLOOKUP($A142,$Q$13:$U$39,5,FALSE)</f>
        <v>24</v>
      </c>
    </row>
    <row r="143" spans="1:14" x14ac:dyDescent="0.25">
      <c r="A143" s="1">
        <v>6</v>
      </c>
      <c r="B143" s="2">
        <v>13</v>
      </c>
      <c r="C143" s="2">
        <v>1</v>
      </c>
      <c r="D143" s="3">
        <v>15</v>
      </c>
      <c r="E143" s="3">
        <f t="shared" si="19"/>
        <v>225</v>
      </c>
      <c r="F143" s="3"/>
      <c r="G143" s="1">
        <f t="shared" si="20"/>
        <v>12.08</v>
      </c>
      <c r="H143" s="1">
        <f t="shared" si="21"/>
        <v>15.118132049518113</v>
      </c>
      <c r="I143" s="20">
        <f t="shared" si="22"/>
        <v>10.816409299951941</v>
      </c>
      <c r="J143" s="1">
        <f t="shared" si="23"/>
        <v>10.816409299951941</v>
      </c>
      <c r="K143" s="1">
        <f t="shared" si="24"/>
        <v>1.7671458676442587E-2</v>
      </c>
      <c r="L143" s="1">
        <f t="shared" si="25"/>
        <v>7.7980306757302831E-2</v>
      </c>
      <c r="M143" s="1">
        <f t="shared" si="26"/>
        <v>7.5706379570421006E-2</v>
      </c>
      <c r="N143" s="1">
        <f t="shared" si="27"/>
        <v>24</v>
      </c>
    </row>
    <row r="144" spans="1:14" x14ac:dyDescent="0.25">
      <c r="A144" s="1">
        <v>6</v>
      </c>
      <c r="B144" s="2">
        <v>14</v>
      </c>
      <c r="C144" s="2">
        <v>1</v>
      </c>
      <c r="D144" s="3">
        <v>15.6</v>
      </c>
      <c r="E144" s="3">
        <f t="shared" si="19"/>
        <v>243.35999999999999</v>
      </c>
      <c r="F144" s="3"/>
      <c r="G144" s="1">
        <f t="shared" si="20"/>
        <v>12.08</v>
      </c>
      <c r="H144" s="1">
        <f t="shared" si="21"/>
        <v>15.118132049518113</v>
      </c>
      <c r="I144" s="20">
        <f t="shared" si="22"/>
        <v>10.941227678933798</v>
      </c>
      <c r="J144" s="1">
        <f t="shared" si="23"/>
        <v>10.941227678933798</v>
      </c>
      <c r="K144" s="1">
        <f t="shared" si="24"/>
        <v>1.9113449704440299E-2</v>
      </c>
      <c r="L144" s="1">
        <f t="shared" si="25"/>
        <v>8.484174547777143E-2</v>
      </c>
      <c r="M144" s="1">
        <f t="shared" si="26"/>
        <v>8.2748090555394962E-2</v>
      </c>
      <c r="N144" s="1">
        <f t="shared" si="27"/>
        <v>24</v>
      </c>
    </row>
    <row r="145" spans="1:14" x14ac:dyDescent="0.25">
      <c r="A145" s="1">
        <v>6</v>
      </c>
      <c r="B145" s="2">
        <v>15</v>
      </c>
      <c r="C145" s="2">
        <v>1</v>
      </c>
      <c r="D145" s="3">
        <v>16.899999999999999</v>
      </c>
      <c r="E145" s="3">
        <f t="shared" si="19"/>
        <v>285.60999999999996</v>
      </c>
      <c r="F145" s="3"/>
      <c r="G145" s="1">
        <f t="shared" si="20"/>
        <v>12.08</v>
      </c>
      <c r="H145" s="1">
        <f t="shared" si="21"/>
        <v>15.118132049518113</v>
      </c>
      <c r="I145" s="20">
        <f t="shared" si="22"/>
        <v>11.178810598517511</v>
      </c>
      <c r="J145" s="1">
        <f t="shared" si="23"/>
        <v>11.178810598517511</v>
      </c>
      <c r="K145" s="1">
        <f t="shared" si="24"/>
        <v>2.2431756944794518E-2</v>
      </c>
      <c r="L145" s="1">
        <f t="shared" si="25"/>
        <v>0.10055235004806125</v>
      </c>
      <c r="M145" s="1">
        <f t="shared" si="26"/>
        <v>9.8789228962998549E-2</v>
      </c>
      <c r="N145" s="1">
        <f t="shared" si="27"/>
        <v>24</v>
      </c>
    </row>
    <row r="146" spans="1:14" x14ac:dyDescent="0.25">
      <c r="A146" s="1">
        <v>6</v>
      </c>
      <c r="B146" s="2">
        <v>15</v>
      </c>
      <c r="C146" s="2">
        <v>2</v>
      </c>
      <c r="D146" s="3">
        <v>5.8</v>
      </c>
      <c r="E146" s="3">
        <f t="shared" si="19"/>
        <v>33.64</v>
      </c>
      <c r="F146" s="3"/>
      <c r="G146" s="1">
        <f t="shared" si="20"/>
        <v>12.08</v>
      </c>
      <c r="H146" s="1">
        <f t="shared" si="21"/>
        <v>15.118132049518113</v>
      </c>
      <c r="I146" s="20">
        <f t="shared" si="22"/>
        <v>6.8090623449911902</v>
      </c>
      <c r="J146" s="1">
        <f t="shared" si="23"/>
        <v>6.8090623449911902</v>
      </c>
      <c r="K146" s="1">
        <f t="shared" si="24"/>
        <v>2.642079421669016E-3</v>
      </c>
      <c r="L146" s="1">
        <f t="shared" si="25"/>
        <v>8.1795940487032117E-3</v>
      </c>
      <c r="M146" s="1">
        <f t="shared" si="26"/>
        <v>1.3722911324151109E-3</v>
      </c>
      <c r="N146" s="1">
        <f t="shared" si="27"/>
        <v>24</v>
      </c>
    </row>
    <row r="147" spans="1:14" x14ac:dyDescent="0.25">
      <c r="A147" s="1">
        <v>6</v>
      </c>
      <c r="B147" s="2">
        <v>16</v>
      </c>
      <c r="C147" s="2">
        <v>1</v>
      </c>
      <c r="D147" s="3">
        <v>14.8</v>
      </c>
      <c r="E147" s="3">
        <f t="shared" si="19"/>
        <v>219.04000000000002</v>
      </c>
      <c r="F147" s="3"/>
      <c r="G147" s="1">
        <f t="shared" si="20"/>
        <v>12.08</v>
      </c>
      <c r="H147" s="1">
        <f t="shared" si="21"/>
        <v>15.118132049518113</v>
      </c>
      <c r="I147" s="20">
        <f t="shared" si="22"/>
        <v>10.772462649949533</v>
      </c>
      <c r="J147" s="1">
        <f t="shared" si="23"/>
        <v>10.772462649949533</v>
      </c>
      <c r="K147" s="1">
        <f t="shared" si="24"/>
        <v>1.7203361371057709E-2</v>
      </c>
      <c r="L147" s="1">
        <f t="shared" si="25"/>
        <v>7.5749284595657496E-2</v>
      </c>
      <c r="M147" s="1">
        <f t="shared" si="26"/>
        <v>7.3410764746831045E-2</v>
      </c>
      <c r="N147" s="1">
        <f t="shared" si="27"/>
        <v>24</v>
      </c>
    </row>
    <row r="148" spans="1:14" x14ac:dyDescent="0.25">
      <c r="A148" s="1">
        <v>6</v>
      </c>
      <c r="B148" s="2">
        <v>17</v>
      </c>
      <c r="C148" s="2">
        <v>1</v>
      </c>
      <c r="D148" s="3">
        <v>17.8</v>
      </c>
      <c r="E148" s="3">
        <f t="shared" si="19"/>
        <v>316.84000000000003</v>
      </c>
      <c r="F148" s="3">
        <v>10.8</v>
      </c>
      <c r="G148" s="1">
        <f t="shared" si="20"/>
        <v>12.08</v>
      </c>
      <c r="H148" s="1">
        <f t="shared" si="21"/>
        <v>15.118132049518113</v>
      </c>
      <c r="I148" s="20">
        <f t="shared" si="22"/>
        <v>11.320112968210793</v>
      </c>
      <c r="J148" s="1">
        <f t="shared" si="23"/>
        <v>10.8</v>
      </c>
      <c r="K148" s="1">
        <f t="shared" si="24"/>
        <v>2.4884555409084755E-2</v>
      </c>
      <c r="L148" s="1">
        <f t="shared" si="25"/>
        <v>0.1062041493536031</v>
      </c>
      <c r="M148" s="1">
        <f t="shared" si="26"/>
        <v>0.10471280564917172</v>
      </c>
      <c r="N148" s="1">
        <f t="shared" si="27"/>
        <v>24</v>
      </c>
    </row>
    <row r="149" spans="1:14" x14ac:dyDescent="0.25">
      <c r="A149" s="1">
        <v>6</v>
      </c>
      <c r="B149" s="2">
        <v>18</v>
      </c>
      <c r="C149" s="2">
        <v>1</v>
      </c>
      <c r="D149" s="3">
        <v>22.7</v>
      </c>
      <c r="E149" s="3">
        <f t="shared" si="19"/>
        <v>515.29</v>
      </c>
      <c r="F149" s="3">
        <v>12.6</v>
      </c>
      <c r="G149" s="1">
        <f t="shared" si="20"/>
        <v>12.08</v>
      </c>
      <c r="H149" s="1">
        <f t="shared" si="21"/>
        <v>15.118132049518113</v>
      </c>
      <c r="I149" s="20">
        <f t="shared" si="22"/>
        <v>11.845996080988778</v>
      </c>
      <c r="J149" s="1">
        <f t="shared" si="23"/>
        <v>12.6</v>
      </c>
      <c r="K149" s="1">
        <f t="shared" si="24"/>
        <v>4.0470781961707107E-2</v>
      </c>
      <c r="L149" s="1">
        <f t="shared" si="25"/>
        <v>0.19702030792040148</v>
      </c>
      <c r="M149" s="1">
        <f t="shared" si="26"/>
        <v>0.19604690464502048</v>
      </c>
      <c r="N149" s="1">
        <f t="shared" si="27"/>
        <v>24</v>
      </c>
    </row>
    <row r="150" spans="1:14" x14ac:dyDescent="0.25">
      <c r="A150" s="1">
        <v>6</v>
      </c>
      <c r="B150" s="2">
        <v>19</v>
      </c>
      <c r="C150" s="2">
        <v>1</v>
      </c>
      <c r="D150" s="3">
        <v>8.3000000000000007</v>
      </c>
      <c r="E150" s="3">
        <f t="shared" si="19"/>
        <v>68.890000000000015</v>
      </c>
      <c r="F150" s="3"/>
      <c r="G150" s="1">
        <f t="shared" si="20"/>
        <v>12.08</v>
      </c>
      <c r="H150" s="1">
        <f t="shared" si="21"/>
        <v>15.118132049518113</v>
      </c>
      <c r="I150" s="20">
        <f t="shared" si="22"/>
        <v>8.4329661809763881</v>
      </c>
      <c r="J150" s="1">
        <f t="shared" si="23"/>
        <v>8.4329661809763881</v>
      </c>
      <c r="K150" s="1">
        <f t="shared" si="24"/>
        <v>5.4106079476450219E-3</v>
      </c>
      <c r="L150" s="1">
        <f t="shared" si="25"/>
        <v>2.0028871365390152E-2</v>
      </c>
      <c r="M150" s="1">
        <f t="shared" si="26"/>
        <v>1.3693059172347789E-2</v>
      </c>
      <c r="N150" s="1">
        <f t="shared" si="27"/>
        <v>24</v>
      </c>
    </row>
    <row r="151" spans="1:14" x14ac:dyDescent="0.25">
      <c r="A151" s="1">
        <v>6</v>
      </c>
      <c r="B151" s="2">
        <v>20</v>
      </c>
      <c r="C151" s="2">
        <v>1</v>
      </c>
      <c r="D151" s="3">
        <v>15.9</v>
      </c>
      <c r="E151" s="3">
        <f t="shared" si="19"/>
        <v>252.81</v>
      </c>
      <c r="F151" s="3"/>
      <c r="G151" s="1">
        <f t="shared" si="20"/>
        <v>12.08</v>
      </c>
      <c r="H151" s="1">
        <f t="shared" si="21"/>
        <v>15.118132049518113</v>
      </c>
      <c r="I151" s="20">
        <f t="shared" si="22"/>
        <v>10.999881136441697</v>
      </c>
      <c r="J151" s="1">
        <f t="shared" si="23"/>
        <v>10.999881136441697</v>
      </c>
      <c r="K151" s="1">
        <f t="shared" si="24"/>
        <v>1.9855650968850891E-2</v>
      </c>
      <c r="L151" s="1">
        <f t="shared" si="25"/>
        <v>8.8365875174161848E-2</v>
      </c>
      <c r="M151" s="1">
        <f t="shared" si="26"/>
        <v>8.6355329893368526E-2</v>
      </c>
      <c r="N151" s="1">
        <f t="shared" si="27"/>
        <v>24</v>
      </c>
    </row>
    <row r="152" spans="1:14" x14ac:dyDescent="0.25">
      <c r="A152" s="1">
        <v>6</v>
      </c>
      <c r="B152" s="2">
        <v>20</v>
      </c>
      <c r="C152" s="2">
        <v>2</v>
      </c>
      <c r="D152" s="3">
        <v>12.6</v>
      </c>
      <c r="E152" s="3">
        <f t="shared" si="19"/>
        <v>158.76</v>
      </c>
      <c r="F152" s="3"/>
      <c r="G152" s="1">
        <f t="shared" si="20"/>
        <v>12.08</v>
      </c>
      <c r="H152" s="1">
        <f t="shared" si="21"/>
        <v>15.118132049518113</v>
      </c>
      <c r="I152" s="20">
        <f t="shared" si="22"/>
        <v>10.200204619852633</v>
      </c>
      <c r="J152" s="1">
        <f t="shared" si="23"/>
        <v>10.200204619852633</v>
      </c>
      <c r="K152" s="1">
        <f t="shared" si="24"/>
        <v>1.2468981242097887E-2</v>
      </c>
      <c r="L152" s="1">
        <f t="shared" si="25"/>
        <v>5.313318518540093E-2</v>
      </c>
      <c r="M152" s="1">
        <f t="shared" si="26"/>
        <v>4.9899421151326506E-2</v>
      </c>
      <c r="N152" s="1">
        <f t="shared" si="27"/>
        <v>24</v>
      </c>
    </row>
    <row r="153" spans="1:14" x14ac:dyDescent="0.25">
      <c r="A153" s="1">
        <v>6</v>
      </c>
      <c r="B153" s="2">
        <v>21</v>
      </c>
      <c r="C153" s="2">
        <v>1</v>
      </c>
      <c r="D153" s="3">
        <v>7.4</v>
      </c>
      <c r="E153" s="3">
        <f t="shared" si="19"/>
        <v>54.760000000000005</v>
      </c>
      <c r="F153" s="3"/>
      <c r="G153" s="1">
        <f t="shared" si="20"/>
        <v>12.08</v>
      </c>
      <c r="H153" s="1">
        <f t="shared" si="21"/>
        <v>15.118132049518113</v>
      </c>
      <c r="I153" s="20">
        <f t="shared" si="22"/>
        <v>7.9114722484761408</v>
      </c>
      <c r="J153" s="1">
        <f t="shared" si="23"/>
        <v>7.9114722484761408</v>
      </c>
      <c r="K153" s="1">
        <f t="shared" si="24"/>
        <v>4.3008403427644273E-3</v>
      </c>
      <c r="L153" s="1">
        <f t="shared" si="25"/>
        <v>1.5115589705537518E-2</v>
      </c>
      <c r="M153" s="1">
        <f t="shared" si="26"/>
        <v>8.0989753684568167E-3</v>
      </c>
      <c r="N153" s="1">
        <f t="shared" si="27"/>
        <v>24</v>
      </c>
    </row>
    <row r="154" spans="1:14" x14ac:dyDescent="0.25">
      <c r="A154" s="1">
        <v>7</v>
      </c>
      <c r="B154" s="2">
        <v>1</v>
      </c>
      <c r="C154" s="2">
        <v>1</v>
      </c>
      <c r="D154" s="3">
        <v>18.399999999999999</v>
      </c>
      <c r="E154" s="3">
        <f t="shared" si="19"/>
        <v>338.55999999999995</v>
      </c>
      <c r="F154" s="3">
        <v>14.9</v>
      </c>
      <c r="G154" s="1">
        <f t="shared" si="20"/>
        <v>13.2</v>
      </c>
      <c r="H154" s="1">
        <f t="shared" si="21"/>
        <v>14.790940574450397</v>
      </c>
      <c r="I154" s="20">
        <f t="shared" si="22"/>
        <v>12.548457333574714</v>
      </c>
      <c r="J154" s="1">
        <f t="shared" si="23"/>
        <v>14.9</v>
      </c>
      <c r="K154" s="1">
        <f t="shared" si="24"/>
        <v>2.6590440219984003E-2</v>
      </c>
      <c r="L154" s="1">
        <f t="shared" si="25"/>
        <v>0.16306939715194999</v>
      </c>
      <c r="M154" s="1">
        <f t="shared" si="26"/>
        <v>0.16108286168495681</v>
      </c>
      <c r="N154" s="1">
        <f t="shared" si="27"/>
        <v>26</v>
      </c>
    </row>
    <row r="155" spans="1:14" x14ac:dyDescent="0.25">
      <c r="A155" s="1">
        <v>7</v>
      </c>
      <c r="B155" s="2">
        <v>2</v>
      </c>
      <c r="C155" s="2">
        <v>1</v>
      </c>
      <c r="D155" s="3">
        <v>15.1</v>
      </c>
      <c r="E155" s="3">
        <f t="shared" si="19"/>
        <v>228.01</v>
      </c>
      <c r="F155" s="3"/>
      <c r="G155" s="1">
        <f t="shared" si="20"/>
        <v>13.2</v>
      </c>
      <c r="H155" s="1">
        <f t="shared" si="21"/>
        <v>14.790940574450397</v>
      </c>
      <c r="I155" s="20">
        <f t="shared" si="22"/>
        <v>11.944956701018095</v>
      </c>
      <c r="J155" s="1">
        <f t="shared" si="23"/>
        <v>11.944956701018095</v>
      </c>
      <c r="K155" s="1">
        <f t="shared" si="24"/>
        <v>1.7907863523625216E-2</v>
      </c>
      <c r="L155" s="1">
        <f t="shared" si="25"/>
        <v>8.8429137109703446E-2</v>
      </c>
      <c r="M155" s="1">
        <f t="shared" si="26"/>
        <v>8.5922351723574653E-2</v>
      </c>
      <c r="N155" s="1">
        <f t="shared" si="27"/>
        <v>26</v>
      </c>
    </row>
    <row r="156" spans="1:14" x14ac:dyDescent="0.25">
      <c r="A156" s="1">
        <v>7</v>
      </c>
      <c r="B156" s="2">
        <v>3</v>
      </c>
      <c r="C156" s="2">
        <v>1</v>
      </c>
      <c r="D156" s="3">
        <v>9.6</v>
      </c>
      <c r="E156" s="3">
        <f t="shared" si="19"/>
        <v>92.16</v>
      </c>
      <c r="F156" s="3"/>
      <c r="G156" s="1">
        <f t="shared" si="20"/>
        <v>13.2</v>
      </c>
      <c r="H156" s="1">
        <f t="shared" si="21"/>
        <v>14.790940574450397</v>
      </c>
      <c r="I156" s="20">
        <f t="shared" si="22"/>
        <v>10.048853032751582</v>
      </c>
      <c r="J156" s="1">
        <f t="shared" si="23"/>
        <v>10.048853032751582</v>
      </c>
      <c r="K156" s="1">
        <f t="shared" si="24"/>
        <v>7.2382294738708832E-3</v>
      </c>
      <c r="L156" s="1">
        <f t="shared" si="25"/>
        <v>3.1883820400111375E-2</v>
      </c>
      <c r="M156" s="1">
        <f t="shared" si="26"/>
        <v>2.6026542014229458E-2</v>
      </c>
      <c r="N156" s="1">
        <f t="shared" si="27"/>
        <v>26</v>
      </c>
    </row>
    <row r="157" spans="1:14" x14ac:dyDescent="0.25">
      <c r="A157" s="1">
        <v>7</v>
      </c>
      <c r="B157" s="2">
        <v>4</v>
      </c>
      <c r="C157" s="2">
        <v>1</v>
      </c>
      <c r="D157" s="3">
        <v>14.2</v>
      </c>
      <c r="E157" s="3">
        <f t="shared" si="19"/>
        <v>201.64</v>
      </c>
      <c r="F157" s="3"/>
      <c r="G157" s="1">
        <f t="shared" si="20"/>
        <v>13.2</v>
      </c>
      <c r="H157" s="1">
        <f t="shared" si="21"/>
        <v>14.790940574450397</v>
      </c>
      <c r="I157" s="20">
        <f t="shared" si="22"/>
        <v>11.725704045964456</v>
      </c>
      <c r="J157" s="1">
        <f t="shared" si="23"/>
        <v>11.725704045964456</v>
      </c>
      <c r="K157" s="1">
        <f t="shared" si="24"/>
        <v>1.5836768566746148E-2</v>
      </c>
      <c r="L157" s="1">
        <f t="shared" si="25"/>
        <v>7.7435021670236068E-2</v>
      </c>
      <c r="M157" s="1">
        <f t="shared" si="26"/>
        <v>7.4585813240646906E-2</v>
      </c>
      <c r="N157" s="1">
        <f t="shared" si="27"/>
        <v>26</v>
      </c>
    </row>
    <row r="158" spans="1:14" x14ac:dyDescent="0.25">
      <c r="A158" s="1">
        <v>7</v>
      </c>
      <c r="B158" s="2">
        <v>5</v>
      </c>
      <c r="C158" s="2">
        <v>1</v>
      </c>
      <c r="D158" s="3">
        <v>9.4</v>
      </c>
      <c r="E158" s="3">
        <f t="shared" si="19"/>
        <v>88.360000000000014</v>
      </c>
      <c r="F158" s="3"/>
      <c r="G158" s="1">
        <f t="shared" si="20"/>
        <v>13.2</v>
      </c>
      <c r="H158" s="1">
        <f t="shared" si="21"/>
        <v>14.790940574450397</v>
      </c>
      <c r="I158" s="20">
        <f t="shared" si="22"/>
        <v>9.9484641113536298</v>
      </c>
      <c r="J158" s="1">
        <f t="shared" si="23"/>
        <v>9.9484641113536298</v>
      </c>
      <c r="K158" s="1">
        <f t="shared" si="24"/>
        <v>6.939778171779854E-3</v>
      </c>
      <c r="L158" s="1">
        <f t="shared" si="25"/>
        <v>3.0337485491613636E-2</v>
      </c>
      <c r="M158" s="1">
        <f t="shared" si="26"/>
        <v>2.4290871988678884E-2</v>
      </c>
      <c r="N158" s="1">
        <f t="shared" si="27"/>
        <v>26</v>
      </c>
    </row>
    <row r="159" spans="1:14" x14ac:dyDescent="0.25">
      <c r="A159" s="1">
        <v>7</v>
      </c>
      <c r="B159" s="2">
        <v>6</v>
      </c>
      <c r="C159" s="2">
        <v>1</v>
      </c>
      <c r="D159" s="3">
        <v>19.600000000000001</v>
      </c>
      <c r="E159" s="3">
        <f t="shared" si="19"/>
        <v>384.16000000000008</v>
      </c>
      <c r="F159" s="3">
        <v>13.6</v>
      </c>
      <c r="G159" s="1">
        <f t="shared" si="20"/>
        <v>13.2</v>
      </c>
      <c r="H159" s="1">
        <f t="shared" si="21"/>
        <v>14.790940574450397</v>
      </c>
      <c r="I159" s="20">
        <f t="shared" si="22"/>
        <v>12.707199495479715</v>
      </c>
      <c r="J159" s="1">
        <f t="shared" si="23"/>
        <v>13.6</v>
      </c>
      <c r="K159" s="1">
        <f t="shared" si="24"/>
        <v>3.0171855845076378E-2</v>
      </c>
      <c r="L159" s="1">
        <f t="shared" si="25"/>
        <v>0.16472470969499908</v>
      </c>
      <c r="M159" s="1">
        <f t="shared" si="26"/>
        <v>0.16319456837297039</v>
      </c>
      <c r="N159" s="1">
        <f t="shared" si="27"/>
        <v>26</v>
      </c>
    </row>
    <row r="160" spans="1:14" x14ac:dyDescent="0.25">
      <c r="A160" s="1">
        <v>7</v>
      </c>
      <c r="B160" s="2">
        <v>7</v>
      </c>
      <c r="C160" s="2">
        <v>1</v>
      </c>
      <c r="D160" s="3">
        <v>12.1</v>
      </c>
      <c r="E160" s="3">
        <f t="shared" si="19"/>
        <v>146.41</v>
      </c>
      <c r="F160" s="3"/>
      <c r="G160" s="1">
        <f t="shared" si="20"/>
        <v>13.2</v>
      </c>
      <c r="H160" s="1">
        <f t="shared" si="21"/>
        <v>14.790940574450397</v>
      </c>
      <c r="I160" s="20">
        <f t="shared" si="22"/>
        <v>11.092229430664402</v>
      </c>
      <c r="J160" s="1">
        <f t="shared" si="23"/>
        <v>11.092229430664402</v>
      </c>
      <c r="K160" s="1">
        <f t="shared" si="24"/>
        <v>1.149901451030204E-2</v>
      </c>
      <c r="L160" s="1">
        <f t="shared" si="25"/>
        <v>5.4344442628570862E-2</v>
      </c>
      <c r="M160" s="1">
        <f t="shared" si="26"/>
        <v>5.0428849896213185E-2</v>
      </c>
      <c r="N160" s="1">
        <f t="shared" si="27"/>
        <v>26</v>
      </c>
    </row>
    <row r="161" spans="1:14" x14ac:dyDescent="0.25">
      <c r="A161" s="1">
        <v>7</v>
      </c>
      <c r="B161" s="2">
        <v>8</v>
      </c>
      <c r="C161" s="2">
        <v>1</v>
      </c>
      <c r="D161" s="3">
        <v>18.100000000000001</v>
      </c>
      <c r="E161" s="3">
        <f t="shared" si="19"/>
        <v>327.61000000000007</v>
      </c>
      <c r="F161" s="3"/>
      <c r="G161" s="1">
        <f t="shared" si="20"/>
        <v>13.2</v>
      </c>
      <c r="H161" s="1">
        <f t="shared" si="21"/>
        <v>14.790940574450397</v>
      </c>
      <c r="I161" s="20">
        <f t="shared" si="22"/>
        <v>12.504410808071164</v>
      </c>
      <c r="J161" s="1">
        <f t="shared" si="23"/>
        <v>12.504410808071164</v>
      </c>
      <c r="K161" s="1">
        <f t="shared" si="24"/>
        <v>2.573042923106381E-2</v>
      </c>
      <c r="L161" s="1">
        <f t="shared" si="25"/>
        <v>0.12948376226711969</v>
      </c>
      <c r="M161" s="1">
        <f t="shared" si="26"/>
        <v>0.12779119115896825</v>
      </c>
      <c r="N161" s="1">
        <f t="shared" si="27"/>
        <v>26</v>
      </c>
    </row>
    <row r="162" spans="1:14" x14ac:dyDescent="0.25">
      <c r="A162" s="1">
        <v>7</v>
      </c>
      <c r="B162" s="2">
        <v>9</v>
      </c>
      <c r="C162" s="2">
        <v>1</v>
      </c>
      <c r="D162" s="3">
        <v>19.600000000000001</v>
      </c>
      <c r="E162" s="3">
        <f t="shared" si="19"/>
        <v>384.16000000000008</v>
      </c>
      <c r="F162" s="3">
        <v>11.8</v>
      </c>
      <c r="G162" s="1">
        <f t="shared" si="20"/>
        <v>13.2</v>
      </c>
      <c r="H162" s="1">
        <f t="shared" si="21"/>
        <v>14.790940574450397</v>
      </c>
      <c r="I162" s="20">
        <f t="shared" si="22"/>
        <v>12.707199495479715</v>
      </c>
      <c r="J162" s="1">
        <f t="shared" si="23"/>
        <v>11.8</v>
      </c>
      <c r="K162" s="1">
        <f t="shared" si="24"/>
        <v>3.0171855845076378E-2</v>
      </c>
      <c r="L162" s="1">
        <f t="shared" si="25"/>
        <v>0.14000088503760896</v>
      </c>
      <c r="M162" s="1">
        <f t="shared" si="26"/>
        <v>0.13870040534811198</v>
      </c>
      <c r="N162" s="1">
        <f t="shared" si="27"/>
        <v>26</v>
      </c>
    </row>
    <row r="163" spans="1:14" x14ac:dyDescent="0.25">
      <c r="A163" s="1">
        <v>7</v>
      </c>
      <c r="B163" s="2">
        <v>10</v>
      </c>
      <c r="C163" s="2">
        <v>1</v>
      </c>
      <c r="D163" s="3">
        <v>10.6</v>
      </c>
      <c r="E163" s="3">
        <f t="shared" si="19"/>
        <v>112.36</v>
      </c>
      <c r="F163" s="3"/>
      <c r="G163" s="1">
        <f t="shared" si="20"/>
        <v>13.2</v>
      </c>
      <c r="H163" s="1">
        <f t="shared" si="21"/>
        <v>14.790940574450397</v>
      </c>
      <c r="I163" s="20">
        <f t="shared" si="22"/>
        <v>10.510584512352722</v>
      </c>
      <c r="J163" s="1">
        <f t="shared" si="23"/>
        <v>10.510584512352722</v>
      </c>
      <c r="K163" s="1">
        <f t="shared" si="24"/>
        <v>8.8247337639337283E-3</v>
      </c>
      <c r="L163" s="1">
        <f t="shared" si="25"/>
        <v>4.0181887664915018E-2</v>
      </c>
      <c r="M163" s="1">
        <f t="shared" si="26"/>
        <v>3.5200110792634291E-2</v>
      </c>
      <c r="N163" s="1">
        <f t="shared" si="27"/>
        <v>26</v>
      </c>
    </row>
    <row r="164" spans="1:14" x14ac:dyDescent="0.25">
      <c r="A164" s="1">
        <v>7</v>
      </c>
      <c r="B164" s="2">
        <v>10</v>
      </c>
      <c r="C164" s="2">
        <v>2</v>
      </c>
      <c r="D164" s="3">
        <v>6.6</v>
      </c>
      <c r="E164" s="3">
        <f t="shared" si="19"/>
        <v>43.559999999999995</v>
      </c>
      <c r="F164" s="3"/>
      <c r="G164" s="1">
        <f t="shared" si="20"/>
        <v>13.2</v>
      </c>
      <c r="H164" s="1">
        <f t="shared" si="21"/>
        <v>14.790940574450397</v>
      </c>
      <c r="I164" s="20">
        <f t="shared" si="22"/>
        <v>8.2021634092254665</v>
      </c>
      <c r="J164" s="1">
        <f t="shared" si="23"/>
        <v>8.2021634092254665</v>
      </c>
      <c r="K164" s="1">
        <f t="shared" si="24"/>
        <v>3.4211943997592845E-3</v>
      </c>
      <c r="L164" s="1">
        <f t="shared" si="25"/>
        <v>1.2799398548073149E-2</v>
      </c>
      <c r="M164" s="1">
        <f t="shared" si="26"/>
        <v>4.6049972169440127E-3</v>
      </c>
      <c r="N164" s="1">
        <f t="shared" si="27"/>
        <v>26</v>
      </c>
    </row>
    <row r="165" spans="1:14" x14ac:dyDescent="0.25">
      <c r="A165" s="1">
        <v>7</v>
      </c>
      <c r="B165" s="2">
        <v>11</v>
      </c>
      <c r="C165" s="2">
        <v>1</v>
      </c>
      <c r="D165" s="3">
        <v>15.1</v>
      </c>
      <c r="E165" s="3">
        <f t="shared" si="19"/>
        <v>228.01</v>
      </c>
      <c r="F165" s="3"/>
      <c r="G165" s="1">
        <f t="shared" si="20"/>
        <v>13.2</v>
      </c>
      <c r="H165" s="1">
        <f t="shared" si="21"/>
        <v>14.790940574450397</v>
      </c>
      <c r="I165" s="20">
        <f t="shared" si="22"/>
        <v>11.944956701018095</v>
      </c>
      <c r="J165" s="1">
        <f t="shared" si="23"/>
        <v>11.944956701018095</v>
      </c>
      <c r="K165" s="1">
        <f t="shared" si="24"/>
        <v>1.7907863523625216E-2</v>
      </c>
      <c r="L165" s="1">
        <f t="shared" si="25"/>
        <v>8.8429137109703446E-2</v>
      </c>
      <c r="M165" s="1">
        <f t="shared" si="26"/>
        <v>8.5922351723574653E-2</v>
      </c>
      <c r="N165" s="1">
        <f t="shared" si="27"/>
        <v>26</v>
      </c>
    </row>
    <row r="166" spans="1:14" x14ac:dyDescent="0.25">
      <c r="A166" s="1">
        <v>7</v>
      </c>
      <c r="B166" s="2">
        <v>12</v>
      </c>
      <c r="C166" s="2">
        <v>1</v>
      </c>
      <c r="D166" s="3">
        <v>13.2</v>
      </c>
      <c r="E166" s="3">
        <f t="shared" si="19"/>
        <v>174.23999999999998</v>
      </c>
      <c r="F166" s="3"/>
      <c r="G166" s="1">
        <f t="shared" si="20"/>
        <v>13.2</v>
      </c>
      <c r="H166" s="1">
        <f t="shared" si="21"/>
        <v>14.790940574450397</v>
      </c>
      <c r="I166" s="20">
        <f t="shared" si="22"/>
        <v>11.447262098972287</v>
      </c>
      <c r="J166" s="1">
        <f t="shared" si="23"/>
        <v>11.447262098972287</v>
      </c>
      <c r="K166" s="1">
        <f t="shared" si="24"/>
        <v>1.3684777599037138E-2</v>
      </c>
      <c r="L166" s="1">
        <f t="shared" si="25"/>
        <v>6.5980808172956082E-2</v>
      </c>
      <c r="M166" s="1">
        <f t="shared" si="26"/>
        <v>6.267675763598389E-2</v>
      </c>
      <c r="N166" s="1">
        <f t="shared" si="27"/>
        <v>26</v>
      </c>
    </row>
    <row r="167" spans="1:14" x14ac:dyDescent="0.25">
      <c r="A167" s="1">
        <v>7</v>
      </c>
      <c r="B167" s="2">
        <v>13</v>
      </c>
      <c r="C167" s="2">
        <v>1</v>
      </c>
      <c r="D167" s="3">
        <v>17.2</v>
      </c>
      <c r="E167" s="3">
        <f t="shared" si="19"/>
        <v>295.83999999999997</v>
      </c>
      <c r="F167" s="3"/>
      <c r="G167" s="1">
        <f t="shared" si="20"/>
        <v>13.2</v>
      </c>
      <c r="H167" s="1">
        <f t="shared" si="21"/>
        <v>14.790940574450397</v>
      </c>
      <c r="I167" s="20">
        <f t="shared" si="22"/>
        <v>12.360564349048959</v>
      </c>
      <c r="J167" s="1">
        <f t="shared" si="23"/>
        <v>12.360564349048959</v>
      </c>
      <c r="K167" s="1">
        <f t="shared" si="24"/>
        <v>2.3235219265950107E-2</v>
      </c>
      <c r="L167" s="1">
        <f t="shared" si="25"/>
        <v>0.11648103649768862</v>
      </c>
      <c r="M167" s="1">
        <f t="shared" si="26"/>
        <v>0.11458671301508674</v>
      </c>
      <c r="N167" s="1">
        <f t="shared" si="27"/>
        <v>26</v>
      </c>
    </row>
    <row r="168" spans="1:14" x14ac:dyDescent="0.25">
      <c r="A168" s="1">
        <v>7</v>
      </c>
      <c r="B168" s="2">
        <v>14</v>
      </c>
      <c r="C168" s="2">
        <v>1</v>
      </c>
      <c r="D168" s="3">
        <v>13.1</v>
      </c>
      <c r="E168" s="3">
        <f t="shared" si="19"/>
        <v>171.60999999999999</v>
      </c>
      <c r="F168" s="3"/>
      <c r="G168" s="1">
        <f t="shared" si="20"/>
        <v>13.2</v>
      </c>
      <c r="H168" s="1">
        <f t="shared" si="21"/>
        <v>14.790940574450397</v>
      </c>
      <c r="I168" s="20">
        <f t="shared" si="22"/>
        <v>11.417205523785164</v>
      </c>
      <c r="J168" s="1">
        <f t="shared" si="23"/>
        <v>11.417205523785164</v>
      </c>
      <c r="K168" s="1">
        <f t="shared" si="24"/>
        <v>1.3478217882063609E-2</v>
      </c>
      <c r="L168" s="1">
        <f t="shared" si="25"/>
        <v>6.4880647734772465E-2</v>
      </c>
      <c r="M168" s="1">
        <f t="shared" si="26"/>
        <v>6.1526170012502775E-2</v>
      </c>
      <c r="N168" s="1">
        <f t="shared" si="27"/>
        <v>26</v>
      </c>
    </row>
    <row r="169" spans="1:14" x14ac:dyDescent="0.25">
      <c r="A169" s="1">
        <v>7</v>
      </c>
      <c r="B169" s="2">
        <v>15</v>
      </c>
      <c r="C169" s="2">
        <v>1</v>
      </c>
      <c r="D169" s="3">
        <v>18.3</v>
      </c>
      <c r="E169" s="3">
        <f t="shared" si="19"/>
        <v>334.89000000000004</v>
      </c>
      <c r="F169" s="3">
        <v>13.3</v>
      </c>
      <c r="G169" s="1">
        <f t="shared" si="20"/>
        <v>13.2</v>
      </c>
      <c r="H169" s="1">
        <f t="shared" si="21"/>
        <v>14.790940574450397</v>
      </c>
      <c r="I169" s="20">
        <f t="shared" si="22"/>
        <v>12.533980942570151</v>
      </c>
      <c r="J169" s="1">
        <f t="shared" si="23"/>
        <v>13.3</v>
      </c>
      <c r="K169" s="1">
        <f t="shared" si="24"/>
        <v>2.630219909401715E-2</v>
      </c>
      <c r="L169" s="1">
        <f t="shared" si="25"/>
        <v>0.14176331910036416</v>
      </c>
      <c r="M169" s="1">
        <f t="shared" si="26"/>
        <v>0.13999550726510396</v>
      </c>
      <c r="N169" s="1">
        <f t="shared" si="27"/>
        <v>26</v>
      </c>
    </row>
    <row r="170" spans="1:14" x14ac:dyDescent="0.25">
      <c r="A170" s="1">
        <v>7</v>
      </c>
      <c r="B170" s="2">
        <v>16</v>
      </c>
      <c r="C170" s="2">
        <v>1</v>
      </c>
      <c r="D170" s="3">
        <v>12</v>
      </c>
      <c r="E170" s="3">
        <f t="shared" si="19"/>
        <v>144</v>
      </c>
      <c r="F170" s="3"/>
      <c r="G170" s="1">
        <f t="shared" si="20"/>
        <v>13.2</v>
      </c>
      <c r="H170" s="1">
        <f t="shared" si="21"/>
        <v>14.790940574450397</v>
      </c>
      <c r="I170" s="20">
        <f t="shared" si="22"/>
        <v>11.057149700464207</v>
      </c>
      <c r="J170" s="1">
        <f t="shared" si="23"/>
        <v>11.057149700464207</v>
      </c>
      <c r="K170" s="1">
        <f t="shared" si="24"/>
        <v>1.1309733552923255E-2</v>
      </c>
      <c r="L170" s="1">
        <f t="shared" si="25"/>
        <v>5.3338106068196431E-2</v>
      </c>
      <c r="M170" s="1">
        <f t="shared" si="26"/>
        <v>4.936027931491211E-2</v>
      </c>
      <c r="N170" s="1">
        <f t="shared" si="27"/>
        <v>26</v>
      </c>
    </row>
    <row r="171" spans="1:14" x14ac:dyDescent="0.25">
      <c r="A171" s="1">
        <v>7</v>
      </c>
      <c r="B171" s="2">
        <v>17</v>
      </c>
      <c r="C171" s="2">
        <v>1</v>
      </c>
      <c r="D171" s="3">
        <v>10.8</v>
      </c>
      <c r="E171" s="3">
        <f t="shared" si="19"/>
        <v>116.64000000000001</v>
      </c>
      <c r="F171" s="3"/>
      <c r="G171" s="1">
        <f t="shared" si="20"/>
        <v>13.2</v>
      </c>
      <c r="H171" s="1">
        <f t="shared" si="21"/>
        <v>14.790940574450397</v>
      </c>
      <c r="I171" s="20">
        <f t="shared" si="22"/>
        <v>10.595398506096259</v>
      </c>
      <c r="J171" s="1">
        <f t="shared" si="23"/>
        <v>10.595398506096259</v>
      </c>
      <c r="K171" s="1">
        <f t="shared" si="24"/>
        <v>9.1608841778678379E-3</v>
      </c>
      <c r="L171" s="1">
        <f t="shared" si="25"/>
        <v>4.1953012772644946E-2</v>
      </c>
      <c r="M171" s="1">
        <f t="shared" si="26"/>
        <v>3.7130520391415033E-2</v>
      </c>
      <c r="N171" s="1">
        <f t="shared" si="27"/>
        <v>26</v>
      </c>
    </row>
    <row r="172" spans="1:14" x14ac:dyDescent="0.25">
      <c r="A172" s="1">
        <v>7</v>
      </c>
      <c r="B172" s="2">
        <v>18</v>
      </c>
      <c r="C172" s="2">
        <v>1</v>
      </c>
      <c r="D172" s="3">
        <v>10.9</v>
      </c>
      <c r="E172" s="3">
        <f t="shared" si="19"/>
        <v>118.81</v>
      </c>
      <c r="F172" s="3"/>
      <c r="G172" s="1">
        <f t="shared" si="20"/>
        <v>13.2</v>
      </c>
      <c r="H172" s="1">
        <f t="shared" si="21"/>
        <v>14.790940574450397</v>
      </c>
      <c r="I172" s="20">
        <f t="shared" si="22"/>
        <v>10.636920148012774</v>
      </c>
      <c r="J172" s="1">
        <f t="shared" si="23"/>
        <v>10.636920148012774</v>
      </c>
      <c r="K172" s="1">
        <f t="shared" si="24"/>
        <v>9.3313155793250824E-3</v>
      </c>
      <c r="L172" s="1">
        <f t="shared" si="25"/>
        <v>4.2852302305902062E-2</v>
      </c>
      <c r="M172" s="1">
        <f t="shared" si="26"/>
        <v>3.81074197644128E-2</v>
      </c>
      <c r="N172" s="1">
        <f t="shared" si="27"/>
        <v>26</v>
      </c>
    </row>
    <row r="173" spans="1:14" x14ac:dyDescent="0.25">
      <c r="A173" s="1">
        <v>7</v>
      </c>
      <c r="B173" s="2">
        <v>19</v>
      </c>
      <c r="C173" s="2">
        <v>1</v>
      </c>
      <c r="D173" s="3">
        <v>19.3</v>
      </c>
      <c r="E173" s="3">
        <f t="shared" si="19"/>
        <v>372.49</v>
      </c>
      <c r="F173" s="3">
        <v>12.4</v>
      </c>
      <c r="G173" s="1">
        <f t="shared" si="20"/>
        <v>13.2</v>
      </c>
      <c r="H173" s="1">
        <f t="shared" si="21"/>
        <v>14.790940574450397</v>
      </c>
      <c r="I173" s="20">
        <f t="shared" si="22"/>
        <v>12.669986606981054</v>
      </c>
      <c r="J173" s="1">
        <f t="shared" si="23"/>
        <v>12.4</v>
      </c>
      <c r="K173" s="1">
        <f t="shared" si="24"/>
        <v>2.9255296188391552E-2</v>
      </c>
      <c r="L173" s="1">
        <f t="shared" si="25"/>
        <v>0.14409395403056038</v>
      </c>
      <c r="M173" s="1">
        <f t="shared" si="26"/>
        <v>0.14266380342118348</v>
      </c>
      <c r="N173" s="1">
        <f t="shared" si="27"/>
        <v>26</v>
      </c>
    </row>
    <row r="174" spans="1:14" x14ac:dyDescent="0.25">
      <c r="A174" s="1">
        <v>7</v>
      </c>
      <c r="B174" s="2">
        <v>20</v>
      </c>
      <c r="C174" s="2">
        <v>1</v>
      </c>
      <c r="D174" s="3">
        <v>15.7</v>
      </c>
      <c r="E174" s="3">
        <f t="shared" si="19"/>
        <v>246.48999999999998</v>
      </c>
      <c r="F174" s="3"/>
      <c r="G174" s="1">
        <f t="shared" si="20"/>
        <v>13.2</v>
      </c>
      <c r="H174" s="1">
        <f t="shared" si="21"/>
        <v>14.790940574450397</v>
      </c>
      <c r="I174" s="20">
        <f t="shared" si="22"/>
        <v>12.076458436054354</v>
      </c>
      <c r="J174" s="1">
        <f t="shared" si="23"/>
        <v>12.076458436054354</v>
      </c>
      <c r="K174" s="1">
        <f t="shared" si="24"/>
        <v>1.9359279329583701E-2</v>
      </c>
      <c r="L174" s="1">
        <f t="shared" si="25"/>
        <v>9.6107689936652904E-2</v>
      </c>
      <c r="M174" s="1">
        <f t="shared" si="26"/>
        <v>9.3799734889580114E-2</v>
      </c>
      <c r="N174" s="1">
        <f t="shared" si="27"/>
        <v>26</v>
      </c>
    </row>
    <row r="175" spans="1:14" x14ac:dyDescent="0.25">
      <c r="A175" s="1">
        <v>7</v>
      </c>
      <c r="B175" s="2">
        <v>21</v>
      </c>
      <c r="C175" s="2">
        <v>1</v>
      </c>
      <c r="D175" s="3">
        <v>11.9</v>
      </c>
      <c r="E175" s="3">
        <f t="shared" si="19"/>
        <v>141.61000000000001</v>
      </c>
      <c r="F175" s="3"/>
      <c r="G175" s="1">
        <f t="shared" si="20"/>
        <v>13.2</v>
      </c>
      <c r="H175" s="1">
        <f t="shared" si="21"/>
        <v>14.790940574450397</v>
      </c>
      <c r="I175" s="20">
        <f t="shared" si="22"/>
        <v>11.021573647141267</v>
      </c>
      <c r="J175" s="1">
        <f t="shared" si="23"/>
        <v>11.021573647141267</v>
      </c>
      <c r="K175" s="1">
        <f t="shared" si="24"/>
        <v>1.1122023391871266E-2</v>
      </c>
      <c r="L175" s="1">
        <f t="shared" si="25"/>
        <v>5.2340502734481438E-2</v>
      </c>
      <c r="M175" s="1">
        <f t="shared" si="26"/>
        <v>4.8299249989265207E-2</v>
      </c>
      <c r="N175" s="1">
        <f t="shared" si="27"/>
        <v>26</v>
      </c>
    </row>
    <row r="176" spans="1:14" x14ac:dyDescent="0.25">
      <c r="A176" s="1">
        <v>7</v>
      </c>
      <c r="B176" s="2">
        <v>22</v>
      </c>
      <c r="C176" s="2">
        <v>1</v>
      </c>
      <c r="D176" s="3">
        <v>15.7</v>
      </c>
      <c r="E176" s="3">
        <f t="shared" si="19"/>
        <v>246.48999999999998</v>
      </c>
      <c r="F176" s="3"/>
      <c r="G176" s="1">
        <f t="shared" si="20"/>
        <v>13.2</v>
      </c>
      <c r="H176" s="1">
        <f t="shared" si="21"/>
        <v>14.790940574450397</v>
      </c>
      <c r="I176" s="20">
        <f t="shared" si="22"/>
        <v>12.076458436054354</v>
      </c>
      <c r="J176" s="1">
        <f t="shared" si="23"/>
        <v>12.076458436054354</v>
      </c>
      <c r="K176" s="1">
        <f t="shared" si="24"/>
        <v>1.9359279329583701E-2</v>
      </c>
      <c r="L176" s="1">
        <f t="shared" si="25"/>
        <v>9.6107689936652904E-2</v>
      </c>
      <c r="M176" s="1">
        <f t="shared" si="26"/>
        <v>9.3799734889580114E-2</v>
      </c>
      <c r="N176" s="1">
        <f t="shared" si="27"/>
        <v>26</v>
      </c>
    </row>
    <row r="177" spans="1:14" x14ac:dyDescent="0.25">
      <c r="A177" s="1">
        <v>7</v>
      </c>
      <c r="B177" s="2">
        <v>23</v>
      </c>
      <c r="C177" s="2">
        <v>1</v>
      </c>
      <c r="D177" s="3">
        <v>16.600000000000001</v>
      </c>
      <c r="E177" s="3">
        <f t="shared" si="19"/>
        <v>275.56000000000006</v>
      </c>
      <c r="F177" s="3"/>
      <c r="G177" s="1">
        <f t="shared" si="20"/>
        <v>13.2</v>
      </c>
      <c r="H177" s="1">
        <f t="shared" si="21"/>
        <v>14.790940574450397</v>
      </c>
      <c r="I177" s="20">
        <f t="shared" si="22"/>
        <v>12.254049871829514</v>
      </c>
      <c r="J177" s="1">
        <f t="shared" si="23"/>
        <v>12.254049871829514</v>
      </c>
      <c r="K177" s="1">
        <f t="shared" si="24"/>
        <v>2.1642431790580088E-2</v>
      </c>
      <c r="L177" s="1">
        <f t="shared" si="25"/>
        <v>0.10813360011485436</v>
      </c>
      <c r="M177" s="1">
        <f t="shared" si="26"/>
        <v>0.10608666304968513</v>
      </c>
      <c r="N177" s="1">
        <f t="shared" si="27"/>
        <v>26</v>
      </c>
    </row>
    <row r="178" spans="1:14" x14ac:dyDescent="0.25">
      <c r="A178" s="1">
        <v>7</v>
      </c>
      <c r="B178" s="2">
        <v>24</v>
      </c>
      <c r="C178" s="2">
        <v>1</v>
      </c>
      <c r="D178" s="3">
        <v>15.2</v>
      </c>
      <c r="E178" s="3">
        <f t="shared" si="19"/>
        <v>231.04</v>
      </c>
      <c r="F178" s="3"/>
      <c r="G178" s="1">
        <f t="shared" si="20"/>
        <v>13.2</v>
      </c>
      <c r="H178" s="1">
        <f t="shared" si="21"/>
        <v>14.790940574450397</v>
      </c>
      <c r="I178" s="20">
        <f t="shared" si="22"/>
        <v>11.967650595754391</v>
      </c>
      <c r="J178" s="1">
        <f t="shared" si="23"/>
        <v>11.967650595754391</v>
      </c>
      <c r="K178" s="1">
        <f t="shared" si="24"/>
        <v>1.8145839167134643E-2</v>
      </c>
      <c r="L178" s="1">
        <f t="shared" si="25"/>
        <v>8.9689747080759663E-2</v>
      </c>
      <c r="M178" s="1">
        <f t="shared" si="26"/>
        <v>8.7217620668396389E-2</v>
      </c>
      <c r="N178" s="1">
        <f t="shared" si="27"/>
        <v>26</v>
      </c>
    </row>
    <row r="179" spans="1:14" x14ac:dyDescent="0.25">
      <c r="A179" s="1">
        <v>7</v>
      </c>
      <c r="B179" s="2">
        <v>25</v>
      </c>
      <c r="C179" s="2">
        <v>1</v>
      </c>
      <c r="D179" s="3">
        <v>15.6</v>
      </c>
      <c r="E179" s="3">
        <f t="shared" si="19"/>
        <v>243.35999999999999</v>
      </c>
      <c r="F179" s="3"/>
      <c r="G179" s="1">
        <f t="shared" si="20"/>
        <v>13.2</v>
      </c>
      <c r="H179" s="1">
        <f t="shared" si="21"/>
        <v>14.790940574450397</v>
      </c>
      <c r="I179" s="20">
        <f t="shared" si="22"/>
        <v>12.055304001478353</v>
      </c>
      <c r="J179" s="1">
        <f t="shared" si="23"/>
        <v>12.055304001478353</v>
      </c>
      <c r="K179" s="1">
        <f t="shared" si="24"/>
        <v>1.9113449704440299E-2</v>
      </c>
      <c r="L179" s="1">
        <f t="shared" si="25"/>
        <v>9.4808878848666581E-2</v>
      </c>
      <c r="M179" s="1">
        <f t="shared" si="26"/>
        <v>9.2469263194029788E-2</v>
      </c>
      <c r="N179" s="1">
        <f t="shared" si="27"/>
        <v>26</v>
      </c>
    </row>
    <row r="180" spans="1:14" x14ac:dyDescent="0.25">
      <c r="A180" s="1">
        <v>8</v>
      </c>
      <c r="B180" s="2">
        <v>1</v>
      </c>
      <c r="C180" s="2">
        <v>1</v>
      </c>
      <c r="D180" s="3">
        <v>9.3000000000000007</v>
      </c>
      <c r="E180" s="3">
        <f t="shared" si="19"/>
        <v>86.490000000000009</v>
      </c>
      <c r="F180" s="3"/>
      <c r="G180" s="1">
        <f t="shared" si="20"/>
        <v>12.120000000000001</v>
      </c>
      <c r="H180" s="1">
        <f t="shared" si="21"/>
        <v>12.454431225184758</v>
      </c>
      <c r="I180" s="20">
        <f t="shared" si="22"/>
        <v>9.8003161538668859</v>
      </c>
      <c r="J180" s="1">
        <f t="shared" si="23"/>
        <v>9.8003161538668859</v>
      </c>
      <c r="K180" s="1">
        <f t="shared" si="24"/>
        <v>6.7929087152245309E-3</v>
      </c>
      <c r="L180" s="1">
        <f t="shared" si="25"/>
        <v>2.9247229604005248E-2</v>
      </c>
      <c r="M180" s="1">
        <f t="shared" si="26"/>
        <v>2.3173365755182654E-2</v>
      </c>
      <c r="N180" s="1">
        <f t="shared" si="27"/>
        <v>35</v>
      </c>
    </row>
    <row r="181" spans="1:14" x14ac:dyDescent="0.25">
      <c r="A181" s="1">
        <v>8</v>
      </c>
      <c r="B181" s="2">
        <v>2</v>
      </c>
      <c r="C181" s="2">
        <v>1</v>
      </c>
      <c r="D181" s="3">
        <v>14.2</v>
      </c>
      <c r="E181" s="3">
        <f t="shared" si="19"/>
        <v>201.64</v>
      </c>
      <c r="F181" s="3"/>
      <c r="G181" s="1">
        <f t="shared" si="20"/>
        <v>12.120000000000001</v>
      </c>
      <c r="H181" s="1">
        <f t="shared" si="21"/>
        <v>12.454431225184758</v>
      </c>
      <c r="I181" s="20">
        <f t="shared" si="22"/>
        <v>11.271862093836623</v>
      </c>
      <c r="J181" s="1">
        <f t="shared" si="23"/>
        <v>11.271862093836623</v>
      </c>
      <c r="K181" s="1">
        <f t="shared" si="24"/>
        <v>1.5836768566746148E-2</v>
      </c>
      <c r="L181" s="1">
        <f t="shared" si="25"/>
        <v>7.4011604738230236E-2</v>
      </c>
      <c r="M181" s="1">
        <f t="shared" si="26"/>
        <v>7.1288360351399502E-2</v>
      </c>
      <c r="N181" s="1">
        <f t="shared" si="27"/>
        <v>35</v>
      </c>
    </row>
    <row r="182" spans="1:14" x14ac:dyDescent="0.25">
      <c r="A182" s="1">
        <v>8</v>
      </c>
      <c r="B182" s="2">
        <v>3</v>
      </c>
      <c r="C182" s="2">
        <v>1</v>
      </c>
      <c r="D182" s="3">
        <v>10.4</v>
      </c>
      <c r="E182" s="3">
        <f t="shared" si="19"/>
        <v>108.16000000000001</v>
      </c>
      <c r="F182" s="3"/>
      <c r="G182" s="1">
        <f t="shared" si="20"/>
        <v>12.120000000000001</v>
      </c>
      <c r="H182" s="1">
        <f t="shared" si="21"/>
        <v>12.454431225184758</v>
      </c>
      <c r="I182" s="20">
        <f t="shared" si="22"/>
        <v>10.242119409797295</v>
      </c>
      <c r="J182" s="1">
        <f t="shared" si="23"/>
        <v>10.242119409797295</v>
      </c>
      <c r="K182" s="1">
        <f t="shared" si="24"/>
        <v>8.4948665353068008E-3</v>
      </c>
      <c r="L182" s="1">
        <f t="shared" si="25"/>
        <v>3.7682794752671354E-2</v>
      </c>
      <c r="M182" s="1">
        <f t="shared" si="26"/>
        <v>3.2638688520428283E-2</v>
      </c>
      <c r="N182" s="1">
        <f t="shared" si="27"/>
        <v>35</v>
      </c>
    </row>
    <row r="183" spans="1:14" x14ac:dyDescent="0.25">
      <c r="A183" s="1">
        <v>8</v>
      </c>
      <c r="B183" s="2">
        <v>4</v>
      </c>
      <c r="C183" s="2">
        <v>1</v>
      </c>
      <c r="D183" s="3">
        <v>13.9</v>
      </c>
      <c r="E183" s="3">
        <f t="shared" si="19"/>
        <v>193.21</v>
      </c>
      <c r="F183" s="3"/>
      <c r="G183" s="1">
        <f t="shared" si="20"/>
        <v>12.120000000000001</v>
      </c>
      <c r="H183" s="1">
        <f t="shared" si="21"/>
        <v>12.454431225184758</v>
      </c>
      <c r="I183" s="20">
        <f t="shared" si="22"/>
        <v>11.212151255860375</v>
      </c>
      <c r="J183" s="1">
        <f t="shared" si="23"/>
        <v>11.212151255860375</v>
      </c>
      <c r="K183" s="1">
        <f t="shared" si="24"/>
        <v>1.5174677915002099E-2</v>
      </c>
      <c r="L183" s="1">
        <f t="shared" si="25"/>
        <v>7.0766113900602404E-2</v>
      </c>
      <c r="M183" s="1">
        <f t="shared" si="26"/>
        <v>6.7916124410639253E-2</v>
      </c>
      <c r="N183" s="1">
        <f t="shared" si="27"/>
        <v>35</v>
      </c>
    </row>
    <row r="184" spans="1:14" x14ac:dyDescent="0.25">
      <c r="A184" s="1">
        <v>8</v>
      </c>
      <c r="B184" s="2">
        <v>5</v>
      </c>
      <c r="C184" s="2">
        <v>1</v>
      </c>
      <c r="D184" s="3">
        <v>10.4</v>
      </c>
      <c r="E184" s="3">
        <f t="shared" si="19"/>
        <v>108.16000000000001</v>
      </c>
      <c r="F184" s="3"/>
      <c r="G184" s="1">
        <f t="shared" si="20"/>
        <v>12.120000000000001</v>
      </c>
      <c r="H184" s="1">
        <f t="shared" si="21"/>
        <v>12.454431225184758</v>
      </c>
      <c r="I184" s="20">
        <f t="shared" si="22"/>
        <v>10.242119409797295</v>
      </c>
      <c r="J184" s="1">
        <f t="shared" si="23"/>
        <v>10.242119409797295</v>
      </c>
      <c r="K184" s="1">
        <f t="shared" si="24"/>
        <v>8.4948665353068008E-3</v>
      </c>
      <c r="L184" s="1">
        <f t="shared" si="25"/>
        <v>3.7682794752671354E-2</v>
      </c>
      <c r="M184" s="1">
        <f t="shared" si="26"/>
        <v>3.2638688520428283E-2</v>
      </c>
      <c r="N184" s="1">
        <f t="shared" si="27"/>
        <v>35</v>
      </c>
    </row>
    <row r="185" spans="1:14" x14ac:dyDescent="0.25">
      <c r="A185" s="1">
        <v>8</v>
      </c>
      <c r="B185" s="2">
        <v>6</v>
      </c>
      <c r="C185" s="2">
        <v>1</v>
      </c>
      <c r="D185" s="3">
        <v>12.1</v>
      </c>
      <c r="E185" s="3">
        <f t="shared" si="19"/>
        <v>146.41</v>
      </c>
      <c r="F185" s="3"/>
      <c r="G185" s="1">
        <f t="shared" si="20"/>
        <v>12.120000000000001</v>
      </c>
      <c r="H185" s="1">
        <f t="shared" si="21"/>
        <v>12.454431225184758</v>
      </c>
      <c r="I185" s="20">
        <f t="shared" si="22"/>
        <v>10.783725956954036</v>
      </c>
      <c r="J185" s="1">
        <f t="shared" si="23"/>
        <v>10.783725956954036</v>
      </c>
      <c r="K185" s="1">
        <f t="shared" si="24"/>
        <v>1.149901451030204E-2</v>
      </c>
      <c r="L185" s="1">
        <f t="shared" si="25"/>
        <v>5.2616597987831908E-2</v>
      </c>
      <c r="M185" s="1">
        <f t="shared" si="26"/>
        <v>4.8825498866792709E-2</v>
      </c>
      <c r="N185" s="1">
        <f t="shared" si="27"/>
        <v>35</v>
      </c>
    </row>
    <row r="186" spans="1:14" x14ac:dyDescent="0.25">
      <c r="A186" s="1">
        <v>8</v>
      </c>
      <c r="B186" s="2">
        <v>7</v>
      </c>
      <c r="C186" s="2">
        <v>1</v>
      </c>
      <c r="D186" s="3">
        <v>17.600000000000001</v>
      </c>
      <c r="E186" s="3">
        <f t="shared" si="19"/>
        <v>309.76000000000005</v>
      </c>
      <c r="F186" s="3">
        <v>12.4</v>
      </c>
      <c r="G186" s="1">
        <f t="shared" si="20"/>
        <v>12.120000000000001</v>
      </c>
      <c r="H186" s="1">
        <f t="shared" si="21"/>
        <v>12.454431225184758</v>
      </c>
      <c r="I186" s="20">
        <f t="shared" si="22"/>
        <v>11.775500438744174</v>
      </c>
      <c r="J186" s="1">
        <f t="shared" si="23"/>
        <v>12.4</v>
      </c>
      <c r="K186" s="1">
        <f t="shared" si="24"/>
        <v>2.4328493509399363E-2</v>
      </c>
      <c r="L186" s="1">
        <f t="shared" si="25"/>
        <v>0.12188828026177159</v>
      </c>
      <c r="M186" s="1">
        <f t="shared" si="26"/>
        <v>0.12009181706333225</v>
      </c>
      <c r="N186" s="1">
        <f t="shared" si="27"/>
        <v>35</v>
      </c>
    </row>
    <row r="187" spans="1:14" x14ac:dyDescent="0.25">
      <c r="A187" s="1">
        <v>8</v>
      </c>
      <c r="B187" s="2">
        <v>8</v>
      </c>
      <c r="C187" s="2">
        <v>1</v>
      </c>
      <c r="D187" s="3">
        <v>15.4</v>
      </c>
      <c r="E187" s="3">
        <f t="shared" si="19"/>
        <v>237.16000000000003</v>
      </c>
      <c r="F187" s="3">
        <v>12.6</v>
      </c>
      <c r="G187" s="1">
        <f t="shared" si="20"/>
        <v>12.120000000000001</v>
      </c>
      <c r="H187" s="1">
        <f t="shared" si="21"/>
        <v>12.454431225184758</v>
      </c>
      <c r="I187" s="20">
        <f t="shared" si="22"/>
        <v>11.482941817254769</v>
      </c>
      <c r="J187" s="1">
        <f t="shared" si="23"/>
        <v>12.6</v>
      </c>
      <c r="K187" s="1">
        <f t="shared" si="24"/>
        <v>1.8626502843133885E-2</v>
      </c>
      <c r="L187" s="1">
        <f t="shared" si="25"/>
        <v>9.7423213304468528E-2</v>
      </c>
      <c r="M187" s="1">
        <f t="shared" si="26"/>
        <v>9.4883251890787612E-2</v>
      </c>
      <c r="N187" s="1">
        <f t="shared" si="27"/>
        <v>35</v>
      </c>
    </row>
    <row r="188" spans="1:14" x14ac:dyDescent="0.25">
      <c r="A188" s="1">
        <v>8</v>
      </c>
      <c r="B188" s="2">
        <v>9</v>
      </c>
      <c r="C188" s="2">
        <v>1</v>
      </c>
      <c r="D188" s="3">
        <v>15.7</v>
      </c>
      <c r="E188" s="3">
        <f t="shared" si="19"/>
        <v>246.48999999999998</v>
      </c>
      <c r="F188" s="3">
        <v>10</v>
      </c>
      <c r="G188" s="1">
        <f t="shared" si="20"/>
        <v>12.120000000000001</v>
      </c>
      <c r="H188" s="1">
        <f t="shared" si="21"/>
        <v>12.454431225184758</v>
      </c>
      <c r="I188" s="20">
        <f t="shared" si="22"/>
        <v>11.529431888461842</v>
      </c>
      <c r="J188" s="1">
        <f t="shared" si="23"/>
        <v>10</v>
      </c>
      <c r="K188" s="1">
        <f t="shared" si="24"/>
        <v>1.9359279329583701E-2</v>
      </c>
      <c r="L188" s="1">
        <f t="shared" si="25"/>
        <v>7.7427698640817402E-2</v>
      </c>
      <c r="M188" s="1">
        <f t="shared" si="26"/>
        <v>7.5568329760147282E-2</v>
      </c>
      <c r="N188" s="1">
        <f t="shared" si="27"/>
        <v>35</v>
      </c>
    </row>
    <row r="189" spans="1:14" x14ac:dyDescent="0.25">
      <c r="A189" s="1">
        <v>8</v>
      </c>
      <c r="B189" s="2">
        <v>10</v>
      </c>
      <c r="C189" s="2">
        <v>1</v>
      </c>
      <c r="D189" s="3">
        <v>13.4</v>
      </c>
      <c r="E189" s="3">
        <f t="shared" si="19"/>
        <v>179.56</v>
      </c>
      <c r="F189" s="3"/>
      <c r="G189" s="1">
        <f t="shared" si="20"/>
        <v>12.120000000000001</v>
      </c>
      <c r="H189" s="1">
        <f t="shared" si="21"/>
        <v>12.454431225184758</v>
      </c>
      <c r="I189" s="20">
        <f t="shared" si="22"/>
        <v>11.105744966385798</v>
      </c>
      <c r="J189" s="1">
        <f t="shared" si="23"/>
        <v>11.105744966385798</v>
      </c>
      <c r="K189" s="1">
        <f t="shared" si="24"/>
        <v>1.4102609421964582E-2</v>
      </c>
      <c r="L189" s="1">
        <f t="shared" si="25"/>
        <v>6.5494342061474656E-2</v>
      </c>
      <c r="M189" s="1">
        <f t="shared" si="26"/>
        <v>6.2415766725690332E-2</v>
      </c>
      <c r="N189" s="1">
        <f t="shared" si="27"/>
        <v>35</v>
      </c>
    </row>
    <row r="190" spans="1:14" x14ac:dyDescent="0.25">
      <c r="A190" s="1">
        <v>8</v>
      </c>
      <c r="B190" s="2">
        <v>11</v>
      </c>
      <c r="C190" s="2">
        <v>1</v>
      </c>
      <c r="D190" s="3">
        <v>13.5</v>
      </c>
      <c r="E190" s="3">
        <f t="shared" si="19"/>
        <v>182.25</v>
      </c>
      <c r="F190" s="3"/>
      <c r="G190" s="1">
        <f t="shared" si="20"/>
        <v>12.120000000000001</v>
      </c>
      <c r="H190" s="1">
        <f t="shared" si="21"/>
        <v>12.454431225184758</v>
      </c>
      <c r="I190" s="20">
        <f t="shared" si="22"/>
        <v>11.127742236780291</v>
      </c>
      <c r="J190" s="1">
        <f t="shared" si="23"/>
        <v>11.127742236780291</v>
      </c>
      <c r="K190" s="1">
        <f t="shared" si="24"/>
        <v>1.4313881527918494E-2</v>
      </c>
      <c r="L190" s="1">
        <f t="shared" si="25"/>
        <v>6.6534820107942455E-2</v>
      </c>
      <c r="M190" s="1">
        <f t="shared" si="26"/>
        <v>6.3503786618785599E-2</v>
      </c>
      <c r="N190" s="1">
        <f t="shared" si="27"/>
        <v>35</v>
      </c>
    </row>
    <row r="191" spans="1:14" x14ac:dyDescent="0.25">
      <c r="A191" s="1">
        <v>8</v>
      </c>
      <c r="B191" s="2">
        <v>12</v>
      </c>
      <c r="C191" s="2">
        <v>1</v>
      </c>
      <c r="D191" s="3">
        <v>14.2</v>
      </c>
      <c r="E191" s="3">
        <f t="shared" si="19"/>
        <v>201.64</v>
      </c>
      <c r="F191" s="3"/>
      <c r="G191" s="1">
        <f t="shared" si="20"/>
        <v>12.120000000000001</v>
      </c>
      <c r="H191" s="1">
        <f t="shared" si="21"/>
        <v>12.454431225184758</v>
      </c>
      <c r="I191" s="20">
        <f t="shared" si="22"/>
        <v>11.271862093836623</v>
      </c>
      <c r="J191" s="1">
        <f t="shared" si="23"/>
        <v>11.271862093836623</v>
      </c>
      <c r="K191" s="1">
        <f t="shared" si="24"/>
        <v>1.5836768566746148E-2</v>
      </c>
      <c r="L191" s="1">
        <f t="shared" si="25"/>
        <v>7.4011604738230236E-2</v>
      </c>
      <c r="M191" s="1">
        <f t="shared" si="26"/>
        <v>7.1288360351399502E-2</v>
      </c>
      <c r="N191" s="1">
        <f t="shared" si="27"/>
        <v>35</v>
      </c>
    </row>
    <row r="192" spans="1:14" x14ac:dyDescent="0.25">
      <c r="A192" s="1">
        <v>8</v>
      </c>
      <c r="B192" s="2">
        <v>13</v>
      </c>
      <c r="C192" s="2">
        <v>1</v>
      </c>
      <c r="D192" s="3">
        <v>12.8</v>
      </c>
      <c r="E192" s="3">
        <f t="shared" si="19"/>
        <v>163.84000000000003</v>
      </c>
      <c r="F192" s="3"/>
      <c r="G192" s="1">
        <f t="shared" si="20"/>
        <v>12.120000000000001</v>
      </c>
      <c r="H192" s="1">
        <f t="shared" si="21"/>
        <v>12.454431225184758</v>
      </c>
      <c r="I192" s="20">
        <f t="shared" si="22"/>
        <v>10.965767530322319</v>
      </c>
      <c r="J192" s="1">
        <f t="shared" si="23"/>
        <v>10.965767530322319</v>
      </c>
      <c r="K192" s="1">
        <f t="shared" si="24"/>
        <v>1.2867963509103795E-2</v>
      </c>
      <c r="L192" s="1">
        <f t="shared" si="25"/>
        <v>5.9399544566025295E-2</v>
      </c>
      <c r="M192" s="1">
        <f t="shared" si="26"/>
        <v>5.6014979445122522E-2</v>
      </c>
      <c r="N192" s="1">
        <f t="shared" si="27"/>
        <v>35</v>
      </c>
    </row>
    <row r="193" spans="1:14" x14ac:dyDescent="0.25">
      <c r="A193" s="1">
        <v>8</v>
      </c>
      <c r="B193" s="2">
        <v>14</v>
      </c>
      <c r="C193" s="2">
        <v>1</v>
      </c>
      <c r="D193" s="3">
        <v>9</v>
      </c>
      <c r="E193" s="3">
        <f t="shared" si="19"/>
        <v>81</v>
      </c>
      <c r="F193" s="3"/>
      <c r="G193" s="1">
        <f t="shared" si="20"/>
        <v>12.120000000000001</v>
      </c>
      <c r="H193" s="1">
        <f t="shared" si="21"/>
        <v>12.454431225184758</v>
      </c>
      <c r="I193" s="20">
        <f t="shared" si="22"/>
        <v>9.6650725241252999</v>
      </c>
      <c r="J193" s="1">
        <f t="shared" si="23"/>
        <v>9.6650725241252999</v>
      </c>
      <c r="K193" s="1">
        <f t="shared" si="24"/>
        <v>6.3617251235193314E-3</v>
      </c>
      <c r="L193" s="1">
        <f t="shared" si="25"/>
        <v>2.7122161094601697E-2</v>
      </c>
      <c r="M193" s="1">
        <f t="shared" si="26"/>
        <v>2.0742687174174646E-2</v>
      </c>
      <c r="N193" s="1">
        <f t="shared" si="27"/>
        <v>35</v>
      </c>
    </row>
    <row r="194" spans="1:14" x14ac:dyDescent="0.25">
      <c r="A194" s="1">
        <v>8</v>
      </c>
      <c r="B194" s="2">
        <v>15</v>
      </c>
      <c r="C194" s="2">
        <v>1</v>
      </c>
      <c r="D194" s="3">
        <v>12.8</v>
      </c>
      <c r="E194" s="3">
        <f t="shared" si="19"/>
        <v>163.84000000000003</v>
      </c>
      <c r="F194" s="3"/>
      <c r="G194" s="1">
        <f t="shared" si="20"/>
        <v>12.120000000000001</v>
      </c>
      <c r="H194" s="1">
        <f t="shared" si="21"/>
        <v>12.454431225184758</v>
      </c>
      <c r="I194" s="20">
        <f t="shared" si="22"/>
        <v>10.965767530322319</v>
      </c>
      <c r="J194" s="1">
        <f t="shared" si="23"/>
        <v>10.965767530322319</v>
      </c>
      <c r="K194" s="1">
        <f t="shared" si="24"/>
        <v>1.2867963509103795E-2</v>
      </c>
      <c r="L194" s="1">
        <f t="shared" si="25"/>
        <v>5.9399544566025295E-2</v>
      </c>
      <c r="M194" s="1">
        <f t="shared" si="26"/>
        <v>5.6014979445122522E-2</v>
      </c>
      <c r="N194" s="1">
        <f t="shared" si="27"/>
        <v>35</v>
      </c>
    </row>
    <row r="195" spans="1:14" x14ac:dyDescent="0.25">
      <c r="A195" s="1">
        <v>8</v>
      </c>
      <c r="B195" s="2">
        <v>16</v>
      </c>
      <c r="C195" s="2">
        <v>1</v>
      </c>
      <c r="D195" s="3">
        <v>10.5</v>
      </c>
      <c r="E195" s="3">
        <f t="shared" si="19"/>
        <v>110.25</v>
      </c>
      <c r="F195" s="3"/>
      <c r="G195" s="1">
        <f t="shared" si="20"/>
        <v>12.120000000000001</v>
      </c>
      <c r="H195" s="1">
        <f t="shared" si="21"/>
        <v>12.454431225184758</v>
      </c>
      <c r="I195" s="20">
        <f t="shared" si="22"/>
        <v>10.278406713762827</v>
      </c>
      <c r="J195" s="1">
        <f t="shared" si="23"/>
        <v>10.278406713762827</v>
      </c>
      <c r="K195" s="1">
        <f t="shared" si="24"/>
        <v>8.6590147514568668E-3</v>
      </c>
      <c r="L195" s="1">
        <f t="shared" si="25"/>
        <v>3.8498686028888722E-2</v>
      </c>
      <c r="M195" s="1">
        <f t="shared" si="26"/>
        <v>3.3539752303588063E-2</v>
      </c>
      <c r="N195" s="1">
        <f t="shared" si="27"/>
        <v>35</v>
      </c>
    </row>
    <row r="196" spans="1:14" x14ac:dyDescent="0.25">
      <c r="A196" s="1">
        <v>8</v>
      </c>
      <c r="B196" s="2">
        <v>17</v>
      </c>
      <c r="C196" s="2">
        <v>1</v>
      </c>
      <c r="D196" s="3">
        <v>17.3</v>
      </c>
      <c r="E196" s="3">
        <f t="shared" si="19"/>
        <v>299.29000000000002</v>
      </c>
      <c r="F196" s="3">
        <v>12.7</v>
      </c>
      <c r="G196" s="1">
        <f t="shared" si="20"/>
        <v>12.120000000000001</v>
      </c>
      <c r="H196" s="1">
        <f t="shared" si="21"/>
        <v>12.454431225184758</v>
      </c>
      <c r="I196" s="20">
        <f t="shared" si="22"/>
        <v>11.741640788418733</v>
      </c>
      <c r="J196" s="1">
        <f t="shared" si="23"/>
        <v>12.7</v>
      </c>
      <c r="K196" s="1">
        <f t="shared" si="24"/>
        <v>2.350618163232223E-2</v>
      </c>
      <c r="L196" s="1">
        <f t="shared" si="25"/>
        <v>0.12142335695964447</v>
      </c>
      <c r="M196" s="1">
        <f t="shared" si="26"/>
        <v>0.11949704688630082</v>
      </c>
      <c r="N196" s="1">
        <f t="shared" si="27"/>
        <v>35</v>
      </c>
    </row>
    <row r="197" spans="1:14" x14ac:dyDescent="0.25">
      <c r="A197" s="1">
        <v>8</v>
      </c>
      <c r="B197" s="2">
        <v>18</v>
      </c>
      <c r="C197" s="2">
        <v>1</v>
      </c>
      <c r="D197" s="3">
        <v>10.5</v>
      </c>
      <c r="E197" s="3">
        <f t="shared" si="19"/>
        <v>110.25</v>
      </c>
      <c r="F197" s="3"/>
      <c r="G197" s="1">
        <f t="shared" si="20"/>
        <v>12.120000000000001</v>
      </c>
      <c r="H197" s="1">
        <f t="shared" si="21"/>
        <v>12.454431225184758</v>
      </c>
      <c r="I197" s="20">
        <f t="shared" si="22"/>
        <v>10.278406713762827</v>
      </c>
      <c r="J197" s="1">
        <f t="shared" si="23"/>
        <v>10.278406713762827</v>
      </c>
      <c r="K197" s="1">
        <f t="shared" si="24"/>
        <v>8.6590147514568668E-3</v>
      </c>
      <c r="L197" s="1">
        <f t="shared" si="25"/>
        <v>3.8498686028888722E-2</v>
      </c>
      <c r="M197" s="1">
        <f t="shared" si="26"/>
        <v>3.3539752303588063E-2</v>
      </c>
      <c r="N197" s="1">
        <f t="shared" si="27"/>
        <v>35</v>
      </c>
    </row>
    <row r="198" spans="1:14" x14ac:dyDescent="0.25">
      <c r="A198" s="1">
        <v>8</v>
      </c>
      <c r="B198" s="2">
        <v>19</v>
      </c>
      <c r="C198" s="2">
        <v>1</v>
      </c>
      <c r="D198" s="3">
        <v>11.7</v>
      </c>
      <c r="E198" s="3">
        <f t="shared" si="19"/>
        <v>136.88999999999999</v>
      </c>
      <c r="F198" s="3"/>
      <c r="G198" s="1">
        <f t="shared" si="20"/>
        <v>12.120000000000001</v>
      </c>
      <c r="H198" s="1">
        <f t="shared" si="21"/>
        <v>12.454431225184758</v>
      </c>
      <c r="I198" s="20">
        <f t="shared" si="22"/>
        <v>10.66974812309363</v>
      </c>
      <c r="J198" s="1">
        <f t="shared" si="23"/>
        <v>10.66974812309363</v>
      </c>
      <c r="K198" s="1">
        <f t="shared" si="24"/>
        <v>1.0751315458747669E-2</v>
      </c>
      <c r="L198" s="1">
        <f t="shared" si="25"/>
        <v>4.8903228468383395E-2</v>
      </c>
      <c r="M198" s="1">
        <f t="shared" si="26"/>
        <v>4.4853085317666075E-2</v>
      </c>
      <c r="N198" s="1">
        <f t="shared" si="27"/>
        <v>35</v>
      </c>
    </row>
    <row r="199" spans="1:14" x14ac:dyDescent="0.25">
      <c r="A199" s="1">
        <v>8</v>
      </c>
      <c r="B199" s="2">
        <v>20</v>
      </c>
      <c r="C199" s="2">
        <v>1</v>
      </c>
      <c r="D199" s="3">
        <v>11.8</v>
      </c>
      <c r="E199" s="3">
        <f t="shared" si="19"/>
        <v>139.24</v>
      </c>
      <c r="F199" s="3"/>
      <c r="G199" s="1">
        <f t="shared" si="20"/>
        <v>12.120000000000001</v>
      </c>
      <c r="H199" s="1">
        <f t="shared" si="21"/>
        <v>12.454431225184758</v>
      </c>
      <c r="I199" s="20">
        <f t="shared" si="22"/>
        <v>10.698959642163352</v>
      </c>
      <c r="J199" s="1">
        <f t="shared" si="23"/>
        <v>10.698959642163352</v>
      </c>
      <c r="K199" s="1">
        <f t="shared" si="24"/>
        <v>1.093588402714607E-2</v>
      </c>
      <c r="L199" s="1">
        <f t="shared" si="25"/>
        <v>4.9820311459796915E-2</v>
      </c>
      <c r="M199" s="1">
        <f t="shared" si="26"/>
        <v>4.5836863381411977E-2</v>
      </c>
      <c r="N199" s="1">
        <f t="shared" si="27"/>
        <v>35</v>
      </c>
    </row>
    <row r="200" spans="1:14" x14ac:dyDescent="0.25">
      <c r="A200" s="1">
        <v>8</v>
      </c>
      <c r="B200" s="2">
        <v>21</v>
      </c>
      <c r="C200" s="2">
        <v>1</v>
      </c>
      <c r="D200" s="3">
        <v>13.3</v>
      </c>
      <c r="E200" s="3">
        <f t="shared" si="19"/>
        <v>176.89000000000001</v>
      </c>
      <c r="F200" s="3"/>
      <c r="G200" s="1">
        <f t="shared" si="20"/>
        <v>12.120000000000001</v>
      </c>
      <c r="H200" s="1">
        <f t="shared" si="21"/>
        <v>12.454431225184758</v>
      </c>
      <c r="I200" s="20">
        <f t="shared" si="22"/>
        <v>11.083377592864931</v>
      </c>
      <c r="J200" s="1">
        <f t="shared" si="23"/>
        <v>11.083377592864931</v>
      </c>
      <c r="K200" s="1">
        <f t="shared" si="24"/>
        <v>1.3892908112337463E-2</v>
      </c>
      <c r="L200" s="1">
        <f t="shared" si="25"/>
        <v>6.4460862925823495E-2</v>
      </c>
      <c r="M200" s="1">
        <f t="shared" si="26"/>
        <v>6.133379316549991E-2</v>
      </c>
      <c r="N200" s="1">
        <f t="shared" si="27"/>
        <v>35</v>
      </c>
    </row>
    <row r="201" spans="1:14" x14ac:dyDescent="0.25">
      <c r="A201" s="1">
        <v>8</v>
      </c>
      <c r="B201" s="2">
        <v>22</v>
      </c>
      <c r="C201" s="2">
        <v>1</v>
      </c>
      <c r="D201" s="3">
        <v>9.1</v>
      </c>
      <c r="E201" s="3">
        <f t="shared" si="19"/>
        <v>82.809999999999988</v>
      </c>
      <c r="F201" s="3"/>
      <c r="G201" s="1">
        <f t="shared" si="20"/>
        <v>12.120000000000001</v>
      </c>
      <c r="H201" s="1">
        <f t="shared" si="21"/>
        <v>12.454431225184758</v>
      </c>
      <c r="I201" s="20">
        <f t="shared" si="22"/>
        <v>9.7109079699972494</v>
      </c>
      <c r="J201" s="1">
        <f t="shared" si="23"/>
        <v>9.7109079699972494</v>
      </c>
      <c r="K201" s="1">
        <f t="shared" si="24"/>
        <v>6.5038821910942679E-3</v>
      </c>
      <c r="L201" s="1">
        <f t="shared" si="25"/>
        <v>2.7821995762068896E-2</v>
      </c>
      <c r="M201" s="1">
        <f t="shared" si="26"/>
        <v>2.1545223072218237E-2</v>
      </c>
      <c r="N201" s="1">
        <f t="shared" si="27"/>
        <v>35</v>
      </c>
    </row>
    <row r="202" spans="1:14" x14ac:dyDescent="0.25">
      <c r="A202" s="1">
        <v>8</v>
      </c>
      <c r="B202" s="2">
        <v>23</v>
      </c>
      <c r="C202" s="2">
        <v>1</v>
      </c>
      <c r="D202" s="3">
        <v>11.6</v>
      </c>
      <c r="E202" s="3">
        <f t="shared" si="19"/>
        <v>134.56</v>
      </c>
      <c r="F202" s="3"/>
      <c r="G202" s="1">
        <f t="shared" si="20"/>
        <v>12.120000000000001</v>
      </c>
      <c r="H202" s="1">
        <f t="shared" si="21"/>
        <v>12.454431225184758</v>
      </c>
      <c r="I202" s="20">
        <f t="shared" si="22"/>
        <v>10.640045121474486</v>
      </c>
      <c r="J202" s="1">
        <f t="shared" si="23"/>
        <v>10.640045121474486</v>
      </c>
      <c r="K202" s="1">
        <f t="shared" si="24"/>
        <v>1.0568317686676064E-2</v>
      </c>
      <c r="L202" s="1">
        <f t="shared" si="25"/>
        <v>4.7993710692790598E-2</v>
      </c>
      <c r="M202" s="1">
        <f t="shared" si="26"/>
        <v>4.3875547552703308E-2</v>
      </c>
      <c r="N202" s="1">
        <f t="shared" si="27"/>
        <v>35</v>
      </c>
    </row>
    <row r="203" spans="1:14" x14ac:dyDescent="0.25">
      <c r="A203" s="1">
        <v>8</v>
      </c>
      <c r="B203" s="2">
        <v>24</v>
      </c>
      <c r="C203" s="2">
        <v>1</v>
      </c>
      <c r="D203" s="3">
        <v>10.7</v>
      </c>
      <c r="E203" s="3">
        <f t="shared" si="19"/>
        <v>114.48999999999998</v>
      </c>
      <c r="F203" s="3"/>
      <c r="G203" s="1">
        <f t="shared" si="20"/>
        <v>12.120000000000001</v>
      </c>
      <c r="H203" s="1">
        <f t="shared" si="21"/>
        <v>12.454431225184758</v>
      </c>
      <c r="I203" s="20">
        <f t="shared" si="22"/>
        <v>10.34918996640419</v>
      </c>
      <c r="J203" s="1">
        <f t="shared" si="23"/>
        <v>10.34918996640419</v>
      </c>
      <c r="K203" s="1">
        <f t="shared" si="24"/>
        <v>8.9920235727373836E-3</v>
      </c>
      <c r="L203" s="1">
        <f t="shared" si="25"/>
        <v>4.0154450494128822E-2</v>
      </c>
      <c r="M203" s="1">
        <f t="shared" si="26"/>
        <v>3.5361426467622824E-2</v>
      </c>
      <c r="N203" s="1">
        <f t="shared" si="27"/>
        <v>35</v>
      </c>
    </row>
    <row r="204" spans="1:14" x14ac:dyDescent="0.25">
      <c r="A204" s="1">
        <v>8</v>
      </c>
      <c r="B204" s="2">
        <v>25</v>
      </c>
      <c r="C204" s="2">
        <v>1</v>
      </c>
      <c r="D204" s="3">
        <v>9.8000000000000007</v>
      </c>
      <c r="E204" s="3">
        <f t="shared" si="19"/>
        <v>96.04000000000002</v>
      </c>
      <c r="F204" s="3"/>
      <c r="G204" s="1">
        <f t="shared" si="20"/>
        <v>12.120000000000001</v>
      </c>
      <c r="H204" s="1">
        <f t="shared" si="21"/>
        <v>12.454431225184758</v>
      </c>
      <c r="I204" s="20">
        <f t="shared" si="22"/>
        <v>10.011208770447116</v>
      </c>
      <c r="J204" s="1">
        <f t="shared" si="23"/>
        <v>10.011208770447116</v>
      </c>
      <c r="K204" s="1">
        <f t="shared" si="24"/>
        <v>7.5429639612690945E-3</v>
      </c>
      <c r="L204" s="1">
        <f t="shared" si="25"/>
        <v>3.2957698664520856E-2</v>
      </c>
      <c r="M204" s="1">
        <f t="shared" si="26"/>
        <v>2.7372015439271882E-2</v>
      </c>
      <c r="N204" s="1">
        <f t="shared" si="27"/>
        <v>35</v>
      </c>
    </row>
    <row r="205" spans="1:14" x14ac:dyDescent="0.25">
      <c r="A205" s="1">
        <v>8</v>
      </c>
      <c r="B205" s="2">
        <v>26</v>
      </c>
      <c r="C205" s="2">
        <v>1</v>
      </c>
      <c r="D205" s="3">
        <v>11.4</v>
      </c>
      <c r="E205" s="3">
        <f t="shared" si="19"/>
        <v>129.96</v>
      </c>
      <c r="F205" s="3"/>
      <c r="G205" s="1">
        <f t="shared" si="20"/>
        <v>12.120000000000001</v>
      </c>
      <c r="H205" s="1">
        <f t="shared" si="21"/>
        <v>12.454431225184758</v>
      </c>
      <c r="I205" s="20">
        <f t="shared" si="22"/>
        <v>10.579131454768609</v>
      </c>
      <c r="J205" s="1">
        <f t="shared" si="23"/>
        <v>10.579131454768609</v>
      </c>
      <c r="K205" s="1">
        <f t="shared" si="24"/>
        <v>1.0207034531513238E-2</v>
      </c>
      <c r="L205" s="1">
        <f t="shared" si="25"/>
        <v>4.6197513931707367E-2</v>
      </c>
      <c r="M205" s="1">
        <f t="shared" si="26"/>
        <v>4.193925482152544E-2</v>
      </c>
      <c r="N205" s="1">
        <f t="shared" si="27"/>
        <v>35</v>
      </c>
    </row>
    <row r="206" spans="1:14" x14ac:dyDescent="0.25">
      <c r="A206" s="1">
        <v>8</v>
      </c>
      <c r="B206" s="2">
        <v>27</v>
      </c>
      <c r="C206" s="2">
        <v>1</v>
      </c>
      <c r="D206" s="3">
        <v>11.7</v>
      </c>
      <c r="E206" s="3">
        <f t="shared" ref="E206:E269" si="28">D206^2</f>
        <v>136.88999999999999</v>
      </c>
      <c r="F206" s="3"/>
      <c r="G206" s="1">
        <f t="shared" ref="G206:G269" si="29">VLOOKUP($A206,$Q$13:$U$39,2,FALSE)</f>
        <v>12.120000000000001</v>
      </c>
      <c r="H206" s="1">
        <f t="shared" ref="H206:H269" si="30">VLOOKUP($A206,$Q$13:$U$39,4,FALSE)</f>
        <v>12.454431225184758</v>
      </c>
      <c r="I206" s="20">
        <f t="shared" ref="I206:I269" si="31">G206*(1+$G$2*G206*EXP($G$3*G206))*(1-EXP(-$G$4*D206/H206))</f>
        <v>10.66974812309363</v>
      </c>
      <c r="J206" s="1">
        <f t="shared" ref="J206:J269" si="32">IF(F206&lt;&gt;"",F206,I206)</f>
        <v>10.66974812309363</v>
      </c>
      <c r="K206" s="1">
        <f t="shared" ref="K206:K269" si="33">PI()/40000*E206</f>
        <v>1.0751315458747669E-2</v>
      </c>
      <c r="L206" s="1">
        <f t="shared" ref="L206:L269" si="34">$I$2*D206^$I$3*J206^$I$4</f>
        <v>4.8903228468383395E-2</v>
      </c>
      <c r="M206" s="1">
        <f t="shared" ref="M206:M269" si="35">L206*EXP(-$K$2*(6/D206)^$K$3)</f>
        <v>4.4853085317666075E-2</v>
      </c>
      <c r="N206" s="1">
        <f t="shared" ref="N206:N269" si="36">VLOOKUP($A206,$Q$13:$U$39,5,FALSE)</f>
        <v>35</v>
      </c>
    </row>
    <row r="207" spans="1:14" x14ac:dyDescent="0.25">
      <c r="A207" s="1">
        <v>8</v>
      </c>
      <c r="B207" s="2">
        <v>28</v>
      </c>
      <c r="C207" s="2">
        <v>1</v>
      </c>
      <c r="D207" s="3">
        <v>13.8</v>
      </c>
      <c r="E207" s="3">
        <f t="shared" si="28"/>
        <v>190.44000000000003</v>
      </c>
      <c r="F207" s="3"/>
      <c r="G207" s="1">
        <f t="shared" si="29"/>
        <v>12.120000000000001</v>
      </c>
      <c r="H207" s="1">
        <f t="shared" si="30"/>
        <v>12.454431225184758</v>
      </c>
      <c r="I207" s="20">
        <f t="shared" si="31"/>
        <v>11.191574163574135</v>
      </c>
      <c r="J207" s="1">
        <f t="shared" si="32"/>
        <v>11.191574163574135</v>
      </c>
      <c r="K207" s="1">
        <f t="shared" si="33"/>
        <v>1.4957122623741007E-2</v>
      </c>
      <c r="L207" s="1">
        <f t="shared" si="34"/>
        <v>6.969794315855192E-2</v>
      </c>
      <c r="M207" s="1">
        <f t="shared" si="35"/>
        <v>6.6804021784788767E-2</v>
      </c>
      <c r="N207" s="1">
        <f t="shared" si="36"/>
        <v>35</v>
      </c>
    </row>
    <row r="208" spans="1:14" x14ac:dyDescent="0.25">
      <c r="A208" s="1">
        <v>8</v>
      </c>
      <c r="B208" s="2">
        <v>29</v>
      </c>
      <c r="C208" s="2">
        <v>1</v>
      </c>
      <c r="D208" s="3">
        <v>9.4</v>
      </c>
      <c r="E208" s="3">
        <f t="shared" si="28"/>
        <v>88.360000000000014</v>
      </c>
      <c r="F208" s="3"/>
      <c r="G208" s="1">
        <f t="shared" si="29"/>
        <v>12.120000000000001</v>
      </c>
      <c r="H208" s="1">
        <f t="shared" si="30"/>
        <v>12.454431225184758</v>
      </c>
      <c r="I208" s="20">
        <f t="shared" si="31"/>
        <v>9.8439137826727112</v>
      </c>
      <c r="J208" s="1">
        <f t="shared" si="32"/>
        <v>9.8439137826727112</v>
      </c>
      <c r="K208" s="1">
        <f t="shared" si="33"/>
        <v>6.939778171779854E-3</v>
      </c>
      <c r="L208" s="1">
        <f t="shared" si="34"/>
        <v>2.9972554445298526E-2</v>
      </c>
      <c r="M208" s="1">
        <f t="shared" si="35"/>
        <v>2.39986759418712E-2</v>
      </c>
      <c r="N208" s="1">
        <f t="shared" si="36"/>
        <v>35</v>
      </c>
    </row>
    <row r="209" spans="1:14" x14ac:dyDescent="0.25">
      <c r="A209" s="1">
        <v>8</v>
      </c>
      <c r="B209" s="2">
        <v>30</v>
      </c>
      <c r="C209" s="2">
        <v>1</v>
      </c>
      <c r="D209" s="3">
        <v>9.6</v>
      </c>
      <c r="E209" s="3">
        <f t="shared" si="28"/>
        <v>92.16</v>
      </c>
      <c r="F209" s="3"/>
      <c r="G209" s="1">
        <f t="shared" si="29"/>
        <v>12.120000000000001</v>
      </c>
      <c r="H209" s="1">
        <f t="shared" si="30"/>
        <v>12.454431225184758</v>
      </c>
      <c r="I209" s="20">
        <f t="shared" si="31"/>
        <v>9.9289568042556375</v>
      </c>
      <c r="J209" s="1">
        <f t="shared" si="32"/>
        <v>9.9289568042556375</v>
      </c>
      <c r="K209" s="1">
        <f t="shared" si="33"/>
        <v>7.2382294738708832E-3</v>
      </c>
      <c r="L209" s="1">
        <f t="shared" si="34"/>
        <v>3.1448432867969438E-2</v>
      </c>
      <c r="M209" s="1">
        <f t="shared" si="35"/>
        <v>2.5671138183836404E-2</v>
      </c>
      <c r="N209" s="1">
        <f t="shared" si="36"/>
        <v>35</v>
      </c>
    </row>
    <row r="210" spans="1:14" x14ac:dyDescent="0.25">
      <c r="A210" s="1">
        <v>8</v>
      </c>
      <c r="B210" s="2">
        <v>31</v>
      </c>
      <c r="C210" s="2">
        <v>1</v>
      </c>
      <c r="D210" s="3">
        <v>15.5</v>
      </c>
      <c r="E210" s="3">
        <f t="shared" si="28"/>
        <v>240.25</v>
      </c>
      <c r="F210" s="3">
        <v>12.9</v>
      </c>
      <c r="G210" s="1">
        <f t="shared" si="29"/>
        <v>12.120000000000001</v>
      </c>
      <c r="H210" s="1">
        <f t="shared" si="30"/>
        <v>12.454431225184758</v>
      </c>
      <c r="I210" s="20">
        <f t="shared" si="31"/>
        <v>11.498697776677528</v>
      </c>
      <c r="J210" s="1">
        <f t="shared" si="32"/>
        <v>12.9</v>
      </c>
      <c r="K210" s="1">
        <f t="shared" si="33"/>
        <v>1.8869190875623696E-2</v>
      </c>
      <c r="L210" s="1">
        <f t="shared" si="34"/>
        <v>0.10126762416905592</v>
      </c>
      <c r="M210" s="1">
        <f t="shared" si="35"/>
        <v>9.8699214159766069E-2</v>
      </c>
      <c r="N210" s="1">
        <f t="shared" si="36"/>
        <v>35</v>
      </c>
    </row>
    <row r="211" spans="1:14" x14ac:dyDescent="0.25">
      <c r="A211" s="1">
        <v>8</v>
      </c>
      <c r="B211" s="2">
        <v>32</v>
      </c>
      <c r="C211" s="2">
        <v>1</v>
      </c>
      <c r="D211" s="3">
        <v>13</v>
      </c>
      <c r="E211" s="3">
        <f t="shared" si="28"/>
        <v>169</v>
      </c>
      <c r="F211" s="3"/>
      <c r="G211" s="1">
        <f t="shared" si="29"/>
        <v>12.120000000000001</v>
      </c>
      <c r="H211" s="1">
        <f t="shared" si="30"/>
        <v>12.454431225184758</v>
      </c>
      <c r="I211" s="20">
        <f t="shared" si="31"/>
        <v>11.013992058247421</v>
      </c>
      <c r="J211" s="1">
        <f t="shared" si="32"/>
        <v>11.013992058247421</v>
      </c>
      <c r="K211" s="1">
        <f t="shared" si="33"/>
        <v>1.3273228961416876E-2</v>
      </c>
      <c r="L211" s="1">
        <f t="shared" si="34"/>
        <v>6.1402729892327576E-2</v>
      </c>
      <c r="M211" s="1">
        <f t="shared" si="35"/>
        <v>5.8124252958344523E-2</v>
      </c>
      <c r="N211" s="1">
        <f t="shared" si="36"/>
        <v>35</v>
      </c>
    </row>
    <row r="212" spans="1:14" x14ac:dyDescent="0.25">
      <c r="A212" s="1">
        <v>8</v>
      </c>
      <c r="B212" s="2">
        <v>33</v>
      </c>
      <c r="C212" s="2">
        <v>1</v>
      </c>
      <c r="D212" s="3">
        <v>10.8</v>
      </c>
      <c r="E212" s="3">
        <f t="shared" si="28"/>
        <v>116.64000000000001</v>
      </c>
      <c r="F212" s="3"/>
      <c r="G212" s="1">
        <f t="shared" si="29"/>
        <v>12.120000000000001</v>
      </c>
      <c r="H212" s="1">
        <f t="shared" si="30"/>
        <v>12.454431225184758</v>
      </c>
      <c r="I212" s="20">
        <f t="shared" si="31"/>
        <v>10.383705620796929</v>
      </c>
      <c r="J212" s="1">
        <f t="shared" si="32"/>
        <v>10.383705620796929</v>
      </c>
      <c r="K212" s="1">
        <f t="shared" si="33"/>
        <v>9.1608841778678379E-3</v>
      </c>
      <c r="L212" s="1">
        <f t="shared" si="34"/>
        <v>4.0994248586510476E-2</v>
      </c>
      <c r="M212" s="1">
        <f t="shared" si="35"/>
        <v>3.6281966001370451E-2</v>
      </c>
      <c r="N212" s="1">
        <f t="shared" si="36"/>
        <v>35</v>
      </c>
    </row>
    <row r="213" spans="1:14" x14ac:dyDescent="0.25">
      <c r="A213" s="1">
        <v>8</v>
      </c>
      <c r="B213" s="2">
        <v>34</v>
      </c>
      <c r="C213" s="2">
        <v>1</v>
      </c>
      <c r="D213" s="3">
        <v>13.7</v>
      </c>
      <c r="E213" s="3">
        <f t="shared" si="28"/>
        <v>187.68999999999997</v>
      </c>
      <c r="F213" s="3"/>
      <c r="G213" s="1">
        <f t="shared" si="29"/>
        <v>12.120000000000001</v>
      </c>
      <c r="H213" s="1">
        <f t="shared" si="30"/>
        <v>12.454431225184758</v>
      </c>
      <c r="I213" s="20">
        <f t="shared" si="31"/>
        <v>11.17065086259699</v>
      </c>
      <c r="J213" s="1">
        <f t="shared" si="32"/>
        <v>11.17065086259699</v>
      </c>
      <c r="K213" s="1">
        <f t="shared" si="33"/>
        <v>1.4741138128806704E-2</v>
      </c>
      <c r="L213" s="1">
        <f t="shared" si="34"/>
        <v>6.8636650791299658E-2</v>
      </c>
      <c r="M213" s="1">
        <f t="shared" si="35"/>
        <v>6.5697924414387654E-2</v>
      </c>
      <c r="N213" s="1">
        <f t="shared" si="36"/>
        <v>35</v>
      </c>
    </row>
    <row r="214" spans="1:14" x14ac:dyDescent="0.25">
      <c r="A214" s="1">
        <v>8</v>
      </c>
      <c r="B214" s="2">
        <v>35</v>
      </c>
      <c r="C214" s="2">
        <v>1</v>
      </c>
      <c r="D214" s="3">
        <v>8.1999999999999993</v>
      </c>
      <c r="E214" s="3">
        <f t="shared" si="28"/>
        <v>67.239999999999995</v>
      </c>
      <c r="F214" s="3"/>
      <c r="G214" s="1">
        <f t="shared" si="29"/>
        <v>12.120000000000001</v>
      </c>
      <c r="H214" s="1">
        <f t="shared" si="30"/>
        <v>12.454431225184758</v>
      </c>
      <c r="I214" s="20">
        <f t="shared" si="31"/>
        <v>9.2695086192108498</v>
      </c>
      <c r="J214" s="1">
        <f t="shared" si="32"/>
        <v>9.2695086192108498</v>
      </c>
      <c r="K214" s="1">
        <f t="shared" si="33"/>
        <v>5.2810172506844418E-3</v>
      </c>
      <c r="L214" s="1">
        <f t="shared" si="34"/>
        <v>2.183506414143048E-2</v>
      </c>
      <c r="M214" s="1">
        <f t="shared" si="35"/>
        <v>1.4626188615436971E-2</v>
      </c>
      <c r="N214" s="1">
        <f t="shared" si="36"/>
        <v>35</v>
      </c>
    </row>
    <row r="215" spans="1:14" x14ac:dyDescent="0.25">
      <c r="A215" s="1">
        <v>9</v>
      </c>
      <c r="B215" s="2">
        <v>1</v>
      </c>
      <c r="C215" s="2">
        <v>1</v>
      </c>
      <c r="D215" s="3">
        <v>15.3</v>
      </c>
      <c r="E215" s="3">
        <f t="shared" si="28"/>
        <v>234.09000000000003</v>
      </c>
      <c r="F215" s="3"/>
      <c r="G215" s="1">
        <f t="shared" si="29"/>
        <v>13.059999999999999</v>
      </c>
      <c r="H215" s="1">
        <f t="shared" si="30"/>
        <v>12.991748393337575</v>
      </c>
      <c r="I215" s="20">
        <f t="shared" si="31"/>
        <v>12.262440811349144</v>
      </c>
      <c r="J215" s="1">
        <f t="shared" si="32"/>
        <v>12.262440811349144</v>
      </c>
      <c r="K215" s="1">
        <f t="shared" si="33"/>
        <v>1.838538560697087E-2</v>
      </c>
      <c r="L215" s="1">
        <f t="shared" si="34"/>
        <v>9.3329190888596453E-2</v>
      </c>
      <c r="M215" s="1">
        <f t="shared" si="35"/>
        <v>9.0827540503039414E-2</v>
      </c>
      <c r="N215" s="1">
        <f t="shared" si="36"/>
        <v>38</v>
      </c>
    </row>
    <row r="216" spans="1:14" x14ac:dyDescent="0.25">
      <c r="A216" s="1">
        <v>9</v>
      </c>
      <c r="B216" s="2">
        <v>2</v>
      </c>
      <c r="C216" s="2">
        <v>1</v>
      </c>
      <c r="D216" s="3">
        <v>9.5</v>
      </c>
      <c r="E216" s="3">
        <f t="shared" si="28"/>
        <v>90.25</v>
      </c>
      <c r="F216" s="3"/>
      <c r="G216" s="1">
        <f t="shared" si="29"/>
        <v>13.059999999999999</v>
      </c>
      <c r="H216" s="1">
        <f t="shared" si="30"/>
        <v>12.991748393337575</v>
      </c>
      <c r="I216" s="20">
        <f t="shared" si="31"/>
        <v>10.486652386047869</v>
      </c>
      <c r="J216" s="1">
        <f t="shared" si="32"/>
        <v>10.486652386047869</v>
      </c>
      <c r="K216" s="1">
        <f t="shared" si="33"/>
        <v>7.0882184246619708E-3</v>
      </c>
      <c r="L216" s="1">
        <f t="shared" si="34"/>
        <v>3.2849682983379244E-2</v>
      </c>
      <c r="M216" s="1">
        <f t="shared" si="35"/>
        <v>2.6564596089108265E-2</v>
      </c>
      <c r="N216" s="1">
        <f t="shared" si="36"/>
        <v>38</v>
      </c>
    </row>
    <row r="217" spans="1:14" x14ac:dyDescent="0.25">
      <c r="A217" s="1">
        <v>9</v>
      </c>
      <c r="B217" s="2">
        <v>2</v>
      </c>
      <c r="C217" s="2">
        <v>2</v>
      </c>
      <c r="D217" s="3">
        <v>6.1</v>
      </c>
      <c r="E217" s="3">
        <f t="shared" si="28"/>
        <v>37.209999999999994</v>
      </c>
      <c r="F217" s="3"/>
      <c r="G217" s="1">
        <f t="shared" si="29"/>
        <v>13.059999999999999</v>
      </c>
      <c r="H217" s="1">
        <f t="shared" si="30"/>
        <v>12.991748393337575</v>
      </c>
      <c r="I217" s="20">
        <f t="shared" si="31"/>
        <v>8.3641094380064551</v>
      </c>
      <c r="J217" s="1">
        <f t="shared" si="32"/>
        <v>8.3641094380064551</v>
      </c>
      <c r="K217" s="1">
        <f t="shared" si="33"/>
        <v>2.9224665660019045E-3</v>
      </c>
      <c r="L217" s="1">
        <f t="shared" si="34"/>
        <v>1.1345283700462601E-2</v>
      </c>
      <c r="M217" s="1">
        <f t="shared" si="35"/>
        <v>2.698560413041973E-3</v>
      </c>
      <c r="N217" s="1">
        <f t="shared" si="36"/>
        <v>38</v>
      </c>
    </row>
    <row r="218" spans="1:14" x14ac:dyDescent="0.25">
      <c r="A218" s="1">
        <v>9</v>
      </c>
      <c r="B218" s="2">
        <v>3</v>
      </c>
      <c r="C218" s="2">
        <v>1</v>
      </c>
      <c r="D218" s="3">
        <v>14.8</v>
      </c>
      <c r="E218" s="3">
        <f t="shared" si="28"/>
        <v>219.04000000000002</v>
      </c>
      <c r="F218" s="3"/>
      <c r="G218" s="1">
        <f t="shared" si="29"/>
        <v>13.059999999999999</v>
      </c>
      <c r="H218" s="1">
        <f t="shared" si="30"/>
        <v>12.991748393337575</v>
      </c>
      <c r="I218" s="20">
        <f t="shared" si="31"/>
        <v>12.165723773591127</v>
      </c>
      <c r="J218" s="1">
        <f t="shared" si="32"/>
        <v>12.165723773591127</v>
      </c>
      <c r="K218" s="1">
        <f t="shared" si="33"/>
        <v>1.7203361371057709E-2</v>
      </c>
      <c r="L218" s="1">
        <f t="shared" si="34"/>
        <v>8.707374445017213E-2</v>
      </c>
      <c r="M218" s="1">
        <f t="shared" si="35"/>
        <v>8.4385617680456826E-2</v>
      </c>
      <c r="N218" s="1">
        <f t="shared" si="36"/>
        <v>38</v>
      </c>
    </row>
    <row r="219" spans="1:14" x14ac:dyDescent="0.25">
      <c r="A219" s="1">
        <v>9</v>
      </c>
      <c r="B219" s="2">
        <v>3</v>
      </c>
      <c r="C219" s="2">
        <v>2</v>
      </c>
      <c r="D219" s="3">
        <v>11.7</v>
      </c>
      <c r="E219" s="3">
        <f t="shared" si="28"/>
        <v>136.88999999999999</v>
      </c>
      <c r="F219" s="3"/>
      <c r="G219" s="1">
        <f t="shared" si="29"/>
        <v>13.059999999999999</v>
      </c>
      <c r="H219" s="1">
        <f t="shared" si="30"/>
        <v>12.991748393337575</v>
      </c>
      <c r="I219" s="20">
        <f t="shared" si="31"/>
        <v>11.358012843693082</v>
      </c>
      <c r="J219" s="1">
        <f t="shared" si="32"/>
        <v>11.358012843693082</v>
      </c>
      <c r="K219" s="1">
        <f t="shared" si="33"/>
        <v>1.0751315458747669E-2</v>
      </c>
      <c r="L219" s="1">
        <f t="shared" si="34"/>
        <v>5.2533432228065613E-2</v>
      </c>
      <c r="M219" s="1">
        <f t="shared" si="35"/>
        <v>4.8182637252234317E-2</v>
      </c>
      <c r="N219" s="1">
        <f t="shared" si="36"/>
        <v>38</v>
      </c>
    </row>
    <row r="220" spans="1:14" x14ac:dyDescent="0.25">
      <c r="A220" s="1">
        <v>9</v>
      </c>
      <c r="B220" s="2">
        <v>4</v>
      </c>
      <c r="C220" s="2">
        <v>1</v>
      </c>
      <c r="D220" s="3">
        <v>17</v>
      </c>
      <c r="E220" s="3">
        <f t="shared" si="28"/>
        <v>289</v>
      </c>
      <c r="F220" s="3">
        <v>13.2</v>
      </c>
      <c r="G220" s="1">
        <f t="shared" si="29"/>
        <v>13.059999999999999</v>
      </c>
      <c r="H220" s="1">
        <f t="shared" si="30"/>
        <v>12.991748393337575</v>
      </c>
      <c r="I220" s="20">
        <f t="shared" si="31"/>
        <v>12.539002306370266</v>
      </c>
      <c r="J220" s="1">
        <f t="shared" si="32"/>
        <v>13.2</v>
      </c>
      <c r="K220" s="1">
        <f t="shared" si="33"/>
        <v>2.2698006922186254E-2</v>
      </c>
      <c r="L220" s="1">
        <f t="shared" si="34"/>
        <v>0.12294846052663207</v>
      </c>
      <c r="M220" s="1">
        <f t="shared" si="35"/>
        <v>0.12084635582367011</v>
      </c>
      <c r="N220" s="1">
        <f t="shared" si="36"/>
        <v>38</v>
      </c>
    </row>
    <row r="221" spans="1:14" x14ac:dyDescent="0.25">
      <c r="A221" s="1">
        <v>9</v>
      </c>
      <c r="B221" s="2">
        <v>5</v>
      </c>
      <c r="C221" s="2">
        <v>1</v>
      </c>
      <c r="D221" s="3">
        <v>12.6</v>
      </c>
      <c r="E221" s="3">
        <f t="shared" si="28"/>
        <v>158.76</v>
      </c>
      <c r="F221" s="3"/>
      <c r="G221" s="1">
        <f t="shared" si="29"/>
        <v>13.059999999999999</v>
      </c>
      <c r="H221" s="1">
        <f t="shared" si="30"/>
        <v>12.991748393337575</v>
      </c>
      <c r="I221" s="20">
        <f t="shared" si="31"/>
        <v>11.635015140041785</v>
      </c>
      <c r="J221" s="1">
        <f t="shared" si="32"/>
        <v>11.635015140041785</v>
      </c>
      <c r="K221" s="1">
        <f t="shared" si="33"/>
        <v>1.2468981242097887E-2</v>
      </c>
      <c r="L221" s="1">
        <f t="shared" si="34"/>
        <v>6.1778933895155326E-2</v>
      </c>
      <c r="M221" s="1">
        <f t="shared" si="35"/>
        <v>5.8018976840133775E-2</v>
      </c>
      <c r="N221" s="1">
        <f t="shared" si="36"/>
        <v>38</v>
      </c>
    </row>
    <row r="222" spans="1:14" x14ac:dyDescent="0.25">
      <c r="A222" s="1">
        <v>9</v>
      </c>
      <c r="B222" s="2">
        <v>6</v>
      </c>
      <c r="C222" s="2">
        <v>1</v>
      </c>
      <c r="D222" s="3">
        <v>12.1</v>
      </c>
      <c r="E222" s="3">
        <f t="shared" si="28"/>
        <v>146.41</v>
      </c>
      <c r="F222" s="3"/>
      <c r="G222" s="1">
        <f t="shared" si="29"/>
        <v>13.059999999999999</v>
      </c>
      <c r="H222" s="1">
        <f t="shared" si="30"/>
        <v>12.991748393337575</v>
      </c>
      <c r="I222" s="20">
        <f t="shared" si="31"/>
        <v>11.486058915420598</v>
      </c>
      <c r="J222" s="1">
        <f t="shared" si="32"/>
        <v>11.486058915420598</v>
      </c>
      <c r="K222" s="1">
        <f t="shared" si="33"/>
        <v>1.149901451030204E-2</v>
      </c>
      <c r="L222" s="1">
        <f t="shared" si="34"/>
        <v>5.6560335438246165E-2</v>
      </c>
      <c r="M222" s="1">
        <f t="shared" si="35"/>
        <v>5.2485084544693424E-2</v>
      </c>
      <c r="N222" s="1">
        <f t="shared" si="36"/>
        <v>38</v>
      </c>
    </row>
    <row r="223" spans="1:14" x14ac:dyDescent="0.25">
      <c r="A223" s="1">
        <v>9</v>
      </c>
      <c r="B223" s="2">
        <v>7</v>
      </c>
      <c r="C223" s="2">
        <v>1</v>
      </c>
      <c r="D223" s="3">
        <v>12.2</v>
      </c>
      <c r="E223" s="3">
        <f t="shared" si="28"/>
        <v>148.83999999999997</v>
      </c>
      <c r="F223" s="3"/>
      <c r="G223" s="1">
        <f t="shared" si="29"/>
        <v>13.059999999999999</v>
      </c>
      <c r="H223" s="1">
        <f t="shared" si="30"/>
        <v>12.991748393337575</v>
      </c>
      <c r="I223" s="20">
        <f t="shared" si="31"/>
        <v>11.516810716867459</v>
      </c>
      <c r="J223" s="1">
        <f t="shared" si="32"/>
        <v>11.516810716867459</v>
      </c>
      <c r="K223" s="1">
        <f t="shared" si="33"/>
        <v>1.1689866264007618E-2</v>
      </c>
      <c r="L223" s="1">
        <f t="shared" si="34"/>
        <v>5.7587737058705978E-2</v>
      </c>
      <c r="M223" s="1">
        <f t="shared" si="35"/>
        <v>5.3578057991769734E-2</v>
      </c>
      <c r="N223" s="1">
        <f t="shared" si="36"/>
        <v>38</v>
      </c>
    </row>
    <row r="224" spans="1:14" x14ac:dyDescent="0.25">
      <c r="A224" s="1">
        <v>9</v>
      </c>
      <c r="B224" s="2">
        <v>8</v>
      </c>
      <c r="C224" s="2">
        <v>1</v>
      </c>
      <c r="D224" s="3">
        <v>16.3</v>
      </c>
      <c r="E224" s="3">
        <f t="shared" si="28"/>
        <v>265.69</v>
      </c>
      <c r="F224" s="3">
        <v>13</v>
      </c>
      <c r="G224" s="1">
        <f t="shared" si="29"/>
        <v>13.059999999999999</v>
      </c>
      <c r="H224" s="1">
        <f t="shared" si="30"/>
        <v>12.991748393337575</v>
      </c>
      <c r="I224" s="20">
        <f t="shared" si="31"/>
        <v>12.434145165212948</v>
      </c>
      <c r="J224" s="1">
        <f t="shared" si="32"/>
        <v>13</v>
      </c>
      <c r="K224" s="1">
        <f t="shared" si="33"/>
        <v>2.0867243803306804E-2</v>
      </c>
      <c r="L224" s="1">
        <f t="shared" si="34"/>
        <v>0.11193920227356514</v>
      </c>
      <c r="M224" s="1">
        <f t="shared" si="35"/>
        <v>0.10964853975655947</v>
      </c>
      <c r="N224" s="1">
        <f t="shared" si="36"/>
        <v>38</v>
      </c>
    </row>
    <row r="225" spans="1:14" x14ac:dyDescent="0.25">
      <c r="A225" s="1">
        <v>9</v>
      </c>
      <c r="B225" s="2">
        <v>9</v>
      </c>
      <c r="C225" s="2">
        <v>1</v>
      </c>
      <c r="D225" s="3">
        <v>14.4</v>
      </c>
      <c r="E225" s="3">
        <f t="shared" si="28"/>
        <v>207.36</v>
      </c>
      <c r="F225" s="3"/>
      <c r="G225" s="1">
        <f t="shared" si="29"/>
        <v>13.059999999999999</v>
      </c>
      <c r="H225" s="1">
        <f t="shared" si="30"/>
        <v>12.991748393337575</v>
      </c>
      <c r="I225" s="20">
        <f t="shared" si="31"/>
        <v>12.082583664572317</v>
      </c>
      <c r="J225" s="1">
        <f t="shared" si="32"/>
        <v>12.082583664572317</v>
      </c>
      <c r="K225" s="1">
        <f t="shared" si="33"/>
        <v>1.628601631620949E-2</v>
      </c>
      <c r="L225" s="1">
        <f t="shared" si="34"/>
        <v>8.2201140573385456E-2</v>
      </c>
      <c r="M225" s="1">
        <f t="shared" si="35"/>
        <v>7.9350575432065168E-2</v>
      </c>
      <c r="N225" s="1">
        <f t="shared" si="36"/>
        <v>38</v>
      </c>
    </row>
    <row r="226" spans="1:14" x14ac:dyDescent="0.25">
      <c r="A226" s="1">
        <v>9</v>
      </c>
      <c r="B226" s="2">
        <v>10</v>
      </c>
      <c r="C226" s="2">
        <v>1</v>
      </c>
      <c r="D226" s="3">
        <v>12</v>
      </c>
      <c r="E226" s="3">
        <f t="shared" si="28"/>
        <v>144</v>
      </c>
      <c r="F226" s="3"/>
      <c r="G226" s="1">
        <f t="shared" si="29"/>
        <v>13.059999999999999</v>
      </c>
      <c r="H226" s="1">
        <f t="shared" si="30"/>
        <v>12.991748393337575</v>
      </c>
      <c r="I226" s="20">
        <f t="shared" si="31"/>
        <v>11.454811286523672</v>
      </c>
      <c r="J226" s="1">
        <f t="shared" si="32"/>
        <v>11.454811286523672</v>
      </c>
      <c r="K226" s="1">
        <f t="shared" si="33"/>
        <v>1.1309733552923255E-2</v>
      </c>
      <c r="L226" s="1">
        <f t="shared" si="34"/>
        <v>5.554116670976296E-2</v>
      </c>
      <c r="M226" s="1">
        <f t="shared" si="35"/>
        <v>5.139904103015519E-2</v>
      </c>
      <c r="N226" s="1">
        <f t="shared" si="36"/>
        <v>38</v>
      </c>
    </row>
    <row r="227" spans="1:14" x14ac:dyDescent="0.25">
      <c r="A227" s="1">
        <v>9</v>
      </c>
      <c r="B227" s="2">
        <v>11</v>
      </c>
      <c r="C227" s="2">
        <v>1</v>
      </c>
      <c r="D227" s="3">
        <v>10.7</v>
      </c>
      <c r="E227" s="3">
        <f t="shared" si="28"/>
        <v>114.48999999999998</v>
      </c>
      <c r="F227" s="3"/>
      <c r="G227" s="1">
        <f t="shared" si="29"/>
        <v>13.059999999999999</v>
      </c>
      <c r="H227" s="1">
        <f t="shared" si="30"/>
        <v>12.991748393337575</v>
      </c>
      <c r="I227" s="20">
        <f t="shared" si="31"/>
        <v>10.999651961599556</v>
      </c>
      <c r="J227" s="1">
        <f t="shared" si="32"/>
        <v>10.999651961599556</v>
      </c>
      <c r="K227" s="1">
        <f t="shared" si="33"/>
        <v>8.9920235727373836E-3</v>
      </c>
      <c r="L227" s="1">
        <f t="shared" si="34"/>
        <v>4.3058413970793942E-2</v>
      </c>
      <c r="M227" s="1">
        <f t="shared" si="35"/>
        <v>3.7918759208604311E-2</v>
      </c>
      <c r="N227" s="1">
        <f t="shared" si="36"/>
        <v>38</v>
      </c>
    </row>
    <row r="228" spans="1:14" x14ac:dyDescent="0.25">
      <c r="A228" s="1">
        <v>9</v>
      </c>
      <c r="B228" s="2">
        <v>12</v>
      </c>
      <c r="C228" s="2">
        <v>1</v>
      </c>
      <c r="D228" s="3">
        <v>13.3</v>
      </c>
      <c r="E228" s="3">
        <f t="shared" si="28"/>
        <v>176.89000000000001</v>
      </c>
      <c r="F228" s="3"/>
      <c r="G228" s="1">
        <f t="shared" si="29"/>
        <v>13.059999999999999</v>
      </c>
      <c r="H228" s="1">
        <f t="shared" si="30"/>
        <v>12.991748393337575</v>
      </c>
      <c r="I228" s="20">
        <f t="shared" si="31"/>
        <v>11.824519298963272</v>
      </c>
      <c r="J228" s="1">
        <f t="shared" si="32"/>
        <v>11.824519298963272</v>
      </c>
      <c r="K228" s="1">
        <f t="shared" si="33"/>
        <v>1.3892908112337463E-2</v>
      </c>
      <c r="L228" s="1">
        <f t="shared" si="34"/>
        <v>6.9422089179415683E-2</v>
      </c>
      <c r="M228" s="1">
        <f t="shared" si="35"/>
        <v>6.6054344692016473E-2</v>
      </c>
      <c r="N228" s="1">
        <f t="shared" si="36"/>
        <v>38</v>
      </c>
    </row>
    <row r="229" spans="1:14" x14ac:dyDescent="0.25">
      <c r="A229" s="1">
        <v>9</v>
      </c>
      <c r="B229" s="2">
        <v>13</v>
      </c>
      <c r="C229" s="2">
        <v>1</v>
      </c>
      <c r="D229" s="3">
        <v>13.8</v>
      </c>
      <c r="E229" s="3">
        <f t="shared" si="28"/>
        <v>190.44000000000003</v>
      </c>
      <c r="F229" s="3"/>
      <c r="G229" s="1">
        <f t="shared" si="29"/>
        <v>13.059999999999999</v>
      </c>
      <c r="H229" s="1">
        <f t="shared" si="30"/>
        <v>12.991748393337575</v>
      </c>
      <c r="I229" s="20">
        <f t="shared" si="31"/>
        <v>11.947461385867735</v>
      </c>
      <c r="J229" s="1">
        <f t="shared" si="32"/>
        <v>11.947461385867735</v>
      </c>
      <c r="K229" s="1">
        <f t="shared" si="33"/>
        <v>1.4957122623741007E-2</v>
      </c>
      <c r="L229" s="1">
        <f t="shared" si="34"/>
        <v>7.5116328814342034E-2</v>
      </c>
      <c r="M229" s="1">
        <f t="shared" si="35"/>
        <v>7.1997431188052852E-2</v>
      </c>
      <c r="N229" s="1">
        <f t="shared" si="36"/>
        <v>38</v>
      </c>
    </row>
    <row r="230" spans="1:14" x14ac:dyDescent="0.25">
      <c r="A230" s="1">
        <v>9</v>
      </c>
      <c r="B230" s="2">
        <v>14</v>
      </c>
      <c r="C230" s="2">
        <v>1</v>
      </c>
      <c r="D230" s="3">
        <v>11.5</v>
      </c>
      <c r="E230" s="3">
        <f t="shared" si="28"/>
        <v>132.25</v>
      </c>
      <c r="F230" s="3"/>
      <c r="G230" s="1">
        <f t="shared" si="29"/>
        <v>13.059999999999999</v>
      </c>
      <c r="H230" s="1">
        <f t="shared" si="30"/>
        <v>12.991748393337575</v>
      </c>
      <c r="I230" s="20">
        <f t="shared" si="31"/>
        <v>11.290851367906701</v>
      </c>
      <c r="J230" s="1">
        <f t="shared" si="32"/>
        <v>11.290851367906701</v>
      </c>
      <c r="K230" s="1">
        <f t="shared" si="33"/>
        <v>1.0386890710931254E-2</v>
      </c>
      <c r="L230" s="1">
        <f t="shared" si="34"/>
        <v>5.0570130276477755E-2</v>
      </c>
      <c r="M230" s="1">
        <f t="shared" si="35"/>
        <v>4.6073298738075801E-2</v>
      </c>
      <c r="N230" s="1">
        <f t="shared" si="36"/>
        <v>38</v>
      </c>
    </row>
    <row r="231" spans="1:14" x14ac:dyDescent="0.25">
      <c r="A231" s="1">
        <v>9</v>
      </c>
      <c r="B231" s="2">
        <v>15</v>
      </c>
      <c r="C231" s="2">
        <v>1</v>
      </c>
      <c r="D231" s="3">
        <v>10</v>
      </c>
      <c r="E231" s="3">
        <f t="shared" si="28"/>
        <v>100</v>
      </c>
      <c r="F231" s="3"/>
      <c r="G231" s="1">
        <f t="shared" si="29"/>
        <v>13.059999999999999</v>
      </c>
      <c r="H231" s="1">
        <f t="shared" si="30"/>
        <v>12.991748393337575</v>
      </c>
      <c r="I231" s="20">
        <f t="shared" si="31"/>
        <v>10.7124232110012</v>
      </c>
      <c r="J231" s="1">
        <f t="shared" si="32"/>
        <v>10.7124232110012</v>
      </c>
      <c r="K231" s="1">
        <f t="shared" si="33"/>
        <v>7.8539816339744835E-3</v>
      </c>
      <c r="L231" s="1">
        <f t="shared" si="34"/>
        <v>3.6945473371924331E-2</v>
      </c>
      <c r="M231" s="1">
        <f t="shared" si="35"/>
        <v>3.1163300245651424E-2</v>
      </c>
      <c r="N231" s="1">
        <f t="shared" si="36"/>
        <v>38</v>
      </c>
    </row>
    <row r="232" spans="1:14" x14ac:dyDescent="0.25">
      <c r="A232" s="1">
        <v>9</v>
      </c>
      <c r="B232" s="2">
        <v>16</v>
      </c>
      <c r="C232" s="2">
        <v>1</v>
      </c>
      <c r="D232" s="3">
        <v>11.9</v>
      </c>
      <c r="E232" s="3">
        <f t="shared" si="28"/>
        <v>141.61000000000001</v>
      </c>
      <c r="F232" s="3"/>
      <c r="G232" s="1">
        <f t="shared" si="29"/>
        <v>13.059999999999999</v>
      </c>
      <c r="H232" s="1">
        <f t="shared" si="30"/>
        <v>12.991748393337575</v>
      </c>
      <c r="I232" s="20">
        <f t="shared" si="31"/>
        <v>11.423059835690221</v>
      </c>
      <c r="J232" s="1">
        <f t="shared" si="32"/>
        <v>11.423059835690221</v>
      </c>
      <c r="K232" s="1">
        <f t="shared" si="33"/>
        <v>1.1122023391871266E-2</v>
      </c>
      <c r="L232" s="1">
        <f t="shared" si="34"/>
        <v>5.4530268201836776E-2</v>
      </c>
      <c r="M232" s="1">
        <f t="shared" si="35"/>
        <v>5.0319941885600003E-2</v>
      </c>
      <c r="N232" s="1">
        <f t="shared" si="36"/>
        <v>38</v>
      </c>
    </row>
    <row r="233" spans="1:14" x14ac:dyDescent="0.25">
      <c r="A233" s="1">
        <v>9</v>
      </c>
      <c r="B233" s="2">
        <v>17</v>
      </c>
      <c r="C233" s="2">
        <v>1</v>
      </c>
      <c r="D233" s="3">
        <v>20.2</v>
      </c>
      <c r="E233" s="3">
        <f t="shared" si="28"/>
        <v>408.03999999999996</v>
      </c>
      <c r="F233" s="3">
        <v>13.1</v>
      </c>
      <c r="G233" s="1">
        <f t="shared" si="29"/>
        <v>13.059999999999999</v>
      </c>
      <c r="H233" s="1">
        <f t="shared" si="30"/>
        <v>12.991748393337575</v>
      </c>
      <c r="I233" s="20">
        <f t="shared" si="31"/>
        <v>12.893567901092396</v>
      </c>
      <c r="J233" s="1">
        <f t="shared" si="32"/>
        <v>13.1</v>
      </c>
      <c r="K233" s="1">
        <f t="shared" si="33"/>
        <v>3.2047386659269476E-2</v>
      </c>
      <c r="L233" s="1">
        <f t="shared" si="34"/>
        <v>0.16668368001695655</v>
      </c>
      <c r="M233" s="1">
        <f t="shared" si="35"/>
        <v>0.16532345171721</v>
      </c>
      <c r="N233" s="1">
        <f t="shared" si="36"/>
        <v>38</v>
      </c>
    </row>
    <row r="234" spans="1:14" x14ac:dyDescent="0.25">
      <c r="A234" s="1">
        <v>9</v>
      </c>
      <c r="B234" s="2">
        <v>18</v>
      </c>
      <c r="C234" s="2">
        <v>1</v>
      </c>
      <c r="D234" s="3">
        <v>11.1</v>
      </c>
      <c r="E234" s="3">
        <f t="shared" si="28"/>
        <v>123.21</v>
      </c>
      <c r="F234" s="3"/>
      <c r="G234" s="1">
        <f t="shared" si="29"/>
        <v>13.059999999999999</v>
      </c>
      <c r="H234" s="1">
        <f t="shared" si="30"/>
        <v>12.991748393337575</v>
      </c>
      <c r="I234" s="20">
        <f t="shared" si="31"/>
        <v>11.149907788321103</v>
      </c>
      <c r="J234" s="1">
        <f t="shared" si="32"/>
        <v>11.149907788321103</v>
      </c>
      <c r="K234" s="1">
        <f t="shared" si="33"/>
        <v>9.6768907712199599E-3</v>
      </c>
      <c r="L234" s="1">
        <f t="shared" si="34"/>
        <v>4.6745353955691134E-2</v>
      </c>
      <c r="M234" s="1">
        <f t="shared" si="35"/>
        <v>4.1939106542606533E-2</v>
      </c>
      <c r="N234" s="1">
        <f t="shared" si="36"/>
        <v>38</v>
      </c>
    </row>
    <row r="235" spans="1:14" x14ac:dyDescent="0.25">
      <c r="A235" s="1">
        <v>9</v>
      </c>
      <c r="B235" s="2">
        <v>18</v>
      </c>
      <c r="C235" s="2">
        <v>2</v>
      </c>
      <c r="D235" s="3">
        <v>10.8</v>
      </c>
      <c r="E235" s="3">
        <f t="shared" si="28"/>
        <v>116.64000000000001</v>
      </c>
      <c r="F235" s="3"/>
      <c r="G235" s="1">
        <f t="shared" si="29"/>
        <v>13.059999999999999</v>
      </c>
      <c r="H235" s="1">
        <f t="shared" si="30"/>
        <v>12.991748393337575</v>
      </c>
      <c r="I235" s="20">
        <f t="shared" si="31"/>
        <v>11.038121914090857</v>
      </c>
      <c r="J235" s="1">
        <f t="shared" si="32"/>
        <v>11.038121914090857</v>
      </c>
      <c r="K235" s="1">
        <f t="shared" si="33"/>
        <v>9.1608841778678379E-3</v>
      </c>
      <c r="L235" s="1">
        <f t="shared" si="34"/>
        <v>4.396709027379897E-2</v>
      </c>
      <c r="M235" s="1">
        <f t="shared" si="35"/>
        <v>3.8913079992837787E-2</v>
      </c>
      <c r="N235" s="1">
        <f t="shared" si="36"/>
        <v>38</v>
      </c>
    </row>
    <row r="236" spans="1:14" x14ac:dyDescent="0.25">
      <c r="A236" s="1">
        <v>9</v>
      </c>
      <c r="B236" s="2">
        <v>19</v>
      </c>
      <c r="C236" s="2">
        <v>1</v>
      </c>
      <c r="D236" s="3">
        <v>14.9</v>
      </c>
      <c r="E236" s="3">
        <f t="shared" si="28"/>
        <v>222.01000000000002</v>
      </c>
      <c r="F236" s="3"/>
      <c r="G236" s="1">
        <f t="shared" si="29"/>
        <v>13.059999999999999</v>
      </c>
      <c r="H236" s="1">
        <f t="shared" si="30"/>
        <v>12.991748393337575</v>
      </c>
      <c r="I236" s="20">
        <f t="shared" si="31"/>
        <v>12.185690868952378</v>
      </c>
      <c r="J236" s="1">
        <f t="shared" si="32"/>
        <v>12.185690868952378</v>
      </c>
      <c r="K236" s="1">
        <f t="shared" si="33"/>
        <v>1.743662462558675E-2</v>
      </c>
      <c r="L236" s="1">
        <f t="shared" si="34"/>
        <v>8.8310291626457094E-2</v>
      </c>
      <c r="M236" s="1">
        <f t="shared" si="35"/>
        <v>8.566087918179921E-2</v>
      </c>
      <c r="N236" s="1">
        <f t="shared" si="36"/>
        <v>38</v>
      </c>
    </row>
    <row r="237" spans="1:14" x14ac:dyDescent="0.25">
      <c r="A237" s="1">
        <v>9</v>
      </c>
      <c r="B237" s="2">
        <v>20</v>
      </c>
      <c r="C237" s="2">
        <v>1</v>
      </c>
      <c r="D237" s="3">
        <v>7.9</v>
      </c>
      <c r="E237" s="3">
        <f t="shared" si="28"/>
        <v>62.410000000000004</v>
      </c>
      <c r="F237" s="3"/>
      <c r="G237" s="1">
        <f t="shared" si="29"/>
        <v>13.059999999999999</v>
      </c>
      <c r="H237" s="1">
        <f t="shared" si="30"/>
        <v>12.991748393337575</v>
      </c>
      <c r="I237" s="20">
        <f t="shared" si="31"/>
        <v>9.629960020525786</v>
      </c>
      <c r="J237" s="1">
        <f t="shared" si="32"/>
        <v>9.629960020525786</v>
      </c>
      <c r="K237" s="1">
        <f t="shared" si="33"/>
        <v>4.9016699377634754E-3</v>
      </c>
      <c r="L237" s="1">
        <f t="shared" si="34"/>
        <v>2.1318309063714801E-2</v>
      </c>
      <c r="M237" s="1">
        <f t="shared" si="35"/>
        <v>1.3315847883514295E-2</v>
      </c>
      <c r="N237" s="1">
        <f t="shared" si="36"/>
        <v>38</v>
      </c>
    </row>
    <row r="238" spans="1:14" x14ac:dyDescent="0.25">
      <c r="A238" s="1">
        <v>9</v>
      </c>
      <c r="B238" s="2">
        <v>21</v>
      </c>
      <c r="C238" s="2">
        <v>1</v>
      </c>
      <c r="D238" s="3">
        <v>14.8</v>
      </c>
      <c r="E238" s="3">
        <f t="shared" si="28"/>
        <v>219.04000000000002</v>
      </c>
      <c r="F238" s="3"/>
      <c r="G238" s="1">
        <f t="shared" si="29"/>
        <v>13.059999999999999</v>
      </c>
      <c r="H238" s="1">
        <f t="shared" si="30"/>
        <v>12.991748393337575</v>
      </c>
      <c r="I238" s="20">
        <f t="shared" si="31"/>
        <v>12.165723773591127</v>
      </c>
      <c r="J238" s="1">
        <f t="shared" si="32"/>
        <v>12.165723773591127</v>
      </c>
      <c r="K238" s="1">
        <f t="shared" si="33"/>
        <v>1.7203361371057709E-2</v>
      </c>
      <c r="L238" s="1">
        <f t="shared" si="34"/>
        <v>8.707374445017213E-2</v>
      </c>
      <c r="M238" s="1">
        <f t="shared" si="35"/>
        <v>8.4385617680456826E-2</v>
      </c>
      <c r="N238" s="1">
        <f t="shared" si="36"/>
        <v>38</v>
      </c>
    </row>
    <row r="239" spans="1:14" x14ac:dyDescent="0.25">
      <c r="A239" s="1">
        <v>9</v>
      </c>
      <c r="B239" s="2">
        <v>22</v>
      </c>
      <c r="C239" s="2">
        <v>1</v>
      </c>
      <c r="D239" s="3">
        <v>14.1</v>
      </c>
      <c r="E239" s="3">
        <f t="shared" si="28"/>
        <v>198.81</v>
      </c>
      <c r="F239" s="3"/>
      <c r="G239" s="1">
        <f t="shared" si="29"/>
        <v>13.059999999999999</v>
      </c>
      <c r="H239" s="1">
        <f t="shared" si="30"/>
        <v>12.991748393337575</v>
      </c>
      <c r="I239" s="20">
        <f t="shared" si="31"/>
        <v>12.01664316698036</v>
      </c>
      <c r="J239" s="1">
        <f t="shared" si="32"/>
        <v>12.01664316698036</v>
      </c>
      <c r="K239" s="1">
        <f t="shared" si="33"/>
        <v>1.561450088650467E-2</v>
      </c>
      <c r="L239" s="1">
        <f t="shared" si="34"/>
        <v>7.8624795031994307E-2</v>
      </c>
      <c r="M239" s="1">
        <f t="shared" si="35"/>
        <v>7.5643957051040836E-2</v>
      </c>
      <c r="N239" s="1">
        <f t="shared" si="36"/>
        <v>38</v>
      </c>
    </row>
    <row r="240" spans="1:14" x14ac:dyDescent="0.25">
      <c r="A240" s="1">
        <v>9</v>
      </c>
      <c r="B240" s="2">
        <v>23</v>
      </c>
      <c r="C240" s="2">
        <v>1</v>
      </c>
      <c r="D240" s="3">
        <v>19.899999999999999</v>
      </c>
      <c r="E240" s="3">
        <f t="shared" si="28"/>
        <v>396.00999999999993</v>
      </c>
      <c r="F240" s="3">
        <v>13.2</v>
      </c>
      <c r="G240" s="1">
        <f t="shared" si="29"/>
        <v>13.059999999999999</v>
      </c>
      <c r="H240" s="1">
        <f t="shared" si="30"/>
        <v>12.991748393337575</v>
      </c>
      <c r="I240" s="20">
        <f t="shared" si="31"/>
        <v>12.867491067521021</v>
      </c>
      <c r="J240" s="1">
        <f t="shared" si="32"/>
        <v>13.2</v>
      </c>
      <c r="K240" s="1">
        <f t="shared" si="33"/>
        <v>3.1102552668702346E-2</v>
      </c>
      <c r="L240" s="1">
        <f t="shared" si="34"/>
        <v>0.16363695700538547</v>
      </c>
      <c r="M240" s="1">
        <f t="shared" si="35"/>
        <v>0.16221292700241283</v>
      </c>
      <c r="N240" s="1">
        <f t="shared" si="36"/>
        <v>38</v>
      </c>
    </row>
    <row r="241" spans="1:14" x14ac:dyDescent="0.25">
      <c r="A241" s="1">
        <v>9</v>
      </c>
      <c r="B241" s="2">
        <v>24</v>
      </c>
      <c r="C241" s="2">
        <v>1</v>
      </c>
      <c r="D241" s="3">
        <v>18.7</v>
      </c>
      <c r="E241" s="3">
        <f t="shared" si="28"/>
        <v>349.69</v>
      </c>
      <c r="F241" s="3">
        <v>12.8</v>
      </c>
      <c r="G241" s="1">
        <f t="shared" si="29"/>
        <v>13.059999999999999</v>
      </c>
      <c r="H241" s="1">
        <f t="shared" si="30"/>
        <v>12.991748393337575</v>
      </c>
      <c r="I241" s="20">
        <f t="shared" si="31"/>
        <v>12.749720050045481</v>
      </c>
      <c r="J241" s="1">
        <f t="shared" si="32"/>
        <v>12.8</v>
      </c>
      <c r="K241" s="1">
        <f t="shared" si="33"/>
        <v>2.7464588375845367E-2</v>
      </c>
      <c r="L241" s="1">
        <f t="shared" si="34"/>
        <v>0.14110593548799549</v>
      </c>
      <c r="M241" s="1">
        <f t="shared" si="35"/>
        <v>0.13950216068194254</v>
      </c>
      <c r="N241" s="1">
        <f t="shared" si="36"/>
        <v>38</v>
      </c>
    </row>
    <row r="242" spans="1:14" x14ac:dyDescent="0.25">
      <c r="A242" s="1">
        <v>9</v>
      </c>
      <c r="B242" s="2">
        <v>24</v>
      </c>
      <c r="C242" s="2">
        <v>2</v>
      </c>
      <c r="D242" s="3">
        <v>13.3</v>
      </c>
      <c r="E242" s="3">
        <f t="shared" si="28"/>
        <v>176.89000000000001</v>
      </c>
      <c r="F242" s="3"/>
      <c r="G242" s="1">
        <f t="shared" si="29"/>
        <v>13.059999999999999</v>
      </c>
      <c r="H242" s="1">
        <f t="shared" si="30"/>
        <v>12.991748393337575</v>
      </c>
      <c r="I242" s="20">
        <f t="shared" si="31"/>
        <v>11.824519298963272</v>
      </c>
      <c r="J242" s="1">
        <f t="shared" si="32"/>
        <v>11.824519298963272</v>
      </c>
      <c r="K242" s="1">
        <f t="shared" si="33"/>
        <v>1.3892908112337463E-2</v>
      </c>
      <c r="L242" s="1">
        <f t="shared" si="34"/>
        <v>6.9422089179415683E-2</v>
      </c>
      <c r="M242" s="1">
        <f t="shared" si="35"/>
        <v>6.6054344692016473E-2</v>
      </c>
      <c r="N242" s="1">
        <f t="shared" si="36"/>
        <v>38</v>
      </c>
    </row>
    <row r="243" spans="1:14" x14ac:dyDescent="0.25">
      <c r="A243" s="1">
        <v>9</v>
      </c>
      <c r="B243" s="2">
        <v>25</v>
      </c>
      <c r="C243" s="2">
        <v>1</v>
      </c>
      <c r="D243" s="3">
        <v>12.7</v>
      </c>
      <c r="E243" s="3">
        <f t="shared" si="28"/>
        <v>161.29</v>
      </c>
      <c r="F243" s="3"/>
      <c r="G243" s="1">
        <f t="shared" si="29"/>
        <v>13.059999999999999</v>
      </c>
      <c r="H243" s="1">
        <f t="shared" si="30"/>
        <v>12.991748393337575</v>
      </c>
      <c r="I243" s="20">
        <f t="shared" si="31"/>
        <v>11.663403351429736</v>
      </c>
      <c r="J243" s="1">
        <f t="shared" si="32"/>
        <v>11.663403351429736</v>
      </c>
      <c r="K243" s="1">
        <f t="shared" si="33"/>
        <v>1.2667686977437443E-2</v>
      </c>
      <c r="L243" s="1">
        <f t="shared" si="34"/>
        <v>6.284694816328279E-2</v>
      </c>
      <c r="M243" s="1">
        <f t="shared" si="35"/>
        <v>5.9146396953193847E-2</v>
      </c>
      <c r="N243" s="1">
        <f t="shared" si="36"/>
        <v>38</v>
      </c>
    </row>
    <row r="244" spans="1:14" x14ac:dyDescent="0.25">
      <c r="A244" s="1">
        <v>9</v>
      </c>
      <c r="B244" s="2">
        <v>26</v>
      </c>
      <c r="C244" s="2">
        <v>1</v>
      </c>
      <c r="D244" s="3">
        <v>11.2</v>
      </c>
      <c r="E244" s="3">
        <f t="shared" si="28"/>
        <v>125.43999999999998</v>
      </c>
      <c r="F244" s="3"/>
      <c r="G244" s="1">
        <f t="shared" si="29"/>
        <v>13.059999999999999</v>
      </c>
      <c r="H244" s="1">
        <f t="shared" si="30"/>
        <v>12.991748393337575</v>
      </c>
      <c r="I244" s="20">
        <f t="shared" si="31"/>
        <v>11.185993529080161</v>
      </c>
      <c r="J244" s="1">
        <f t="shared" si="32"/>
        <v>11.185993529080161</v>
      </c>
      <c r="K244" s="1">
        <f t="shared" si="33"/>
        <v>9.8520345616575893E-3</v>
      </c>
      <c r="L244" s="1">
        <f t="shared" si="34"/>
        <v>4.7688723141431077E-2</v>
      </c>
      <c r="M244" s="1">
        <f t="shared" si="35"/>
        <v>4.2962042962530873E-2</v>
      </c>
      <c r="N244" s="1">
        <f t="shared" si="36"/>
        <v>38</v>
      </c>
    </row>
    <row r="245" spans="1:14" x14ac:dyDescent="0.25">
      <c r="A245" s="1">
        <v>9</v>
      </c>
      <c r="B245" s="2">
        <v>27</v>
      </c>
      <c r="C245" s="2">
        <v>1</v>
      </c>
      <c r="D245" s="3">
        <v>7.9</v>
      </c>
      <c r="E245" s="3">
        <f t="shared" si="28"/>
        <v>62.410000000000004</v>
      </c>
      <c r="F245" s="3"/>
      <c r="G245" s="1">
        <f t="shared" si="29"/>
        <v>13.059999999999999</v>
      </c>
      <c r="H245" s="1">
        <f t="shared" si="30"/>
        <v>12.991748393337575</v>
      </c>
      <c r="I245" s="20">
        <f t="shared" si="31"/>
        <v>9.629960020525786</v>
      </c>
      <c r="J245" s="1">
        <f t="shared" si="32"/>
        <v>9.629960020525786</v>
      </c>
      <c r="K245" s="1">
        <f t="shared" si="33"/>
        <v>4.9016699377634754E-3</v>
      </c>
      <c r="L245" s="1">
        <f t="shared" si="34"/>
        <v>2.1318309063714801E-2</v>
      </c>
      <c r="M245" s="1">
        <f t="shared" si="35"/>
        <v>1.3315847883514295E-2</v>
      </c>
      <c r="N245" s="1">
        <f t="shared" si="36"/>
        <v>38</v>
      </c>
    </row>
    <row r="246" spans="1:14" x14ac:dyDescent="0.25">
      <c r="A246" s="1">
        <v>9</v>
      </c>
      <c r="B246" s="2">
        <v>28</v>
      </c>
      <c r="C246" s="2">
        <v>1</v>
      </c>
      <c r="D246" s="3">
        <v>9.6</v>
      </c>
      <c r="E246" s="3">
        <f t="shared" si="28"/>
        <v>92.16</v>
      </c>
      <c r="F246" s="3"/>
      <c r="G246" s="1">
        <f t="shared" si="29"/>
        <v>13.059999999999999</v>
      </c>
      <c r="H246" s="1">
        <f t="shared" si="30"/>
        <v>12.991748393337575</v>
      </c>
      <c r="I246" s="20">
        <f t="shared" si="31"/>
        <v>10.533262452858541</v>
      </c>
      <c r="J246" s="1">
        <f t="shared" si="32"/>
        <v>10.533262452858541</v>
      </c>
      <c r="K246" s="1">
        <f t="shared" si="33"/>
        <v>7.2382294738708832E-3</v>
      </c>
      <c r="L246" s="1">
        <f t="shared" si="34"/>
        <v>3.3650514926603009E-2</v>
      </c>
      <c r="M246" s="1">
        <f t="shared" si="35"/>
        <v>2.7468682533873183E-2</v>
      </c>
      <c r="N246" s="1">
        <f t="shared" si="36"/>
        <v>38</v>
      </c>
    </row>
    <row r="247" spans="1:14" x14ac:dyDescent="0.25">
      <c r="A247" s="1">
        <v>9</v>
      </c>
      <c r="B247" s="2">
        <v>29</v>
      </c>
      <c r="C247" s="2">
        <v>1</v>
      </c>
      <c r="D247" s="3">
        <v>12.1</v>
      </c>
      <c r="E247" s="3">
        <f t="shared" si="28"/>
        <v>146.41</v>
      </c>
      <c r="F247" s="3"/>
      <c r="G247" s="1">
        <f t="shared" si="29"/>
        <v>13.059999999999999</v>
      </c>
      <c r="H247" s="1">
        <f t="shared" si="30"/>
        <v>12.991748393337575</v>
      </c>
      <c r="I247" s="20">
        <f t="shared" si="31"/>
        <v>11.486058915420598</v>
      </c>
      <c r="J247" s="1">
        <f t="shared" si="32"/>
        <v>11.486058915420598</v>
      </c>
      <c r="K247" s="1">
        <f t="shared" si="33"/>
        <v>1.149901451030204E-2</v>
      </c>
      <c r="L247" s="1">
        <f t="shared" si="34"/>
        <v>5.6560335438246165E-2</v>
      </c>
      <c r="M247" s="1">
        <f t="shared" si="35"/>
        <v>5.2485084544693424E-2</v>
      </c>
      <c r="N247" s="1">
        <f t="shared" si="36"/>
        <v>38</v>
      </c>
    </row>
    <row r="248" spans="1:14" x14ac:dyDescent="0.25">
      <c r="A248" s="1">
        <v>9</v>
      </c>
      <c r="B248" s="2">
        <v>30</v>
      </c>
      <c r="C248" s="2">
        <v>1</v>
      </c>
      <c r="D248" s="3">
        <v>13</v>
      </c>
      <c r="E248" s="3">
        <f t="shared" si="28"/>
        <v>169</v>
      </c>
      <c r="F248" s="3"/>
      <c r="G248" s="1">
        <f t="shared" si="29"/>
        <v>13.059999999999999</v>
      </c>
      <c r="H248" s="1">
        <f t="shared" si="30"/>
        <v>12.991748393337575</v>
      </c>
      <c r="I248" s="20">
        <f t="shared" si="31"/>
        <v>11.745893732163971</v>
      </c>
      <c r="J248" s="1">
        <f t="shared" si="32"/>
        <v>11.745893732163971</v>
      </c>
      <c r="K248" s="1">
        <f t="shared" si="33"/>
        <v>1.3273228961416876E-2</v>
      </c>
      <c r="L248" s="1">
        <f t="shared" si="34"/>
        <v>6.6098932210957639E-2</v>
      </c>
      <c r="M248" s="1">
        <f t="shared" si="35"/>
        <v>6.2569710871865164E-2</v>
      </c>
      <c r="N248" s="1">
        <f t="shared" si="36"/>
        <v>38</v>
      </c>
    </row>
    <row r="249" spans="1:14" x14ac:dyDescent="0.25">
      <c r="A249" s="1">
        <v>9</v>
      </c>
      <c r="B249" s="2">
        <v>31</v>
      </c>
      <c r="C249" s="2">
        <v>1</v>
      </c>
      <c r="D249" s="3">
        <v>10.9</v>
      </c>
      <c r="E249" s="3">
        <f t="shared" si="28"/>
        <v>118.81</v>
      </c>
      <c r="F249" s="3"/>
      <c r="G249" s="1">
        <f t="shared" si="29"/>
        <v>13.059999999999999</v>
      </c>
      <c r="H249" s="1">
        <f t="shared" si="30"/>
        <v>12.991748393337575</v>
      </c>
      <c r="I249" s="20">
        <f t="shared" si="31"/>
        <v>11.075981437595342</v>
      </c>
      <c r="J249" s="1">
        <f t="shared" si="32"/>
        <v>11.075981437595342</v>
      </c>
      <c r="K249" s="1">
        <f t="shared" si="33"/>
        <v>9.3313155793250824E-3</v>
      </c>
      <c r="L249" s="1">
        <f t="shared" si="34"/>
        <v>4.4884498476175275E-2</v>
      </c>
      <c r="M249" s="1">
        <f t="shared" si="35"/>
        <v>3.9914598103429774E-2</v>
      </c>
      <c r="N249" s="1">
        <f t="shared" si="36"/>
        <v>38</v>
      </c>
    </row>
    <row r="250" spans="1:14" x14ac:dyDescent="0.25">
      <c r="A250" s="1">
        <v>9</v>
      </c>
      <c r="B250" s="2">
        <v>32</v>
      </c>
      <c r="C250" s="2">
        <v>1</v>
      </c>
      <c r="D250" s="3">
        <v>5</v>
      </c>
      <c r="E250" s="3">
        <f t="shared" si="28"/>
        <v>25</v>
      </c>
      <c r="F250" s="3"/>
      <c r="G250" s="1">
        <f t="shared" si="29"/>
        <v>13.059999999999999</v>
      </c>
      <c r="H250" s="1">
        <f t="shared" si="30"/>
        <v>12.991748393337575</v>
      </c>
      <c r="I250" s="20">
        <f t="shared" si="31"/>
        <v>7.3907167895930641</v>
      </c>
      <c r="J250" s="1">
        <f t="shared" si="32"/>
        <v>7.3907167895930641</v>
      </c>
      <c r="K250" s="1">
        <f t="shared" si="33"/>
        <v>1.9634954084936209E-3</v>
      </c>
      <c r="L250" s="1">
        <f t="shared" si="34"/>
        <v>6.8630150427288423E-3</v>
      </c>
      <c r="M250" s="1">
        <f t="shared" si="35"/>
        <v>2.3208827935463004E-4</v>
      </c>
      <c r="N250" s="1">
        <f t="shared" si="36"/>
        <v>38</v>
      </c>
    </row>
    <row r="251" spans="1:14" x14ac:dyDescent="0.25">
      <c r="A251" s="1">
        <v>9</v>
      </c>
      <c r="B251" s="2">
        <v>33</v>
      </c>
      <c r="C251" s="2">
        <v>1</v>
      </c>
      <c r="D251" s="3">
        <v>8</v>
      </c>
      <c r="E251" s="3">
        <f t="shared" si="28"/>
        <v>64</v>
      </c>
      <c r="F251" s="3"/>
      <c r="G251" s="1">
        <f t="shared" si="29"/>
        <v>13.059999999999999</v>
      </c>
      <c r="H251" s="1">
        <f t="shared" si="30"/>
        <v>12.991748393337575</v>
      </c>
      <c r="I251" s="20">
        <f t="shared" si="31"/>
        <v>9.6901638096789835</v>
      </c>
      <c r="J251" s="1">
        <f t="shared" si="32"/>
        <v>9.6901638096789835</v>
      </c>
      <c r="K251" s="1">
        <f t="shared" si="33"/>
        <v>5.0265482457436689E-3</v>
      </c>
      <c r="L251" s="1">
        <f t="shared" si="34"/>
        <v>2.1966898297437646E-2</v>
      </c>
      <c r="M251" s="1">
        <f t="shared" si="35"/>
        <v>1.4066355097243674E-2</v>
      </c>
      <c r="N251" s="1">
        <f t="shared" si="36"/>
        <v>38</v>
      </c>
    </row>
    <row r="252" spans="1:14" x14ac:dyDescent="0.25">
      <c r="A252" s="1">
        <v>9</v>
      </c>
      <c r="B252" s="2">
        <v>34</v>
      </c>
      <c r="C252" s="2">
        <v>1</v>
      </c>
      <c r="D252" s="3">
        <v>15.6</v>
      </c>
      <c r="E252" s="3">
        <f t="shared" si="28"/>
        <v>243.35999999999999</v>
      </c>
      <c r="F252" s="3"/>
      <c r="G252" s="1">
        <f t="shared" si="29"/>
        <v>13.059999999999999</v>
      </c>
      <c r="H252" s="1">
        <f t="shared" si="30"/>
        <v>12.991748393337575</v>
      </c>
      <c r="I252" s="20">
        <f t="shared" si="31"/>
        <v>12.316865273341856</v>
      </c>
      <c r="J252" s="1">
        <f t="shared" si="32"/>
        <v>12.316865273341856</v>
      </c>
      <c r="K252" s="1">
        <f t="shared" si="33"/>
        <v>1.9113449704440299E-2</v>
      </c>
      <c r="L252" s="1">
        <f t="shared" si="34"/>
        <v>9.7168922811232905E-2</v>
      </c>
      <c r="M252" s="1">
        <f t="shared" si="35"/>
        <v>9.4771067929769429E-2</v>
      </c>
      <c r="N252" s="1">
        <f t="shared" si="36"/>
        <v>38</v>
      </c>
    </row>
    <row r="253" spans="1:14" x14ac:dyDescent="0.25">
      <c r="A253" s="1">
        <v>10</v>
      </c>
      <c r="B253" s="2">
        <v>1</v>
      </c>
      <c r="C253" s="2">
        <v>1</v>
      </c>
      <c r="D253" s="3">
        <v>11.9</v>
      </c>
      <c r="E253" s="3">
        <f t="shared" si="28"/>
        <v>141.61000000000001</v>
      </c>
      <c r="F253" s="3"/>
      <c r="G253" s="1">
        <f t="shared" si="29"/>
        <v>14.120000000000001</v>
      </c>
      <c r="H253" s="1">
        <f t="shared" si="30"/>
        <v>13.344214310162872</v>
      </c>
      <c r="I253" s="20">
        <f t="shared" si="31"/>
        <v>12.263525560021652</v>
      </c>
      <c r="J253" s="1">
        <f t="shared" si="32"/>
        <v>12.263525560021652</v>
      </c>
      <c r="K253" s="1">
        <f t="shared" si="33"/>
        <v>1.1122023391871266E-2</v>
      </c>
      <c r="L253" s="1">
        <f t="shared" si="34"/>
        <v>5.91502660961171E-2</v>
      </c>
      <c r="M253" s="1">
        <f t="shared" si="35"/>
        <v>5.4583225988500295E-2</v>
      </c>
      <c r="N253" s="1">
        <f t="shared" si="36"/>
        <v>36</v>
      </c>
    </row>
    <row r="254" spans="1:14" x14ac:dyDescent="0.25">
      <c r="A254" s="1">
        <v>10</v>
      </c>
      <c r="B254" s="2">
        <v>2</v>
      </c>
      <c r="C254" s="2">
        <v>1</v>
      </c>
      <c r="D254" s="3">
        <v>14.3</v>
      </c>
      <c r="E254" s="3">
        <f t="shared" si="28"/>
        <v>204.49</v>
      </c>
      <c r="F254" s="3"/>
      <c r="G254" s="1">
        <f t="shared" si="29"/>
        <v>14.120000000000001</v>
      </c>
      <c r="H254" s="1">
        <f t="shared" si="30"/>
        <v>13.344214310162872</v>
      </c>
      <c r="I254" s="20">
        <f t="shared" si="31"/>
        <v>12.974401576197764</v>
      </c>
      <c r="J254" s="1">
        <f t="shared" si="32"/>
        <v>12.974401576197764</v>
      </c>
      <c r="K254" s="1">
        <f t="shared" si="33"/>
        <v>1.6060607043314419E-2</v>
      </c>
      <c r="L254" s="1">
        <f t="shared" si="34"/>
        <v>8.8066774899667494E-2</v>
      </c>
      <c r="M254" s="1">
        <f t="shared" si="35"/>
        <v>8.4921268187559268E-2</v>
      </c>
      <c r="N254" s="1">
        <f t="shared" si="36"/>
        <v>36</v>
      </c>
    </row>
    <row r="255" spans="1:14" x14ac:dyDescent="0.25">
      <c r="A255" s="1">
        <v>10</v>
      </c>
      <c r="B255" s="2">
        <v>3</v>
      </c>
      <c r="C255" s="2">
        <v>1</v>
      </c>
      <c r="D255" s="3">
        <v>14.2</v>
      </c>
      <c r="E255" s="3">
        <f t="shared" si="28"/>
        <v>201.64</v>
      </c>
      <c r="F255" s="3"/>
      <c r="G255" s="1">
        <f t="shared" si="29"/>
        <v>14.120000000000001</v>
      </c>
      <c r="H255" s="1">
        <f t="shared" si="30"/>
        <v>13.344214310162872</v>
      </c>
      <c r="I255" s="20">
        <f t="shared" si="31"/>
        <v>12.949781604632919</v>
      </c>
      <c r="J255" s="1">
        <f t="shared" si="32"/>
        <v>12.949781604632919</v>
      </c>
      <c r="K255" s="1">
        <f t="shared" si="33"/>
        <v>1.5836768566746148E-2</v>
      </c>
      <c r="L255" s="1">
        <f t="shared" si="34"/>
        <v>8.6763168602717322E-2</v>
      </c>
      <c r="M255" s="1">
        <f t="shared" si="35"/>
        <v>8.3570732596003491E-2</v>
      </c>
      <c r="N255" s="1">
        <f t="shared" si="36"/>
        <v>36</v>
      </c>
    </row>
    <row r="256" spans="1:14" x14ac:dyDescent="0.25">
      <c r="A256" s="1">
        <v>10</v>
      </c>
      <c r="B256" s="2">
        <v>4</v>
      </c>
      <c r="C256" s="2">
        <v>1</v>
      </c>
      <c r="D256" s="3">
        <v>5.7</v>
      </c>
      <c r="E256" s="3">
        <f t="shared" si="28"/>
        <v>32.49</v>
      </c>
      <c r="F256" s="3"/>
      <c r="G256" s="1">
        <f t="shared" si="29"/>
        <v>14.120000000000001</v>
      </c>
      <c r="H256" s="1">
        <f t="shared" si="30"/>
        <v>13.344214310162872</v>
      </c>
      <c r="I256" s="20">
        <f t="shared" si="31"/>
        <v>8.5567281196160412</v>
      </c>
      <c r="J256" s="1">
        <f t="shared" si="32"/>
        <v>8.5567281196160412</v>
      </c>
      <c r="K256" s="1">
        <f t="shared" si="33"/>
        <v>2.5517586328783095E-3</v>
      </c>
      <c r="L256" s="1">
        <f t="shared" si="34"/>
        <v>1.0296254208457749E-2</v>
      </c>
      <c r="M256" s="1">
        <f t="shared" si="35"/>
        <v>1.5030702022792279E-3</v>
      </c>
      <c r="N256" s="1">
        <f t="shared" si="36"/>
        <v>36</v>
      </c>
    </row>
    <row r="257" spans="1:14" x14ac:dyDescent="0.25">
      <c r="A257" s="1">
        <v>10</v>
      </c>
      <c r="B257" s="2">
        <v>5</v>
      </c>
      <c r="C257" s="2">
        <v>1</v>
      </c>
      <c r="D257" s="3">
        <v>13.1</v>
      </c>
      <c r="E257" s="3">
        <f t="shared" si="28"/>
        <v>171.60999999999999</v>
      </c>
      <c r="F257" s="3"/>
      <c r="G257" s="1">
        <f t="shared" si="29"/>
        <v>14.120000000000001</v>
      </c>
      <c r="H257" s="1">
        <f t="shared" si="30"/>
        <v>13.344214310162872</v>
      </c>
      <c r="I257" s="20">
        <f t="shared" si="31"/>
        <v>12.652077488316856</v>
      </c>
      <c r="J257" s="1">
        <f t="shared" si="32"/>
        <v>12.652077488316856</v>
      </c>
      <c r="K257" s="1">
        <f t="shared" si="33"/>
        <v>1.3478217882063609E-2</v>
      </c>
      <c r="L257" s="1">
        <f t="shared" si="34"/>
        <v>7.2980492206784223E-2</v>
      </c>
      <c r="M257" s="1">
        <f t="shared" si="35"/>
        <v>6.9207234019401348E-2</v>
      </c>
      <c r="N257" s="1">
        <f t="shared" si="36"/>
        <v>36</v>
      </c>
    </row>
    <row r="258" spans="1:14" x14ac:dyDescent="0.25">
      <c r="A258" s="1">
        <v>10</v>
      </c>
      <c r="B258" s="2">
        <v>6</v>
      </c>
      <c r="C258" s="2">
        <v>1</v>
      </c>
      <c r="D258" s="3">
        <v>13.3</v>
      </c>
      <c r="E258" s="3">
        <f t="shared" si="28"/>
        <v>176.89000000000001</v>
      </c>
      <c r="F258" s="3"/>
      <c r="G258" s="1">
        <f t="shared" si="29"/>
        <v>14.120000000000001</v>
      </c>
      <c r="H258" s="1">
        <f t="shared" si="30"/>
        <v>13.344214310162872</v>
      </c>
      <c r="I258" s="20">
        <f t="shared" si="31"/>
        <v>12.710066068455873</v>
      </c>
      <c r="J258" s="1">
        <f t="shared" si="32"/>
        <v>12.710066068455873</v>
      </c>
      <c r="K258" s="1">
        <f t="shared" si="33"/>
        <v>1.3892908112337463E-2</v>
      </c>
      <c r="L258" s="1">
        <f t="shared" si="34"/>
        <v>7.5409401695710643E-2</v>
      </c>
      <c r="M258" s="1">
        <f t="shared" si="35"/>
        <v>7.1751205869848012E-2</v>
      </c>
      <c r="N258" s="1">
        <f t="shared" si="36"/>
        <v>36</v>
      </c>
    </row>
    <row r="259" spans="1:14" x14ac:dyDescent="0.25">
      <c r="A259" s="1">
        <v>10</v>
      </c>
      <c r="B259" s="2">
        <v>7</v>
      </c>
      <c r="C259" s="2">
        <v>1</v>
      </c>
      <c r="D259" s="3">
        <v>11.7</v>
      </c>
      <c r="E259" s="3">
        <f t="shared" si="28"/>
        <v>136.88999999999999</v>
      </c>
      <c r="F259" s="3"/>
      <c r="G259" s="1">
        <f t="shared" si="29"/>
        <v>14.120000000000001</v>
      </c>
      <c r="H259" s="1">
        <f t="shared" si="30"/>
        <v>13.344214310162872</v>
      </c>
      <c r="I259" s="20">
        <f t="shared" si="31"/>
        <v>12.191410688788411</v>
      </c>
      <c r="J259" s="1">
        <f t="shared" si="32"/>
        <v>12.191410688788411</v>
      </c>
      <c r="K259" s="1">
        <f t="shared" si="33"/>
        <v>1.0751315458747669E-2</v>
      </c>
      <c r="L259" s="1">
        <f t="shared" si="34"/>
        <v>5.6972035400725735E-2</v>
      </c>
      <c r="M259" s="1">
        <f t="shared" si="35"/>
        <v>5.2253637327889832E-2</v>
      </c>
      <c r="N259" s="1">
        <f t="shared" si="36"/>
        <v>36</v>
      </c>
    </row>
    <row r="260" spans="1:14" x14ac:dyDescent="0.25">
      <c r="A260" s="1">
        <v>10</v>
      </c>
      <c r="B260" s="2">
        <v>8</v>
      </c>
      <c r="C260" s="2">
        <v>1</v>
      </c>
      <c r="D260" s="3">
        <v>16</v>
      </c>
      <c r="E260" s="3">
        <f t="shared" si="28"/>
        <v>256</v>
      </c>
      <c r="F260" s="3">
        <v>15.1</v>
      </c>
      <c r="G260" s="1">
        <f t="shared" si="29"/>
        <v>14.120000000000001</v>
      </c>
      <c r="H260" s="1">
        <f t="shared" si="30"/>
        <v>13.344214310162872</v>
      </c>
      <c r="I260" s="20">
        <f t="shared" si="31"/>
        <v>13.339266656388245</v>
      </c>
      <c r="J260" s="1">
        <f t="shared" si="32"/>
        <v>15.1</v>
      </c>
      <c r="K260" s="1">
        <f t="shared" si="33"/>
        <v>2.0106192982974676E-2</v>
      </c>
      <c r="L260" s="1">
        <f t="shared" si="34"/>
        <v>0.12847980978471268</v>
      </c>
      <c r="M260" s="1">
        <f t="shared" si="35"/>
        <v>0.12563371734371645</v>
      </c>
      <c r="N260" s="1">
        <f t="shared" si="36"/>
        <v>36</v>
      </c>
    </row>
    <row r="261" spans="1:14" x14ac:dyDescent="0.25">
      <c r="A261" s="1">
        <v>10</v>
      </c>
      <c r="B261" s="2">
        <v>9</v>
      </c>
      <c r="C261" s="2">
        <v>1</v>
      </c>
      <c r="D261" s="3">
        <v>11.5</v>
      </c>
      <c r="E261" s="3">
        <f t="shared" si="28"/>
        <v>132.25</v>
      </c>
      <c r="F261" s="3"/>
      <c r="G261" s="1">
        <f t="shared" si="29"/>
        <v>14.120000000000001</v>
      </c>
      <c r="H261" s="1">
        <f t="shared" si="30"/>
        <v>13.344214310162872</v>
      </c>
      <c r="I261" s="20">
        <f t="shared" si="31"/>
        <v>12.1170144664929</v>
      </c>
      <c r="J261" s="1">
        <f t="shared" si="32"/>
        <v>12.1170144664929</v>
      </c>
      <c r="K261" s="1">
        <f t="shared" si="33"/>
        <v>1.0386890710931254E-2</v>
      </c>
      <c r="L261" s="1">
        <f t="shared" si="34"/>
        <v>5.4830894810828971E-2</v>
      </c>
      <c r="M261" s="1">
        <f t="shared" si="35"/>
        <v>4.9955184668970323E-2</v>
      </c>
      <c r="N261" s="1">
        <f t="shared" si="36"/>
        <v>36</v>
      </c>
    </row>
    <row r="262" spans="1:14" x14ac:dyDescent="0.25">
      <c r="A262" s="1">
        <v>10</v>
      </c>
      <c r="B262" s="2">
        <v>10</v>
      </c>
      <c r="C262" s="2">
        <v>1</v>
      </c>
      <c r="D262" s="3">
        <v>17.3</v>
      </c>
      <c r="E262" s="3">
        <f t="shared" si="28"/>
        <v>299.29000000000002</v>
      </c>
      <c r="F262" s="3">
        <v>14.6</v>
      </c>
      <c r="G262" s="1">
        <f t="shared" si="29"/>
        <v>14.120000000000001</v>
      </c>
      <c r="H262" s="1">
        <f t="shared" si="30"/>
        <v>13.344214310162872</v>
      </c>
      <c r="I262" s="20">
        <f t="shared" si="31"/>
        <v>13.559891924989257</v>
      </c>
      <c r="J262" s="1">
        <f t="shared" si="32"/>
        <v>14.6</v>
      </c>
      <c r="K262" s="1">
        <f t="shared" si="33"/>
        <v>2.350618163232223E-2</v>
      </c>
      <c r="L262" s="1">
        <f t="shared" si="34"/>
        <v>0.14244960823526803</v>
      </c>
      <c r="M262" s="1">
        <f t="shared" si="35"/>
        <v>0.14018972906409133</v>
      </c>
      <c r="N262" s="1">
        <f t="shared" si="36"/>
        <v>36</v>
      </c>
    </row>
    <row r="263" spans="1:14" x14ac:dyDescent="0.25">
      <c r="A263" s="1">
        <v>10</v>
      </c>
      <c r="B263" s="2">
        <v>11</v>
      </c>
      <c r="C263" s="2">
        <v>1</v>
      </c>
      <c r="D263" s="3">
        <v>14.3</v>
      </c>
      <c r="E263" s="3">
        <f t="shared" si="28"/>
        <v>204.49</v>
      </c>
      <c r="F263" s="3"/>
      <c r="G263" s="1">
        <f t="shared" si="29"/>
        <v>14.120000000000001</v>
      </c>
      <c r="H263" s="1">
        <f t="shared" si="30"/>
        <v>13.344214310162872</v>
      </c>
      <c r="I263" s="20">
        <f t="shared" si="31"/>
        <v>12.974401576197764</v>
      </c>
      <c r="J263" s="1">
        <f t="shared" si="32"/>
        <v>12.974401576197764</v>
      </c>
      <c r="K263" s="1">
        <f t="shared" si="33"/>
        <v>1.6060607043314419E-2</v>
      </c>
      <c r="L263" s="1">
        <f t="shared" si="34"/>
        <v>8.8066774899667494E-2</v>
      </c>
      <c r="M263" s="1">
        <f t="shared" si="35"/>
        <v>8.4921268187559268E-2</v>
      </c>
      <c r="N263" s="1">
        <f t="shared" si="36"/>
        <v>36</v>
      </c>
    </row>
    <row r="264" spans="1:14" x14ac:dyDescent="0.25">
      <c r="A264" s="1">
        <v>10</v>
      </c>
      <c r="B264" s="2">
        <v>12</v>
      </c>
      <c r="C264" s="2">
        <v>1</v>
      </c>
      <c r="D264" s="3">
        <v>14.7</v>
      </c>
      <c r="E264" s="3">
        <f t="shared" si="28"/>
        <v>216.08999999999997</v>
      </c>
      <c r="F264" s="3"/>
      <c r="G264" s="1">
        <f t="shared" si="29"/>
        <v>14.120000000000001</v>
      </c>
      <c r="H264" s="1">
        <f t="shared" si="30"/>
        <v>13.344214310162872</v>
      </c>
      <c r="I264" s="20">
        <f t="shared" si="31"/>
        <v>13.069135558782017</v>
      </c>
      <c r="J264" s="1">
        <f t="shared" si="32"/>
        <v>13.069135558782017</v>
      </c>
      <c r="K264" s="1">
        <f t="shared" si="33"/>
        <v>1.6971668912855457E-2</v>
      </c>
      <c r="L264" s="1">
        <f t="shared" si="34"/>
        <v>9.336373510584467E-2</v>
      </c>
      <c r="M264" s="1">
        <f t="shared" si="35"/>
        <v>9.0397240926039152E-2</v>
      </c>
      <c r="N264" s="1">
        <f t="shared" si="36"/>
        <v>36</v>
      </c>
    </row>
    <row r="265" spans="1:14" x14ac:dyDescent="0.25">
      <c r="A265" s="1">
        <v>10</v>
      </c>
      <c r="B265" s="2">
        <v>13</v>
      </c>
      <c r="C265" s="2">
        <v>1</v>
      </c>
      <c r="D265" s="3">
        <v>12.5</v>
      </c>
      <c r="E265" s="3">
        <f t="shared" si="28"/>
        <v>156.25</v>
      </c>
      <c r="F265" s="3"/>
      <c r="G265" s="1">
        <f t="shared" si="29"/>
        <v>14.120000000000001</v>
      </c>
      <c r="H265" s="1">
        <f t="shared" si="30"/>
        <v>13.344214310162872</v>
      </c>
      <c r="I265" s="20">
        <f t="shared" si="31"/>
        <v>12.466870980477376</v>
      </c>
      <c r="J265" s="1">
        <f t="shared" si="32"/>
        <v>12.466870980477376</v>
      </c>
      <c r="K265" s="1">
        <f t="shared" si="33"/>
        <v>1.2271846303085129E-2</v>
      </c>
      <c r="L265" s="1">
        <f t="shared" si="34"/>
        <v>6.590425115830921E-2</v>
      </c>
      <c r="M265" s="1">
        <f t="shared" si="35"/>
        <v>6.1757434248365536E-2</v>
      </c>
      <c r="N265" s="1">
        <f t="shared" si="36"/>
        <v>36</v>
      </c>
    </row>
    <row r="266" spans="1:14" x14ac:dyDescent="0.25">
      <c r="A266" s="1">
        <v>10</v>
      </c>
      <c r="B266" s="2">
        <v>14</v>
      </c>
      <c r="C266" s="2">
        <v>1</v>
      </c>
      <c r="D266" s="3">
        <v>17.600000000000001</v>
      </c>
      <c r="E266" s="3">
        <f t="shared" si="28"/>
        <v>309.76000000000005</v>
      </c>
      <c r="F266" s="3">
        <v>13</v>
      </c>
      <c r="G266" s="1">
        <f t="shared" si="29"/>
        <v>14.120000000000001</v>
      </c>
      <c r="H266" s="1">
        <f t="shared" si="30"/>
        <v>13.344214310162872</v>
      </c>
      <c r="I266" s="20">
        <f t="shared" si="31"/>
        <v>13.604769263207041</v>
      </c>
      <c r="J266" s="1">
        <f t="shared" si="32"/>
        <v>13</v>
      </c>
      <c r="K266" s="1">
        <f t="shared" si="33"/>
        <v>2.4328493509399363E-2</v>
      </c>
      <c r="L266" s="1">
        <f t="shared" si="34"/>
        <v>0.12866769348205592</v>
      </c>
      <c r="M266" s="1">
        <f t="shared" si="35"/>
        <v>0.12677131119105822</v>
      </c>
      <c r="N266" s="1">
        <f t="shared" si="36"/>
        <v>36</v>
      </c>
    </row>
    <row r="267" spans="1:14" x14ac:dyDescent="0.25">
      <c r="A267" s="1">
        <v>10</v>
      </c>
      <c r="B267" s="2">
        <v>14</v>
      </c>
      <c r="C267" s="2">
        <v>2</v>
      </c>
      <c r="D267" s="3">
        <v>16.8</v>
      </c>
      <c r="E267" s="3">
        <f t="shared" si="28"/>
        <v>282.24</v>
      </c>
      <c r="F267" s="3"/>
      <c r="G267" s="1">
        <f t="shared" si="29"/>
        <v>14.120000000000001</v>
      </c>
      <c r="H267" s="1">
        <f t="shared" si="30"/>
        <v>13.344214310162872</v>
      </c>
      <c r="I267" s="20">
        <f t="shared" si="31"/>
        <v>13.480276329449726</v>
      </c>
      <c r="J267" s="1">
        <f t="shared" si="32"/>
        <v>13.480276329449726</v>
      </c>
      <c r="K267" s="1">
        <f t="shared" si="33"/>
        <v>2.216707776372958E-2</v>
      </c>
      <c r="L267" s="1">
        <f t="shared" si="34"/>
        <v>0.12326699855105469</v>
      </c>
      <c r="M267" s="1">
        <f t="shared" si="35"/>
        <v>0.12105003812308686</v>
      </c>
      <c r="N267" s="1">
        <f t="shared" si="36"/>
        <v>36</v>
      </c>
    </row>
    <row r="268" spans="1:14" x14ac:dyDescent="0.25">
      <c r="A268" s="1">
        <v>10</v>
      </c>
      <c r="B268" s="2">
        <v>15</v>
      </c>
      <c r="C268" s="2">
        <v>1</v>
      </c>
      <c r="D268" s="3">
        <v>13.9</v>
      </c>
      <c r="E268" s="3">
        <f t="shared" si="28"/>
        <v>193.21</v>
      </c>
      <c r="F268" s="3"/>
      <c r="G268" s="1">
        <f t="shared" si="29"/>
        <v>14.120000000000001</v>
      </c>
      <c r="H268" s="1">
        <f t="shared" si="30"/>
        <v>13.344214310162872</v>
      </c>
      <c r="I268" s="20">
        <f t="shared" si="31"/>
        <v>12.87357897513307</v>
      </c>
      <c r="J268" s="1">
        <f t="shared" si="32"/>
        <v>12.87357897513307</v>
      </c>
      <c r="K268" s="1">
        <f t="shared" si="33"/>
        <v>1.5174677915002099E-2</v>
      </c>
      <c r="L268" s="1">
        <f t="shared" si="34"/>
        <v>8.2902417875302836E-2</v>
      </c>
      <c r="M268" s="1">
        <f t="shared" si="35"/>
        <v>7.9563658593296602E-2</v>
      </c>
      <c r="N268" s="1">
        <f t="shared" si="36"/>
        <v>36</v>
      </c>
    </row>
    <row r="269" spans="1:14" x14ac:dyDescent="0.25">
      <c r="A269" s="1">
        <v>10</v>
      </c>
      <c r="B269" s="2">
        <v>16</v>
      </c>
      <c r="C269" s="2">
        <v>1</v>
      </c>
      <c r="D269" s="3">
        <v>15</v>
      </c>
      <c r="E269" s="3">
        <f t="shared" si="28"/>
        <v>225</v>
      </c>
      <c r="F269" s="3"/>
      <c r="G269" s="1">
        <f t="shared" si="29"/>
        <v>14.120000000000001</v>
      </c>
      <c r="H269" s="1">
        <f t="shared" si="30"/>
        <v>13.344214310162872</v>
      </c>
      <c r="I269" s="20">
        <f t="shared" si="31"/>
        <v>13.136412424974891</v>
      </c>
      <c r="J269" s="1">
        <f t="shared" si="32"/>
        <v>13.136412424974891</v>
      </c>
      <c r="K269" s="1">
        <f t="shared" si="33"/>
        <v>1.7671458676442587E-2</v>
      </c>
      <c r="L269" s="1">
        <f t="shared" si="34"/>
        <v>9.74221847740534E-2</v>
      </c>
      <c r="M269" s="1">
        <f t="shared" si="35"/>
        <v>9.4581327078371163E-2</v>
      </c>
      <c r="N269" s="1">
        <f t="shared" si="36"/>
        <v>36</v>
      </c>
    </row>
    <row r="270" spans="1:14" x14ac:dyDescent="0.25">
      <c r="A270" s="1">
        <v>10</v>
      </c>
      <c r="B270" s="2">
        <v>17</v>
      </c>
      <c r="C270" s="2">
        <v>1</v>
      </c>
      <c r="D270" s="3">
        <v>9</v>
      </c>
      <c r="E270" s="3">
        <f t="shared" ref="E270:E333" si="37">D270^2</f>
        <v>81</v>
      </c>
      <c r="F270" s="3"/>
      <c r="G270" s="1">
        <f t="shared" ref="G270:G333" si="38">VLOOKUP($A270,$Q$13:$U$39,2,FALSE)</f>
        <v>14.120000000000001</v>
      </c>
      <c r="H270" s="1">
        <f t="shared" ref="H270:H333" si="39">VLOOKUP($A270,$Q$13:$U$39,4,FALSE)</f>
        <v>13.344214310162872</v>
      </c>
      <c r="I270" s="20">
        <f t="shared" ref="I270:I333" si="40">G270*(1+$G$2*G270*EXP($G$3*G270))*(1-EXP(-$G$4*D270/H270))</f>
        <v>10.962276731381442</v>
      </c>
      <c r="J270" s="1">
        <f t="shared" ref="J270:J333" si="41">IF(F270&lt;&gt;"",F270,I270)</f>
        <v>10.962276731381442</v>
      </c>
      <c r="K270" s="1">
        <f t="shared" ref="K270:K333" si="42">PI()/40000*E270</f>
        <v>6.3617251235193314E-3</v>
      </c>
      <c r="L270" s="1">
        <f t="shared" ref="L270:L333" si="43">$I$2*D270^$I$3*J270^$I$4</f>
        <v>3.1331280307228426E-2</v>
      </c>
      <c r="M270" s="1">
        <f t="shared" ref="M270:M333" si="44">L270*EXP(-$K$2*(6/D270)^$K$3)</f>
        <v>2.3961768529889405E-2</v>
      </c>
      <c r="N270" s="1">
        <f t="shared" ref="N270:N333" si="45">VLOOKUP($A270,$Q$13:$U$39,5,FALSE)</f>
        <v>36</v>
      </c>
    </row>
    <row r="271" spans="1:14" x14ac:dyDescent="0.25">
      <c r="A271" s="1">
        <v>10</v>
      </c>
      <c r="B271" s="2">
        <v>18</v>
      </c>
      <c r="C271" s="2">
        <v>1</v>
      </c>
      <c r="D271" s="3">
        <v>8.6</v>
      </c>
      <c r="E271" s="3">
        <f t="shared" si="37"/>
        <v>73.959999999999994</v>
      </c>
      <c r="F271" s="3"/>
      <c r="G271" s="1">
        <f t="shared" si="38"/>
        <v>14.120000000000001</v>
      </c>
      <c r="H271" s="1">
        <f t="shared" si="39"/>
        <v>13.344214310162872</v>
      </c>
      <c r="I271" s="20">
        <f t="shared" si="40"/>
        <v>10.732133477042156</v>
      </c>
      <c r="J271" s="1">
        <f t="shared" si="41"/>
        <v>10.732133477042156</v>
      </c>
      <c r="K271" s="1">
        <f t="shared" si="42"/>
        <v>5.8088048164875268E-3</v>
      </c>
      <c r="L271" s="1">
        <f t="shared" si="43"/>
        <v>2.8156966918642723E-2</v>
      </c>
      <c r="M271" s="1">
        <f t="shared" si="44"/>
        <v>2.0318354113529377E-2</v>
      </c>
      <c r="N271" s="1">
        <f t="shared" si="45"/>
        <v>36</v>
      </c>
    </row>
    <row r="272" spans="1:14" x14ac:dyDescent="0.25">
      <c r="A272" s="1">
        <v>10</v>
      </c>
      <c r="B272" s="2">
        <v>19</v>
      </c>
      <c r="C272" s="2">
        <v>1</v>
      </c>
      <c r="D272" s="3">
        <v>11.7</v>
      </c>
      <c r="E272" s="3">
        <f t="shared" si="37"/>
        <v>136.88999999999999</v>
      </c>
      <c r="F272" s="3"/>
      <c r="G272" s="1">
        <f t="shared" si="38"/>
        <v>14.120000000000001</v>
      </c>
      <c r="H272" s="1">
        <f t="shared" si="39"/>
        <v>13.344214310162872</v>
      </c>
      <c r="I272" s="20">
        <f t="shared" si="40"/>
        <v>12.191410688788411</v>
      </c>
      <c r="J272" s="1">
        <f t="shared" si="41"/>
        <v>12.191410688788411</v>
      </c>
      <c r="K272" s="1">
        <f t="shared" si="42"/>
        <v>1.0751315458747669E-2</v>
      </c>
      <c r="L272" s="1">
        <f t="shared" si="43"/>
        <v>5.6972035400725735E-2</v>
      </c>
      <c r="M272" s="1">
        <f t="shared" si="44"/>
        <v>5.2253637327889832E-2</v>
      </c>
      <c r="N272" s="1">
        <f t="shared" si="45"/>
        <v>36</v>
      </c>
    </row>
    <row r="273" spans="1:14" x14ac:dyDescent="0.25">
      <c r="A273" s="1">
        <v>10</v>
      </c>
      <c r="B273" s="2">
        <v>20</v>
      </c>
      <c r="C273" s="2">
        <v>1</v>
      </c>
      <c r="D273" s="3">
        <v>14.1</v>
      </c>
      <c r="E273" s="3">
        <f t="shared" si="37"/>
        <v>198.81</v>
      </c>
      <c r="F273" s="3"/>
      <c r="G273" s="1">
        <f t="shared" si="38"/>
        <v>14.120000000000001</v>
      </c>
      <c r="H273" s="1">
        <f t="shared" si="39"/>
        <v>13.344214310162872</v>
      </c>
      <c r="I273" s="20">
        <f t="shared" si="40"/>
        <v>12.924775239255887</v>
      </c>
      <c r="J273" s="1">
        <f t="shared" si="41"/>
        <v>12.924775239255887</v>
      </c>
      <c r="K273" s="1">
        <f t="shared" si="42"/>
        <v>1.561450088650467E-2</v>
      </c>
      <c r="L273" s="1">
        <f t="shared" si="43"/>
        <v>8.5467883877250211E-2</v>
      </c>
      <c r="M273" s="1">
        <f t="shared" si="44"/>
        <v>8.2227609428084936E-2</v>
      </c>
      <c r="N273" s="1">
        <f t="shared" si="45"/>
        <v>36</v>
      </c>
    </row>
    <row r="274" spans="1:14" x14ac:dyDescent="0.25">
      <c r="A274" s="1">
        <v>10</v>
      </c>
      <c r="B274" s="2">
        <v>21</v>
      </c>
      <c r="C274" s="2">
        <v>1</v>
      </c>
      <c r="D274" s="3">
        <v>11.4</v>
      </c>
      <c r="E274" s="3">
        <f t="shared" si="37"/>
        <v>129.96</v>
      </c>
      <c r="F274" s="3"/>
      <c r="G274" s="1">
        <f t="shared" si="38"/>
        <v>14.120000000000001</v>
      </c>
      <c r="H274" s="1">
        <f t="shared" si="39"/>
        <v>13.344214310162872</v>
      </c>
      <c r="I274" s="20">
        <f t="shared" si="40"/>
        <v>12.078938383779878</v>
      </c>
      <c r="J274" s="1">
        <f t="shared" si="41"/>
        <v>12.078938383779878</v>
      </c>
      <c r="K274" s="1">
        <f t="shared" si="42"/>
        <v>1.0207034531513238E-2</v>
      </c>
      <c r="L274" s="1">
        <f t="shared" si="43"/>
        <v>5.3774335942290481E-2</v>
      </c>
      <c r="M274" s="1">
        <f t="shared" si="44"/>
        <v>4.8817682728034308E-2</v>
      </c>
      <c r="N274" s="1">
        <f t="shared" si="45"/>
        <v>36</v>
      </c>
    </row>
    <row r="275" spans="1:14" x14ac:dyDescent="0.25">
      <c r="A275" s="1">
        <v>10</v>
      </c>
      <c r="B275" s="2">
        <v>22</v>
      </c>
      <c r="C275" s="2">
        <v>1</v>
      </c>
      <c r="D275" s="3">
        <v>13.5</v>
      </c>
      <c r="E275" s="3">
        <f t="shared" si="37"/>
        <v>182.25</v>
      </c>
      <c r="F275" s="3"/>
      <c r="G275" s="1">
        <f t="shared" si="38"/>
        <v>14.120000000000001</v>
      </c>
      <c r="H275" s="1">
        <f t="shared" si="39"/>
        <v>13.344214310162872</v>
      </c>
      <c r="I275" s="20">
        <f t="shared" si="40"/>
        <v>12.766276435873628</v>
      </c>
      <c r="J275" s="1">
        <f t="shared" si="41"/>
        <v>12.766276435873628</v>
      </c>
      <c r="K275" s="1">
        <f t="shared" si="42"/>
        <v>1.4313881527918494E-2</v>
      </c>
      <c r="L275" s="1">
        <f t="shared" si="43"/>
        <v>7.7872888619821501E-2</v>
      </c>
      <c r="M275" s="1">
        <f t="shared" si="44"/>
        <v>7.4325342644328815E-2</v>
      </c>
      <c r="N275" s="1">
        <f t="shared" si="45"/>
        <v>36</v>
      </c>
    </row>
    <row r="276" spans="1:14" x14ac:dyDescent="0.25">
      <c r="A276" s="1">
        <v>10</v>
      </c>
      <c r="B276" s="2">
        <v>23</v>
      </c>
      <c r="C276" s="2">
        <v>1</v>
      </c>
      <c r="D276" s="3">
        <v>5</v>
      </c>
      <c r="E276" s="3">
        <f t="shared" si="37"/>
        <v>25</v>
      </c>
      <c r="F276" s="3"/>
      <c r="G276" s="1">
        <f t="shared" si="38"/>
        <v>14.120000000000001</v>
      </c>
      <c r="H276" s="1">
        <f t="shared" si="39"/>
        <v>13.344214310162872</v>
      </c>
      <c r="I276" s="20">
        <f t="shared" si="40"/>
        <v>7.8672738416330059</v>
      </c>
      <c r="J276" s="1">
        <f t="shared" si="41"/>
        <v>7.8672738416330059</v>
      </c>
      <c r="K276" s="1">
        <f t="shared" si="42"/>
        <v>1.9634954084936209E-3</v>
      </c>
      <c r="L276" s="1">
        <f t="shared" si="43"/>
        <v>7.3722692678142238E-3</v>
      </c>
      <c r="M276" s="1">
        <f t="shared" si="44"/>
        <v>2.4930985560330264E-4</v>
      </c>
      <c r="N276" s="1">
        <f t="shared" si="45"/>
        <v>36</v>
      </c>
    </row>
    <row r="277" spans="1:14" x14ac:dyDescent="0.25">
      <c r="A277" s="1">
        <v>10</v>
      </c>
      <c r="B277" s="2">
        <v>24</v>
      </c>
      <c r="C277" s="2">
        <v>1</v>
      </c>
      <c r="D277" s="3">
        <v>9.3000000000000007</v>
      </c>
      <c r="E277" s="3">
        <f t="shared" si="37"/>
        <v>86.490000000000009</v>
      </c>
      <c r="F277" s="3"/>
      <c r="G277" s="1">
        <f t="shared" si="38"/>
        <v>14.120000000000001</v>
      </c>
      <c r="H277" s="1">
        <f t="shared" si="39"/>
        <v>13.344214310162872</v>
      </c>
      <c r="I277" s="20">
        <f t="shared" si="40"/>
        <v>11.125716676636632</v>
      </c>
      <c r="J277" s="1">
        <f t="shared" si="41"/>
        <v>11.125716676636632</v>
      </c>
      <c r="K277" s="1">
        <f t="shared" si="42"/>
        <v>6.7929087152245309E-3</v>
      </c>
      <c r="L277" s="1">
        <f t="shared" si="43"/>
        <v>3.3821115393404606E-2</v>
      </c>
      <c r="M277" s="1">
        <f t="shared" si="44"/>
        <v>2.6797378345615103E-2</v>
      </c>
      <c r="N277" s="1">
        <f t="shared" si="45"/>
        <v>36</v>
      </c>
    </row>
    <row r="278" spans="1:14" x14ac:dyDescent="0.25">
      <c r="A278" s="1">
        <v>10</v>
      </c>
      <c r="B278" s="2">
        <v>25</v>
      </c>
      <c r="C278" s="2">
        <v>1</v>
      </c>
      <c r="D278" s="3">
        <v>15.8</v>
      </c>
      <c r="E278" s="3">
        <f t="shared" si="37"/>
        <v>249.64000000000001</v>
      </c>
      <c r="F278" s="3">
        <v>14.1</v>
      </c>
      <c r="G278" s="1">
        <f t="shared" si="38"/>
        <v>14.120000000000001</v>
      </c>
      <c r="H278" s="1">
        <f t="shared" si="39"/>
        <v>13.344214310162872</v>
      </c>
      <c r="I278" s="20">
        <f t="shared" si="40"/>
        <v>13.301182811640325</v>
      </c>
      <c r="J278" s="1">
        <f t="shared" si="41"/>
        <v>14.1</v>
      </c>
      <c r="K278" s="1">
        <f t="shared" si="42"/>
        <v>1.9606679751053901E-2</v>
      </c>
      <c r="L278" s="1">
        <f t="shared" si="43"/>
        <v>0.11609987569272731</v>
      </c>
      <c r="M278" s="1">
        <f t="shared" si="44"/>
        <v>0.11338627583833544</v>
      </c>
      <c r="N278" s="1">
        <f t="shared" si="45"/>
        <v>36</v>
      </c>
    </row>
    <row r="279" spans="1:14" x14ac:dyDescent="0.25">
      <c r="A279" s="1">
        <v>10</v>
      </c>
      <c r="B279" s="2">
        <v>26</v>
      </c>
      <c r="C279" s="2">
        <v>1</v>
      </c>
      <c r="D279" s="3">
        <v>11</v>
      </c>
      <c r="E279" s="3">
        <f t="shared" si="37"/>
        <v>121</v>
      </c>
      <c r="F279" s="3"/>
      <c r="G279" s="1">
        <f t="shared" si="38"/>
        <v>14.120000000000001</v>
      </c>
      <c r="H279" s="1">
        <f t="shared" si="39"/>
        <v>13.344214310162872</v>
      </c>
      <c r="I279" s="20">
        <f t="shared" si="40"/>
        <v>11.92056374496506</v>
      </c>
      <c r="J279" s="1">
        <f t="shared" si="41"/>
        <v>11.92056374496506</v>
      </c>
      <c r="K279" s="1">
        <f t="shared" si="42"/>
        <v>9.5033177771091243E-3</v>
      </c>
      <c r="L279" s="1">
        <f t="shared" si="43"/>
        <v>4.9642474692011627E-2</v>
      </c>
      <c r="M279" s="1">
        <f t="shared" si="44"/>
        <v>4.4346353592309769E-2</v>
      </c>
      <c r="N279" s="1">
        <f t="shared" si="45"/>
        <v>36</v>
      </c>
    </row>
    <row r="280" spans="1:14" x14ac:dyDescent="0.25">
      <c r="A280" s="1">
        <v>10</v>
      </c>
      <c r="B280" s="2">
        <v>27</v>
      </c>
      <c r="C280" s="2">
        <v>1</v>
      </c>
      <c r="D280" s="3">
        <v>14.6</v>
      </c>
      <c r="E280" s="3">
        <f t="shared" si="37"/>
        <v>213.16</v>
      </c>
      <c r="F280" s="3"/>
      <c r="G280" s="1">
        <f t="shared" si="38"/>
        <v>14.120000000000001</v>
      </c>
      <c r="H280" s="1">
        <f t="shared" si="39"/>
        <v>13.344214310162872</v>
      </c>
      <c r="I280" s="20">
        <f t="shared" si="40"/>
        <v>13.046002373039743</v>
      </c>
      <c r="J280" s="1">
        <f t="shared" si="41"/>
        <v>13.046002373039743</v>
      </c>
      <c r="K280" s="1">
        <f t="shared" si="42"/>
        <v>1.6741547250980007E-2</v>
      </c>
      <c r="L280" s="1">
        <f t="shared" si="43"/>
        <v>9.2027182052517698E-2</v>
      </c>
      <c r="M280" s="1">
        <f t="shared" si="44"/>
        <v>8.9017202733241096E-2</v>
      </c>
      <c r="N280" s="1">
        <f t="shared" si="45"/>
        <v>36</v>
      </c>
    </row>
    <row r="281" spans="1:14" x14ac:dyDescent="0.25">
      <c r="A281" s="1">
        <v>10</v>
      </c>
      <c r="B281" s="2">
        <v>28</v>
      </c>
      <c r="C281" s="2">
        <v>1</v>
      </c>
      <c r="D281" s="3">
        <v>13.9</v>
      </c>
      <c r="E281" s="3">
        <f t="shared" si="37"/>
        <v>193.21</v>
      </c>
      <c r="F281" s="3"/>
      <c r="G281" s="1">
        <f t="shared" si="38"/>
        <v>14.120000000000001</v>
      </c>
      <c r="H281" s="1">
        <f t="shared" si="39"/>
        <v>13.344214310162872</v>
      </c>
      <c r="I281" s="20">
        <f t="shared" si="40"/>
        <v>12.87357897513307</v>
      </c>
      <c r="J281" s="1">
        <f t="shared" si="41"/>
        <v>12.87357897513307</v>
      </c>
      <c r="K281" s="1">
        <f t="shared" si="42"/>
        <v>1.5174677915002099E-2</v>
      </c>
      <c r="L281" s="1">
        <f t="shared" si="43"/>
        <v>8.2902417875302836E-2</v>
      </c>
      <c r="M281" s="1">
        <f t="shared" si="44"/>
        <v>7.9563658593296602E-2</v>
      </c>
      <c r="N281" s="1">
        <f t="shared" si="45"/>
        <v>36</v>
      </c>
    </row>
    <row r="282" spans="1:14" x14ac:dyDescent="0.25">
      <c r="A282" s="1">
        <v>10</v>
      </c>
      <c r="B282" s="2">
        <v>29</v>
      </c>
      <c r="C282" s="2">
        <v>1</v>
      </c>
      <c r="D282" s="3">
        <v>13.2</v>
      </c>
      <c r="E282" s="3">
        <f t="shared" si="37"/>
        <v>174.23999999999998</v>
      </c>
      <c r="F282" s="3"/>
      <c r="G282" s="1">
        <f t="shared" si="38"/>
        <v>14.120000000000001</v>
      </c>
      <c r="H282" s="1">
        <f t="shared" si="39"/>
        <v>13.344214310162872</v>
      </c>
      <c r="I282" s="20">
        <f t="shared" si="40"/>
        <v>12.681297529770852</v>
      </c>
      <c r="J282" s="1">
        <f t="shared" si="41"/>
        <v>12.681297529770852</v>
      </c>
      <c r="K282" s="1">
        <f t="shared" si="42"/>
        <v>1.3684777599037138E-2</v>
      </c>
      <c r="L282" s="1">
        <f t="shared" si="43"/>
        <v>7.419060612459201E-2</v>
      </c>
      <c r="M282" s="1">
        <f t="shared" si="44"/>
        <v>7.0475442294502352E-2</v>
      </c>
      <c r="N282" s="1">
        <f t="shared" si="45"/>
        <v>36</v>
      </c>
    </row>
    <row r="283" spans="1:14" x14ac:dyDescent="0.25">
      <c r="A283" s="1">
        <v>10</v>
      </c>
      <c r="B283" s="2">
        <v>30</v>
      </c>
      <c r="C283" s="2">
        <v>1</v>
      </c>
      <c r="D283" s="3">
        <v>13.3</v>
      </c>
      <c r="E283" s="3">
        <f t="shared" si="37"/>
        <v>176.89000000000001</v>
      </c>
      <c r="F283" s="3"/>
      <c r="G283" s="1">
        <f t="shared" si="38"/>
        <v>14.120000000000001</v>
      </c>
      <c r="H283" s="1">
        <f t="shared" si="39"/>
        <v>13.344214310162872</v>
      </c>
      <c r="I283" s="20">
        <f t="shared" si="40"/>
        <v>12.710066068455873</v>
      </c>
      <c r="J283" s="1">
        <f t="shared" si="41"/>
        <v>12.710066068455873</v>
      </c>
      <c r="K283" s="1">
        <f t="shared" si="42"/>
        <v>1.3892908112337463E-2</v>
      </c>
      <c r="L283" s="1">
        <f t="shared" si="43"/>
        <v>7.5409401695710643E-2</v>
      </c>
      <c r="M283" s="1">
        <f t="shared" si="44"/>
        <v>7.1751205869848012E-2</v>
      </c>
      <c r="N283" s="1">
        <f t="shared" si="45"/>
        <v>36</v>
      </c>
    </row>
    <row r="284" spans="1:14" x14ac:dyDescent="0.25">
      <c r="A284" s="1">
        <v>10</v>
      </c>
      <c r="B284" s="2">
        <v>31</v>
      </c>
      <c r="C284" s="2">
        <v>1</v>
      </c>
      <c r="D284" s="3">
        <v>12.6</v>
      </c>
      <c r="E284" s="3">
        <f t="shared" si="37"/>
        <v>158.76</v>
      </c>
      <c r="F284" s="3"/>
      <c r="G284" s="1">
        <f t="shared" si="38"/>
        <v>14.120000000000001</v>
      </c>
      <c r="H284" s="1">
        <f t="shared" si="39"/>
        <v>13.344214310162872</v>
      </c>
      <c r="I284" s="20">
        <f t="shared" si="40"/>
        <v>12.498952799223977</v>
      </c>
      <c r="J284" s="1">
        <f t="shared" si="41"/>
        <v>12.498952799223977</v>
      </c>
      <c r="K284" s="1">
        <f t="shared" si="42"/>
        <v>1.2468981242097887E-2</v>
      </c>
      <c r="L284" s="1">
        <f t="shared" si="43"/>
        <v>6.7061474896859083E-2</v>
      </c>
      <c r="M284" s="1">
        <f t="shared" si="44"/>
        <v>6.2980014603508674E-2</v>
      </c>
      <c r="N284" s="1">
        <f t="shared" si="45"/>
        <v>36</v>
      </c>
    </row>
    <row r="285" spans="1:14" x14ac:dyDescent="0.25">
      <c r="A285" s="1">
        <v>10</v>
      </c>
      <c r="B285" s="2">
        <v>32</v>
      </c>
      <c r="C285" s="2">
        <v>1</v>
      </c>
      <c r="D285" s="3">
        <v>14.5</v>
      </c>
      <c r="E285" s="3">
        <f t="shared" si="37"/>
        <v>210.25</v>
      </c>
      <c r="F285" s="3"/>
      <c r="G285" s="1">
        <f t="shared" si="38"/>
        <v>14.120000000000001</v>
      </c>
      <c r="H285" s="1">
        <f t="shared" si="39"/>
        <v>13.344214310162872</v>
      </c>
      <c r="I285" s="20">
        <f t="shared" si="40"/>
        <v>13.022506127583794</v>
      </c>
      <c r="J285" s="1">
        <f t="shared" si="41"/>
        <v>13.022506127583794</v>
      </c>
      <c r="K285" s="1">
        <f t="shared" si="42"/>
        <v>1.6512996385431349E-2</v>
      </c>
      <c r="L285" s="1">
        <f t="shared" si="43"/>
        <v>9.069881541456852E-2</v>
      </c>
      <c r="M285" s="1">
        <f t="shared" si="44"/>
        <v>8.7644517999003968E-2</v>
      </c>
      <c r="N285" s="1">
        <f t="shared" si="45"/>
        <v>36</v>
      </c>
    </row>
    <row r="286" spans="1:14" x14ac:dyDescent="0.25">
      <c r="A286" s="1">
        <v>10</v>
      </c>
      <c r="B286" s="2">
        <v>33</v>
      </c>
      <c r="C286" s="2">
        <v>1</v>
      </c>
      <c r="D286" s="3">
        <v>13.7</v>
      </c>
      <c r="E286" s="3">
        <f t="shared" si="37"/>
        <v>187.68999999999997</v>
      </c>
      <c r="F286" s="3"/>
      <c r="G286" s="1">
        <f t="shared" si="38"/>
        <v>14.120000000000001</v>
      </c>
      <c r="H286" s="1">
        <f t="shared" si="39"/>
        <v>13.344214310162872</v>
      </c>
      <c r="I286" s="20">
        <f t="shared" si="40"/>
        <v>12.820763119245845</v>
      </c>
      <c r="J286" s="1">
        <f t="shared" si="41"/>
        <v>12.820763119245845</v>
      </c>
      <c r="K286" s="1">
        <f t="shared" si="42"/>
        <v>1.4741138128806704E-2</v>
      </c>
      <c r="L286" s="1">
        <f t="shared" si="43"/>
        <v>8.0370657555738398E-2</v>
      </c>
      <c r="M286" s="1">
        <f t="shared" si="44"/>
        <v>7.6929531443583332E-2</v>
      </c>
      <c r="N286" s="1">
        <f t="shared" si="45"/>
        <v>36</v>
      </c>
    </row>
    <row r="287" spans="1:14" x14ac:dyDescent="0.25">
      <c r="A287" s="1">
        <v>10</v>
      </c>
      <c r="B287" s="2">
        <v>34</v>
      </c>
      <c r="C287" s="2">
        <v>1</v>
      </c>
      <c r="D287" s="3">
        <v>17.600000000000001</v>
      </c>
      <c r="E287" s="3">
        <f t="shared" si="37"/>
        <v>309.76000000000005</v>
      </c>
      <c r="F287" s="3">
        <v>13.8</v>
      </c>
      <c r="G287" s="1">
        <f t="shared" si="38"/>
        <v>14.120000000000001</v>
      </c>
      <c r="H287" s="1">
        <f t="shared" si="39"/>
        <v>13.344214310162872</v>
      </c>
      <c r="I287" s="20">
        <f t="shared" si="40"/>
        <v>13.604769263207041</v>
      </c>
      <c r="J287" s="1">
        <f t="shared" si="41"/>
        <v>13.8</v>
      </c>
      <c r="K287" s="1">
        <f t="shared" si="42"/>
        <v>2.4328493509399363E-2</v>
      </c>
      <c r="L287" s="1">
        <f t="shared" si="43"/>
        <v>0.13777768865362491</v>
      </c>
      <c r="M287" s="1">
        <f t="shared" si="44"/>
        <v>0.13574703774362187</v>
      </c>
      <c r="N287" s="1">
        <f t="shared" si="45"/>
        <v>36</v>
      </c>
    </row>
    <row r="288" spans="1:14" x14ac:dyDescent="0.25">
      <c r="A288" s="1">
        <v>10</v>
      </c>
      <c r="B288" s="2">
        <v>35</v>
      </c>
      <c r="C288" s="2">
        <v>1</v>
      </c>
      <c r="D288" s="3">
        <v>12.7</v>
      </c>
      <c r="E288" s="3">
        <f t="shared" si="37"/>
        <v>161.29</v>
      </c>
      <c r="F288" s="3"/>
      <c r="G288" s="1">
        <f t="shared" si="38"/>
        <v>14.120000000000001</v>
      </c>
      <c r="H288" s="1">
        <f t="shared" si="39"/>
        <v>13.344214310162872</v>
      </c>
      <c r="I288" s="20">
        <f t="shared" si="40"/>
        <v>12.530538895539083</v>
      </c>
      <c r="J288" s="1">
        <f t="shared" si="41"/>
        <v>12.530538895539083</v>
      </c>
      <c r="K288" s="1">
        <f t="shared" si="42"/>
        <v>1.2667686977437443E-2</v>
      </c>
      <c r="L288" s="1">
        <f t="shared" si="43"/>
        <v>6.8227610268143377E-2</v>
      </c>
      <c r="M288" s="1">
        <f t="shared" si="44"/>
        <v>6.4210235151005046E-2</v>
      </c>
      <c r="N288" s="1">
        <f t="shared" si="45"/>
        <v>36</v>
      </c>
    </row>
    <row r="289" spans="1:14" x14ac:dyDescent="0.25">
      <c r="A289" s="1">
        <v>11</v>
      </c>
      <c r="B289" s="2">
        <v>1</v>
      </c>
      <c r="C289" s="2">
        <v>1</v>
      </c>
      <c r="D289" s="3">
        <v>14.4</v>
      </c>
      <c r="E289" s="3">
        <f t="shared" si="37"/>
        <v>207.36</v>
      </c>
      <c r="F289" s="3"/>
      <c r="G289" s="1">
        <f t="shared" si="38"/>
        <v>12.68</v>
      </c>
      <c r="H289" s="1">
        <f t="shared" si="39"/>
        <v>15.174527877212403</v>
      </c>
      <c r="I289" s="20">
        <f t="shared" si="40"/>
        <v>11.211181273755747</v>
      </c>
      <c r="J289" s="1">
        <f t="shared" si="41"/>
        <v>11.211181273755747</v>
      </c>
      <c r="K289" s="1">
        <f t="shared" si="42"/>
        <v>1.628601631620949E-2</v>
      </c>
      <c r="L289" s="1">
        <f t="shared" si="43"/>
        <v>7.544655869725253E-2</v>
      </c>
      <c r="M289" s="1">
        <f t="shared" si="44"/>
        <v>7.2830228452260823E-2</v>
      </c>
      <c r="N289" s="1">
        <f t="shared" si="45"/>
        <v>27</v>
      </c>
    </row>
    <row r="290" spans="1:14" x14ac:dyDescent="0.25">
      <c r="A290" s="1">
        <v>11</v>
      </c>
      <c r="B290" s="2">
        <v>2</v>
      </c>
      <c r="C290" s="2">
        <v>1</v>
      </c>
      <c r="D290" s="3">
        <v>11.4</v>
      </c>
      <c r="E290" s="3">
        <f t="shared" si="37"/>
        <v>129.96</v>
      </c>
      <c r="F290" s="3"/>
      <c r="G290" s="1">
        <f t="shared" si="38"/>
        <v>12.68</v>
      </c>
      <c r="H290" s="1">
        <f t="shared" si="39"/>
        <v>15.174527877212403</v>
      </c>
      <c r="I290" s="20">
        <f t="shared" si="40"/>
        <v>10.290208139823724</v>
      </c>
      <c r="J290" s="1">
        <f t="shared" si="41"/>
        <v>10.290208139823724</v>
      </c>
      <c r="K290" s="1">
        <f t="shared" si="42"/>
        <v>1.0207034531513238E-2</v>
      </c>
      <c r="L290" s="1">
        <f t="shared" si="43"/>
        <v>4.4755147318724146E-2</v>
      </c>
      <c r="M290" s="1">
        <f t="shared" si="44"/>
        <v>4.0629838452986927E-2</v>
      </c>
      <c r="N290" s="1">
        <f t="shared" si="45"/>
        <v>27</v>
      </c>
    </row>
    <row r="291" spans="1:14" x14ac:dyDescent="0.25">
      <c r="A291" s="1">
        <v>11</v>
      </c>
      <c r="B291" s="2">
        <v>3</v>
      </c>
      <c r="C291" s="2">
        <v>1</v>
      </c>
      <c r="D291" s="3">
        <v>11.7</v>
      </c>
      <c r="E291" s="3">
        <f t="shared" si="37"/>
        <v>136.88999999999999</v>
      </c>
      <c r="F291" s="3"/>
      <c r="G291" s="1">
        <f t="shared" si="38"/>
        <v>12.68</v>
      </c>
      <c r="H291" s="1">
        <f t="shared" si="39"/>
        <v>15.174527877212403</v>
      </c>
      <c r="I291" s="20">
        <f t="shared" si="40"/>
        <v>10.400239388493869</v>
      </c>
      <c r="J291" s="1">
        <f t="shared" si="41"/>
        <v>10.400239388493869</v>
      </c>
      <c r="K291" s="1">
        <f t="shared" si="42"/>
        <v>1.0751315458747669E-2</v>
      </c>
      <c r="L291" s="1">
        <f t="shared" si="43"/>
        <v>4.7490864520974084E-2</v>
      </c>
      <c r="M291" s="1">
        <f t="shared" si="44"/>
        <v>4.3557692710331337E-2</v>
      </c>
      <c r="N291" s="1">
        <f t="shared" si="45"/>
        <v>27</v>
      </c>
    </row>
    <row r="292" spans="1:14" x14ac:dyDescent="0.25">
      <c r="A292" s="1">
        <v>11</v>
      </c>
      <c r="B292" s="2">
        <v>4</v>
      </c>
      <c r="C292" s="2">
        <v>1</v>
      </c>
      <c r="D292" s="3">
        <v>16.600000000000001</v>
      </c>
      <c r="E292" s="3">
        <f t="shared" si="37"/>
        <v>275.56000000000006</v>
      </c>
      <c r="F292" s="3"/>
      <c r="G292" s="1">
        <f t="shared" si="38"/>
        <v>12.68</v>
      </c>
      <c r="H292" s="1">
        <f t="shared" si="39"/>
        <v>15.174527877212403</v>
      </c>
      <c r="I292" s="20">
        <f t="shared" si="40"/>
        <v>11.6827123384272</v>
      </c>
      <c r="J292" s="1">
        <f t="shared" si="41"/>
        <v>11.6827123384272</v>
      </c>
      <c r="K292" s="1">
        <f t="shared" si="42"/>
        <v>2.1642431790580088E-2</v>
      </c>
      <c r="L292" s="1">
        <f t="shared" si="43"/>
        <v>0.10237823153786491</v>
      </c>
      <c r="M292" s="1">
        <f t="shared" si="44"/>
        <v>0.1004402418974687</v>
      </c>
      <c r="N292" s="1">
        <f t="shared" si="45"/>
        <v>27</v>
      </c>
    </row>
    <row r="293" spans="1:14" x14ac:dyDescent="0.25">
      <c r="A293" s="1">
        <v>11</v>
      </c>
      <c r="B293" s="2">
        <v>5</v>
      </c>
      <c r="C293" s="2">
        <v>1</v>
      </c>
      <c r="D293" s="3">
        <v>14.2</v>
      </c>
      <c r="E293" s="3">
        <f t="shared" si="37"/>
        <v>201.64</v>
      </c>
      <c r="F293" s="3"/>
      <c r="G293" s="1">
        <f t="shared" si="38"/>
        <v>12.68</v>
      </c>
      <c r="H293" s="1">
        <f t="shared" si="39"/>
        <v>15.174527877212403</v>
      </c>
      <c r="I293" s="20">
        <f t="shared" si="40"/>
        <v>11.160847737675386</v>
      </c>
      <c r="J293" s="1">
        <f t="shared" si="41"/>
        <v>11.160847737675386</v>
      </c>
      <c r="K293" s="1">
        <f t="shared" si="42"/>
        <v>1.5836768566746148E-2</v>
      </c>
      <c r="L293" s="1">
        <f t="shared" si="43"/>
        <v>7.3177220355515007E-2</v>
      </c>
      <c r="M293" s="1">
        <f t="shared" si="44"/>
        <v>7.0484676999890458E-2</v>
      </c>
      <c r="N293" s="1">
        <f t="shared" si="45"/>
        <v>27</v>
      </c>
    </row>
    <row r="294" spans="1:14" x14ac:dyDescent="0.25">
      <c r="A294" s="1">
        <v>11</v>
      </c>
      <c r="B294" s="2">
        <v>6</v>
      </c>
      <c r="C294" s="2">
        <v>1</v>
      </c>
      <c r="D294" s="3">
        <v>16.5</v>
      </c>
      <c r="E294" s="3">
        <f t="shared" si="37"/>
        <v>272.25</v>
      </c>
      <c r="F294" s="3"/>
      <c r="G294" s="1">
        <f t="shared" si="38"/>
        <v>12.68</v>
      </c>
      <c r="H294" s="1">
        <f t="shared" si="39"/>
        <v>15.174527877212403</v>
      </c>
      <c r="I294" s="20">
        <f t="shared" si="40"/>
        <v>11.664219510698313</v>
      </c>
      <c r="J294" s="1">
        <f t="shared" si="41"/>
        <v>11.664219510698313</v>
      </c>
      <c r="K294" s="1">
        <f t="shared" si="42"/>
        <v>2.138246499849553E-2</v>
      </c>
      <c r="L294" s="1">
        <f t="shared" si="43"/>
        <v>0.10107797132230011</v>
      </c>
      <c r="M294" s="1">
        <f t="shared" si="44"/>
        <v>9.9114551336918474E-2</v>
      </c>
      <c r="N294" s="1">
        <f t="shared" si="45"/>
        <v>27</v>
      </c>
    </row>
    <row r="295" spans="1:14" x14ac:dyDescent="0.25">
      <c r="A295" s="1">
        <v>11</v>
      </c>
      <c r="B295" s="2">
        <v>7</v>
      </c>
      <c r="C295" s="2">
        <v>1</v>
      </c>
      <c r="D295" s="3">
        <v>15.4</v>
      </c>
      <c r="E295" s="3">
        <f t="shared" si="37"/>
        <v>237.16000000000003</v>
      </c>
      <c r="F295" s="3"/>
      <c r="G295" s="1">
        <f t="shared" si="38"/>
        <v>12.68</v>
      </c>
      <c r="H295" s="1">
        <f t="shared" si="39"/>
        <v>15.174527877212403</v>
      </c>
      <c r="I295" s="20">
        <f t="shared" si="40"/>
        <v>11.443171371135476</v>
      </c>
      <c r="J295" s="1">
        <f t="shared" si="41"/>
        <v>11.443171371135476</v>
      </c>
      <c r="K295" s="1">
        <f t="shared" si="42"/>
        <v>1.8626502843133885E-2</v>
      </c>
      <c r="L295" s="1">
        <f t="shared" si="43"/>
        <v>8.7247481792663867E-2</v>
      </c>
      <c r="M295" s="1">
        <f t="shared" si="44"/>
        <v>8.4972816138784948E-2</v>
      </c>
      <c r="N295" s="1">
        <f t="shared" si="45"/>
        <v>27</v>
      </c>
    </row>
    <row r="296" spans="1:14" x14ac:dyDescent="0.25">
      <c r="A296" s="1">
        <v>11</v>
      </c>
      <c r="B296" s="2">
        <v>8</v>
      </c>
      <c r="C296" s="2">
        <v>1</v>
      </c>
      <c r="D296" s="3">
        <v>17</v>
      </c>
      <c r="E296" s="3">
        <f t="shared" si="37"/>
        <v>289</v>
      </c>
      <c r="F296" s="3"/>
      <c r="G296" s="1">
        <f t="shared" si="38"/>
        <v>12.68</v>
      </c>
      <c r="H296" s="1">
        <f t="shared" si="39"/>
        <v>15.174527877212403</v>
      </c>
      <c r="I296" s="20">
        <f t="shared" si="40"/>
        <v>11.754202454140565</v>
      </c>
      <c r="J296" s="1">
        <f t="shared" si="41"/>
        <v>11.754202454140565</v>
      </c>
      <c r="K296" s="1">
        <f t="shared" si="42"/>
        <v>2.2698006922186254E-2</v>
      </c>
      <c r="L296" s="1">
        <f t="shared" si="43"/>
        <v>0.10764948042673879</v>
      </c>
      <c r="M296" s="1">
        <f t="shared" si="44"/>
        <v>0.10580894921465873</v>
      </c>
      <c r="N296" s="1">
        <f t="shared" si="45"/>
        <v>27</v>
      </c>
    </row>
    <row r="297" spans="1:14" x14ac:dyDescent="0.25">
      <c r="A297" s="1">
        <v>11</v>
      </c>
      <c r="B297" s="2">
        <v>9</v>
      </c>
      <c r="C297" s="2">
        <v>1</v>
      </c>
      <c r="D297" s="3">
        <v>14.1</v>
      </c>
      <c r="E297" s="3">
        <f t="shared" si="37"/>
        <v>198.81</v>
      </c>
      <c r="F297" s="3"/>
      <c r="G297" s="1">
        <f t="shared" si="38"/>
        <v>12.68</v>
      </c>
      <c r="H297" s="1">
        <f t="shared" si="39"/>
        <v>15.174527877212403</v>
      </c>
      <c r="I297" s="20">
        <f t="shared" si="40"/>
        <v>11.13515927022379</v>
      </c>
      <c r="J297" s="1">
        <f t="shared" si="41"/>
        <v>11.13515927022379</v>
      </c>
      <c r="K297" s="1">
        <f t="shared" si="42"/>
        <v>1.561450088650467E-2</v>
      </c>
      <c r="L297" s="1">
        <f t="shared" si="43"/>
        <v>7.2054097138583212E-2</v>
      </c>
      <c r="M297" s="1">
        <f t="shared" si="44"/>
        <v>6.9322368688968808E-2</v>
      </c>
      <c r="N297" s="1">
        <f t="shared" si="45"/>
        <v>27</v>
      </c>
    </row>
    <row r="298" spans="1:14" x14ac:dyDescent="0.25">
      <c r="A298" s="1">
        <v>11</v>
      </c>
      <c r="B298" s="2">
        <v>9</v>
      </c>
      <c r="C298" s="2">
        <v>2</v>
      </c>
      <c r="D298" s="3">
        <v>12.4</v>
      </c>
      <c r="E298" s="3">
        <f t="shared" si="37"/>
        <v>153.76000000000002</v>
      </c>
      <c r="F298" s="3"/>
      <c r="G298" s="1">
        <f t="shared" si="38"/>
        <v>12.68</v>
      </c>
      <c r="H298" s="1">
        <f t="shared" si="39"/>
        <v>15.174527877212403</v>
      </c>
      <c r="I298" s="20">
        <f t="shared" si="40"/>
        <v>10.640063100731201</v>
      </c>
      <c r="J298" s="1">
        <f t="shared" si="41"/>
        <v>10.640063100731201</v>
      </c>
      <c r="K298" s="1">
        <f t="shared" si="42"/>
        <v>1.2076282160399167E-2</v>
      </c>
      <c r="L298" s="1">
        <f t="shared" si="43"/>
        <v>5.4169682825796907E-2</v>
      </c>
      <c r="M298" s="1">
        <f t="shared" si="44"/>
        <v>5.0645030382805496E-2</v>
      </c>
      <c r="N298" s="1">
        <f t="shared" si="45"/>
        <v>27</v>
      </c>
    </row>
    <row r="299" spans="1:14" x14ac:dyDescent="0.25">
      <c r="A299" s="1">
        <v>11</v>
      </c>
      <c r="B299" s="2">
        <v>10</v>
      </c>
      <c r="C299" s="2">
        <v>1</v>
      </c>
      <c r="D299" s="3">
        <v>16</v>
      </c>
      <c r="E299" s="3">
        <f t="shared" si="37"/>
        <v>256</v>
      </c>
      <c r="F299" s="3"/>
      <c r="G299" s="1">
        <f t="shared" si="38"/>
        <v>12.68</v>
      </c>
      <c r="H299" s="1">
        <f t="shared" si="39"/>
        <v>15.174527877212403</v>
      </c>
      <c r="I299" s="20">
        <f t="shared" si="40"/>
        <v>11.567859547186142</v>
      </c>
      <c r="J299" s="1">
        <f t="shared" si="41"/>
        <v>11.567859547186142</v>
      </c>
      <c r="K299" s="1">
        <f t="shared" si="42"/>
        <v>2.0106192982974676E-2</v>
      </c>
      <c r="L299" s="1">
        <f t="shared" si="43"/>
        <v>9.4683244395138894E-2</v>
      </c>
      <c r="M299" s="1">
        <f t="shared" si="44"/>
        <v>9.2585815494726026E-2</v>
      </c>
      <c r="N299" s="1">
        <f t="shared" si="45"/>
        <v>27</v>
      </c>
    </row>
    <row r="300" spans="1:14" x14ac:dyDescent="0.25">
      <c r="A300" s="1">
        <v>11</v>
      </c>
      <c r="B300" s="2">
        <v>10</v>
      </c>
      <c r="C300" s="2">
        <v>2</v>
      </c>
      <c r="D300" s="3">
        <v>8.8000000000000007</v>
      </c>
      <c r="E300" s="3">
        <f t="shared" si="37"/>
        <v>77.440000000000012</v>
      </c>
      <c r="F300" s="3"/>
      <c r="G300" s="1">
        <f t="shared" si="38"/>
        <v>12.68</v>
      </c>
      <c r="H300" s="1">
        <f t="shared" si="39"/>
        <v>15.174527877212403</v>
      </c>
      <c r="I300" s="20">
        <f t="shared" si="40"/>
        <v>9.1210727606152311</v>
      </c>
      <c r="J300" s="1">
        <f t="shared" si="41"/>
        <v>9.1210727606152311</v>
      </c>
      <c r="K300" s="1">
        <f t="shared" si="42"/>
        <v>6.0821233773498407E-3</v>
      </c>
      <c r="L300" s="1">
        <f t="shared" si="43"/>
        <v>2.4366303631049583E-2</v>
      </c>
      <c r="M300" s="1">
        <f t="shared" si="44"/>
        <v>1.8133129341016109E-2</v>
      </c>
      <c r="N300" s="1">
        <f t="shared" si="45"/>
        <v>27</v>
      </c>
    </row>
    <row r="301" spans="1:14" x14ac:dyDescent="0.25">
      <c r="A301" s="1">
        <v>11</v>
      </c>
      <c r="B301" s="2">
        <v>11</v>
      </c>
      <c r="C301" s="2">
        <v>1</v>
      </c>
      <c r="D301" s="3">
        <v>20.3</v>
      </c>
      <c r="E301" s="3">
        <f t="shared" si="37"/>
        <v>412.09000000000003</v>
      </c>
      <c r="F301" s="3">
        <v>13</v>
      </c>
      <c r="G301" s="1">
        <f t="shared" si="38"/>
        <v>12.68</v>
      </c>
      <c r="H301" s="1">
        <f t="shared" si="39"/>
        <v>15.174527877212403</v>
      </c>
      <c r="I301" s="20">
        <f t="shared" si="40"/>
        <v>12.215849501281928</v>
      </c>
      <c r="J301" s="1">
        <f t="shared" si="41"/>
        <v>13</v>
      </c>
      <c r="K301" s="1">
        <f t="shared" si="42"/>
        <v>3.2365472915445448E-2</v>
      </c>
      <c r="L301" s="1">
        <f t="shared" si="43"/>
        <v>0.16671460358403722</v>
      </c>
      <c r="M301" s="1">
        <f t="shared" si="44"/>
        <v>0.16538268876440029</v>
      </c>
      <c r="N301" s="1">
        <f t="shared" si="45"/>
        <v>27</v>
      </c>
    </row>
    <row r="302" spans="1:14" x14ac:dyDescent="0.25">
      <c r="A302" s="1">
        <v>11</v>
      </c>
      <c r="B302" s="2">
        <v>12</v>
      </c>
      <c r="C302" s="2">
        <v>1</v>
      </c>
      <c r="D302" s="3">
        <v>20</v>
      </c>
      <c r="E302" s="3">
        <f t="shared" si="37"/>
        <v>400</v>
      </c>
      <c r="F302" s="3">
        <v>13.3</v>
      </c>
      <c r="G302" s="1">
        <f t="shared" si="38"/>
        <v>12.68</v>
      </c>
      <c r="H302" s="1">
        <f t="shared" si="39"/>
        <v>15.174527877212403</v>
      </c>
      <c r="I302" s="20">
        <f t="shared" si="40"/>
        <v>12.181961229714565</v>
      </c>
      <c r="J302" s="1">
        <f t="shared" si="41"/>
        <v>13.3</v>
      </c>
      <c r="K302" s="1">
        <f t="shared" si="42"/>
        <v>3.1415926535897934E-2</v>
      </c>
      <c r="L302" s="1">
        <f t="shared" si="43"/>
        <v>0.1665663505893489</v>
      </c>
      <c r="M302" s="1">
        <f t="shared" si="44"/>
        <v>0.16514770786125219</v>
      </c>
      <c r="N302" s="1">
        <f t="shared" si="45"/>
        <v>27</v>
      </c>
    </row>
    <row r="303" spans="1:14" x14ac:dyDescent="0.25">
      <c r="A303" s="1">
        <v>11</v>
      </c>
      <c r="B303" s="2">
        <v>13</v>
      </c>
      <c r="C303" s="2">
        <v>1</v>
      </c>
      <c r="D303" s="3">
        <v>21.3</v>
      </c>
      <c r="E303" s="3">
        <f t="shared" si="37"/>
        <v>453.69000000000005</v>
      </c>
      <c r="F303" s="3">
        <v>12</v>
      </c>
      <c r="G303" s="1">
        <f t="shared" si="38"/>
        <v>12.68</v>
      </c>
      <c r="H303" s="1">
        <f t="shared" si="39"/>
        <v>15.174527877212403</v>
      </c>
      <c r="I303" s="20">
        <f t="shared" si="40"/>
        <v>12.319263553210176</v>
      </c>
      <c r="J303" s="1">
        <f t="shared" si="41"/>
        <v>12</v>
      </c>
      <c r="K303" s="1">
        <f t="shared" si="42"/>
        <v>3.5632729275178833E-2</v>
      </c>
      <c r="L303" s="1">
        <f t="shared" si="43"/>
        <v>0.16598115462347038</v>
      </c>
      <c r="M303" s="1">
        <f t="shared" si="44"/>
        <v>0.1649027459010691</v>
      </c>
      <c r="N303" s="1">
        <f t="shared" si="45"/>
        <v>27</v>
      </c>
    </row>
    <row r="304" spans="1:14" x14ac:dyDescent="0.25">
      <c r="A304" s="1">
        <v>11</v>
      </c>
      <c r="B304" s="2">
        <v>14</v>
      </c>
      <c r="C304" s="2">
        <v>1</v>
      </c>
      <c r="D304" s="3">
        <v>11.3</v>
      </c>
      <c r="E304" s="3">
        <f t="shared" si="37"/>
        <v>127.69000000000001</v>
      </c>
      <c r="F304" s="3"/>
      <c r="G304" s="1">
        <f t="shared" si="38"/>
        <v>12.68</v>
      </c>
      <c r="H304" s="1">
        <f t="shared" si="39"/>
        <v>15.174527877212403</v>
      </c>
      <c r="I304" s="20">
        <f t="shared" si="40"/>
        <v>10.252515008968169</v>
      </c>
      <c r="J304" s="1">
        <f t="shared" si="41"/>
        <v>10.252515008968169</v>
      </c>
      <c r="K304" s="1">
        <f t="shared" si="42"/>
        <v>1.0028749148422018E-2</v>
      </c>
      <c r="L304" s="1">
        <f t="shared" si="43"/>
        <v>4.3860356699585497E-2</v>
      </c>
      <c r="M304" s="1">
        <f t="shared" si="44"/>
        <v>3.9668612411341876E-2</v>
      </c>
      <c r="N304" s="1">
        <f t="shared" si="45"/>
        <v>27</v>
      </c>
    </row>
    <row r="305" spans="1:14" x14ac:dyDescent="0.25">
      <c r="A305" s="1">
        <v>11</v>
      </c>
      <c r="B305" s="2">
        <v>14</v>
      </c>
      <c r="C305" s="2">
        <v>2</v>
      </c>
      <c r="D305" s="3">
        <v>6.7</v>
      </c>
      <c r="E305" s="3">
        <f t="shared" si="37"/>
        <v>44.89</v>
      </c>
      <c r="F305" s="3"/>
      <c r="G305" s="1">
        <f t="shared" si="38"/>
        <v>12.68</v>
      </c>
      <c r="H305" s="1">
        <f t="shared" si="39"/>
        <v>15.174527877212403</v>
      </c>
      <c r="I305" s="20">
        <f t="shared" si="40"/>
        <v>7.8206759235496515</v>
      </c>
      <c r="J305" s="1">
        <f t="shared" si="41"/>
        <v>7.8206759235496515</v>
      </c>
      <c r="K305" s="1">
        <f t="shared" si="42"/>
        <v>3.5256523554911454E-3</v>
      </c>
      <c r="L305" s="1">
        <f t="shared" si="43"/>
        <v>1.2455176204392753E-2</v>
      </c>
      <c r="M305" s="1">
        <f t="shared" si="44"/>
        <v>4.7783756258494119E-3</v>
      </c>
      <c r="N305" s="1">
        <f t="shared" si="45"/>
        <v>27</v>
      </c>
    </row>
    <row r="306" spans="1:14" x14ac:dyDescent="0.25">
      <c r="A306" s="1">
        <v>11</v>
      </c>
      <c r="B306" s="2">
        <v>14</v>
      </c>
      <c r="C306" s="2">
        <v>3</v>
      </c>
      <c r="D306" s="3">
        <v>10</v>
      </c>
      <c r="E306" s="3">
        <f t="shared" si="37"/>
        <v>100</v>
      </c>
      <c r="F306" s="3"/>
      <c r="G306" s="1">
        <f t="shared" si="38"/>
        <v>12.68</v>
      </c>
      <c r="H306" s="1">
        <f t="shared" si="39"/>
        <v>15.174527877212403</v>
      </c>
      <c r="I306" s="20">
        <f t="shared" si="40"/>
        <v>9.7124991455262943</v>
      </c>
      <c r="J306" s="1">
        <f t="shared" si="41"/>
        <v>9.7124991455262943</v>
      </c>
      <c r="K306" s="1">
        <f t="shared" si="42"/>
        <v>7.8539816339744835E-3</v>
      </c>
      <c r="L306" s="1">
        <f t="shared" si="43"/>
        <v>3.3022694779294419E-2</v>
      </c>
      <c r="M306" s="1">
        <f t="shared" si="44"/>
        <v>2.7854458433050972E-2</v>
      </c>
      <c r="N306" s="1">
        <f t="shared" si="45"/>
        <v>27</v>
      </c>
    </row>
    <row r="307" spans="1:14" x14ac:dyDescent="0.25">
      <c r="A307" s="1">
        <v>11</v>
      </c>
      <c r="B307" s="2">
        <v>15</v>
      </c>
      <c r="C307" s="2">
        <v>1</v>
      </c>
      <c r="D307" s="3">
        <v>15.4</v>
      </c>
      <c r="E307" s="3">
        <f t="shared" si="37"/>
        <v>237.16000000000003</v>
      </c>
      <c r="F307" s="3"/>
      <c r="G307" s="1">
        <f t="shared" si="38"/>
        <v>12.68</v>
      </c>
      <c r="H307" s="1">
        <f t="shared" si="39"/>
        <v>15.174527877212403</v>
      </c>
      <c r="I307" s="20">
        <f t="shared" si="40"/>
        <v>11.443171371135476</v>
      </c>
      <c r="J307" s="1">
        <f t="shared" si="41"/>
        <v>11.443171371135476</v>
      </c>
      <c r="K307" s="1">
        <f t="shared" si="42"/>
        <v>1.8626502843133885E-2</v>
      </c>
      <c r="L307" s="1">
        <f t="shared" si="43"/>
        <v>8.7247481792663867E-2</v>
      </c>
      <c r="M307" s="1">
        <f t="shared" si="44"/>
        <v>8.4972816138784948E-2</v>
      </c>
      <c r="N307" s="1">
        <f t="shared" si="45"/>
        <v>27</v>
      </c>
    </row>
    <row r="308" spans="1:14" x14ac:dyDescent="0.25">
      <c r="A308" s="1">
        <v>11</v>
      </c>
      <c r="B308" s="2">
        <v>16</v>
      </c>
      <c r="C308" s="2">
        <v>1</v>
      </c>
      <c r="D308" s="3">
        <v>19.7</v>
      </c>
      <c r="E308" s="3">
        <f t="shared" si="37"/>
        <v>388.09</v>
      </c>
      <c r="F308" s="3">
        <v>12.6</v>
      </c>
      <c r="G308" s="1">
        <f t="shared" si="38"/>
        <v>12.68</v>
      </c>
      <c r="H308" s="1">
        <f t="shared" si="39"/>
        <v>15.174527877212403</v>
      </c>
      <c r="I308" s="20">
        <f t="shared" si="40"/>
        <v>12.146651753303811</v>
      </c>
      <c r="J308" s="1">
        <f t="shared" si="41"/>
        <v>12.6</v>
      </c>
      <c r="K308" s="1">
        <f t="shared" si="42"/>
        <v>3.0480517323291569E-2</v>
      </c>
      <c r="L308" s="1">
        <f t="shared" si="43"/>
        <v>0.15232668156146362</v>
      </c>
      <c r="M308" s="1">
        <f t="shared" si="44"/>
        <v>0.15094229685581884</v>
      </c>
      <c r="N308" s="1">
        <f t="shared" si="45"/>
        <v>27</v>
      </c>
    </row>
    <row r="309" spans="1:14" x14ac:dyDescent="0.25">
      <c r="A309" s="1">
        <v>11</v>
      </c>
      <c r="B309" s="2">
        <v>17</v>
      </c>
      <c r="C309" s="2">
        <v>1</v>
      </c>
      <c r="D309" s="3">
        <v>18.3</v>
      </c>
      <c r="E309" s="3">
        <f t="shared" si="37"/>
        <v>334.89000000000004</v>
      </c>
      <c r="F309" s="3"/>
      <c r="G309" s="1">
        <f t="shared" si="38"/>
        <v>12.68</v>
      </c>
      <c r="H309" s="1">
        <f t="shared" si="39"/>
        <v>15.174527877212403</v>
      </c>
      <c r="I309" s="20">
        <f t="shared" si="40"/>
        <v>11.961262581109846</v>
      </c>
      <c r="J309" s="1">
        <f t="shared" si="41"/>
        <v>11.961262581109846</v>
      </c>
      <c r="K309" s="1">
        <f t="shared" si="42"/>
        <v>2.630219909401715E-2</v>
      </c>
      <c r="L309" s="1">
        <f t="shared" si="43"/>
        <v>0.12554094901344084</v>
      </c>
      <c r="M309" s="1">
        <f t="shared" si="44"/>
        <v>0.12397543279327788</v>
      </c>
      <c r="N309" s="1">
        <f t="shared" si="45"/>
        <v>27</v>
      </c>
    </row>
    <row r="310" spans="1:14" x14ac:dyDescent="0.25">
      <c r="A310" s="1">
        <v>11</v>
      </c>
      <c r="B310" s="2">
        <v>17</v>
      </c>
      <c r="C310" s="2">
        <v>2</v>
      </c>
      <c r="D310" s="3">
        <v>5.7</v>
      </c>
      <c r="E310" s="3">
        <f t="shared" si="37"/>
        <v>32.49</v>
      </c>
      <c r="F310" s="3"/>
      <c r="G310" s="1">
        <f t="shared" si="38"/>
        <v>12.68</v>
      </c>
      <c r="H310" s="1">
        <f t="shared" si="39"/>
        <v>15.174527877212403</v>
      </c>
      <c r="I310" s="20">
        <f t="shared" si="40"/>
        <v>7.0570452649979458</v>
      </c>
      <c r="J310" s="1">
        <f t="shared" si="41"/>
        <v>7.0570452649979458</v>
      </c>
      <c r="K310" s="1">
        <f t="shared" si="42"/>
        <v>2.5517586328783095E-3</v>
      </c>
      <c r="L310" s="1">
        <f t="shared" si="43"/>
        <v>8.2569242066021006E-3</v>
      </c>
      <c r="M310" s="1">
        <f t="shared" si="44"/>
        <v>1.2053642505472529E-3</v>
      </c>
      <c r="N310" s="1">
        <f t="shared" si="45"/>
        <v>27</v>
      </c>
    </row>
    <row r="311" spans="1:14" x14ac:dyDescent="0.25">
      <c r="A311" s="1">
        <v>11</v>
      </c>
      <c r="B311" s="2">
        <v>17</v>
      </c>
      <c r="C311" s="2">
        <v>3</v>
      </c>
      <c r="D311" s="3">
        <v>7.1</v>
      </c>
      <c r="E311" s="3">
        <f t="shared" si="37"/>
        <v>50.41</v>
      </c>
      <c r="F311" s="3"/>
      <c r="G311" s="1">
        <f t="shared" si="38"/>
        <v>12.68</v>
      </c>
      <c r="H311" s="1">
        <f t="shared" si="39"/>
        <v>15.174527877212403</v>
      </c>
      <c r="I311" s="20">
        <f t="shared" si="40"/>
        <v>8.0980253964581408</v>
      </c>
      <c r="J311" s="1">
        <f t="shared" si="41"/>
        <v>8.0980253964581408</v>
      </c>
      <c r="K311" s="1">
        <f t="shared" si="42"/>
        <v>3.9591921416865369E-3</v>
      </c>
      <c r="L311" s="1">
        <f t="shared" si="43"/>
        <v>1.4401135135580287E-2</v>
      </c>
      <c r="M311" s="1">
        <f t="shared" si="44"/>
        <v>6.8300437082932331E-3</v>
      </c>
      <c r="N311" s="1">
        <f t="shared" si="45"/>
        <v>27</v>
      </c>
    </row>
    <row r="312" spans="1:14" x14ac:dyDescent="0.25">
      <c r="A312" s="1">
        <v>11</v>
      </c>
      <c r="B312" s="2">
        <v>18</v>
      </c>
      <c r="C312" s="2">
        <v>1</v>
      </c>
      <c r="D312" s="3">
        <v>15.1</v>
      </c>
      <c r="E312" s="3">
        <f t="shared" si="37"/>
        <v>228.01</v>
      </c>
      <c r="F312" s="3"/>
      <c r="G312" s="1">
        <f t="shared" si="38"/>
        <v>12.68</v>
      </c>
      <c r="H312" s="1">
        <f t="shared" si="39"/>
        <v>15.174527877212403</v>
      </c>
      <c r="I312" s="20">
        <f t="shared" si="40"/>
        <v>11.376878558110027</v>
      </c>
      <c r="J312" s="1">
        <f t="shared" si="41"/>
        <v>11.376878558110027</v>
      </c>
      <c r="K312" s="1">
        <f t="shared" si="42"/>
        <v>1.7907863523625216E-2</v>
      </c>
      <c r="L312" s="1">
        <f t="shared" si="43"/>
        <v>8.3628622085148083E-2</v>
      </c>
      <c r="M312" s="1">
        <f t="shared" si="44"/>
        <v>8.1257921493045018E-2</v>
      </c>
      <c r="N312" s="1">
        <f t="shared" si="45"/>
        <v>27</v>
      </c>
    </row>
    <row r="313" spans="1:14" x14ac:dyDescent="0.25">
      <c r="A313" s="1">
        <v>11</v>
      </c>
      <c r="B313" s="2">
        <v>19</v>
      </c>
      <c r="C313" s="2">
        <v>1</v>
      </c>
      <c r="D313" s="3">
        <v>16.5</v>
      </c>
      <c r="E313" s="3">
        <f t="shared" si="37"/>
        <v>272.25</v>
      </c>
      <c r="F313" s="3"/>
      <c r="G313" s="1">
        <f t="shared" si="38"/>
        <v>12.68</v>
      </c>
      <c r="H313" s="1">
        <f t="shared" si="39"/>
        <v>15.174527877212403</v>
      </c>
      <c r="I313" s="20">
        <f t="shared" si="40"/>
        <v>11.664219510698313</v>
      </c>
      <c r="J313" s="1">
        <f t="shared" si="41"/>
        <v>11.664219510698313</v>
      </c>
      <c r="K313" s="1">
        <f t="shared" si="42"/>
        <v>2.138246499849553E-2</v>
      </c>
      <c r="L313" s="1">
        <f t="shared" si="43"/>
        <v>0.10107797132230011</v>
      </c>
      <c r="M313" s="1">
        <f t="shared" si="44"/>
        <v>9.9114551336918474E-2</v>
      </c>
      <c r="N313" s="1">
        <f t="shared" si="45"/>
        <v>27</v>
      </c>
    </row>
    <row r="314" spans="1:14" x14ac:dyDescent="0.25">
      <c r="A314" s="1">
        <v>11</v>
      </c>
      <c r="B314" s="2">
        <v>20</v>
      </c>
      <c r="C314" s="2">
        <v>1</v>
      </c>
      <c r="D314" s="3">
        <v>19.100000000000001</v>
      </c>
      <c r="E314" s="3">
        <f t="shared" si="37"/>
        <v>364.81000000000006</v>
      </c>
      <c r="F314" s="3">
        <v>12.5</v>
      </c>
      <c r="G314" s="1">
        <f t="shared" si="38"/>
        <v>12.68</v>
      </c>
      <c r="H314" s="1">
        <f t="shared" si="39"/>
        <v>15.174527877212403</v>
      </c>
      <c r="I314" s="20">
        <f t="shared" si="40"/>
        <v>12.071528276643184</v>
      </c>
      <c r="J314" s="1">
        <f t="shared" si="41"/>
        <v>12.5</v>
      </c>
      <c r="K314" s="1">
        <f t="shared" si="42"/>
        <v>2.8652110398902315E-2</v>
      </c>
      <c r="L314" s="1">
        <f t="shared" si="43"/>
        <v>0.14270210150790943</v>
      </c>
      <c r="M314" s="1">
        <f t="shared" si="44"/>
        <v>0.14122099609952948</v>
      </c>
      <c r="N314" s="1">
        <f t="shared" si="45"/>
        <v>27</v>
      </c>
    </row>
    <row r="315" spans="1:14" x14ac:dyDescent="0.25">
      <c r="A315" s="1">
        <v>11</v>
      </c>
      <c r="B315" s="2">
        <v>21</v>
      </c>
      <c r="C315" s="2">
        <v>1</v>
      </c>
      <c r="D315" s="3">
        <v>18.3</v>
      </c>
      <c r="E315" s="3">
        <f t="shared" si="37"/>
        <v>334.89000000000004</v>
      </c>
      <c r="F315" s="3"/>
      <c r="G315" s="1">
        <f t="shared" si="38"/>
        <v>12.68</v>
      </c>
      <c r="H315" s="1">
        <f t="shared" si="39"/>
        <v>15.174527877212403</v>
      </c>
      <c r="I315" s="20">
        <f t="shared" si="40"/>
        <v>11.961262581109846</v>
      </c>
      <c r="J315" s="1">
        <f t="shared" si="41"/>
        <v>11.961262581109846</v>
      </c>
      <c r="K315" s="1">
        <f t="shared" si="42"/>
        <v>2.630219909401715E-2</v>
      </c>
      <c r="L315" s="1">
        <f t="shared" si="43"/>
        <v>0.12554094901344084</v>
      </c>
      <c r="M315" s="1">
        <f t="shared" si="44"/>
        <v>0.12397543279327788</v>
      </c>
      <c r="N315" s="1">
        <f t="shared" si="45"/>
        <v>27</v>
      </c>
    </row>
    <row r="316" spans="1:14" x14ac:dyDescent="0.25">
      <c r="A316" s="1">
        <v>12</v>
      </c>
      <c r="B316" s="2">
        <v>1</v>
      </c>
      <c r="C316" s="2">
        <v>1</v>
      </c>
      <c r="D316" s="3">
        <v>8.5</v>
      </c>
      <c r="E316" s="3">
        <f t="shared" si="37"/>
        <v>72.25</v>
      </c>
      <c r="F316" s="3"/>
      <c r="G316" s="1">
        <f t="shared" si="38"/>
        <v>12.979999999999999</v>
      </c>
      <c r="H316" s="1">
        <f t="shared" si="39"/>
        <v>10.868180755820013</v>
      </c>
      <c r="I316" s="20">
        <f t="shared" si="40"/>
        <v>10.713598868266736</v>
      </c>
      <c r="J316" s="1">
        <f t="shared" si="41"/>
        <v>10.713598868266736</v>
      </c>
      <c r="K316" s="1">
        <f t="shared" si="42"/>
        <v>5.6745017305465635E-3</v>
      </c>
      <c r="L316" s="1">
        <f t="shared" si="43"/>
        <v>2.7510993256105953E-2</v>
      </c>
      <c r="M316" s="1">
        <f t="shared" si="44"/>
        <v>1.9519777299157066E-2</v>
      </c>
      <c r="N316" s="1">
        <f t="shared" si="45"/>
        <v>34</v>
      </c>
    </row>
    <row r="317" spans="1:14" x14ac:dyDescent="0.25">
      <c r="A317" s="1">
        <v>12</v>
      </c>
      <c r="B317" s="2">
        <v>2</v>
      </c>
      <c r="C317" s="2">
        <v>1</v>
      </c>
      <c r="D317" s="3">
        <v>15.4</v>
      </c>
      <c r="E317" s="3">
        <f t="shared" si="37"/>
        <v>237.16000000000003</v>
      </c>
      <c r="F317" s="3">
        <v>13.8</v>
      </c>
      <c r="G317" s="1">
        <f t="shared" si="38"/>
        <v>12.979999999999999</v>
      </c>
      <c r="H317" s="1">
        <f t="shared" si="39"/>
        <v>10.868180755820013</v>
      </c>
      <c r="I317" s="20">
        <f t="shared" si="40"/>
        <v>12.637742405843317</v>
      </c>
      <c r="J317" s="1">
        <f t="shared" si="41"/>
        <v>13.8</v>
      </c>
      <c r="K317" s="1">
        <f t="shared" si="42"/>
        <v>1.8626502843133885E-2</v>
      </c>
      <c r="L317" s="1">
        <f t="shared" si="43"/>
        <v>0.10812334603367049</v>
      </c>
      <c r="M317" s="1">
        <f t="shared" si="44"/>
        <v>0.1053044169763285</v>
      </c>
      <c r="N317" s="1">
        <f t="shared" si="45"/>
        <v>34</v>
      </c>
    </row>
    <row r="318" spans="1:14" x14ac:dyDescent="0.25">
      <c r="A318" s="1">
        <v>12</v>
      </c>
      <c r="B318" s="2">
        <v>3</v>
      </c>
      <c r="C318" s="2">
        <v>1</v>
      </c>
      <c r="D318" s="3">
        <v>11.7</v>
      </c>
      <c r="E318" s="3">
        <f t="shared" si="37"/>
        <v>136.88999999999999</v>
      </c>
      <c r="F318" s="3"/>
      <c r="G318" s="1">
        <f t="shared" si="38"/>
        <v>12.979999999999999</v>
      </c>
      <c r="H318" s="1">
        <f t="shared" si="39"/>
        <v>10.868180755820013</v>
      </c>
      <c r="I318" s="20">
        <f t="shared" si="40"/>
        <v>11.915477075687011</v>
      </c>
      <c r="J318" s="1">
        <f t="shared" si="41"/>
        <v>11.915477075687011</v>
      </c>
      <c r="K318" s="1">
        <f t="shared" si="42"/>
        <v>1.0751315458747669E-2</v>
      </c>
      <c r="L318" s="1">
        <f t="shared" si="43"/>
        <v>5.549739185795647E-2</v>
      </c>
      <c r="M318" s="1">
        <f t="shared" si="44"/>
        <v>5.0901123092971026E-2</v>
      </c>
      <c r="N318" s="1">
        <f t="shared" si="45"/>
        <v>34</v>
      </c>
    </row>
    <row r="319" spans="1:14" x14ac:dyDescent="0.25">
      <c r="A319" s="1">
        <v>12</v>
      </c>
      <c r="B319" s="2">
        <v>4</v>
      </c>
      <c r="C319" s="2">
        <v>1</v>
      </c>
      <c r="D319" s="3">
        <v>7.7</v>
      </c>
      <c r="E319" s="3">
        <f t="shared" si="37"/>
        <v>59.290000000000006</v>
      </c>
      <c r="F319" s="3"/>
      <c r="G319" s="1">
        <f t="shared" si="38"/>
        <v>12.979999999999999</v>
      </c>
      <c r="H319" s="1">
        <f t="shared" si="39"/>
        <v>10.868180755820013</v>
      </c>
      <c r="I319" s="20">
        <f t="shared" si="40"/>
        <v>10.279541945903807</v>
      </c>
      <c r="J319" s="1">
        <f t="shared" si="41"/>
        <v>10.279541945903807</v>
      </c>
      <c r="K319" s="1">
        <f t="shared" si="42"/>
        <v>4.6566257107834713E-3</v>
      </c>
      <c r="L319" s="1">
        <f t="shared" si="43"/>
        <v>2.1928734486711784E-2</v>
      </c>
      <c r="M319" s="1">
        <f t="shared" si="44"/>
        <v>1.2963400985868855E-2</v>
      </c>
      <c r="N319" s="1">
        <f t="shared" si="45"/>
        <v>34</v>
      </c>
    </row>
    <row r="320" spans="1:14" x14ac:dyDescent="0.25">
      <c r="A320" s="1">
        <v>12</v>
      </c>
      <c r="B320" s="2">
        <v>5</v>
      </c>
      <c r="C320" s="2">
        <v>1</v>
      </c>
      <c r="D320" s="3">
        <v>11.5</v>
      </c>
      <c r="E320" s="3">
        <f t="shared" si="37"/>
        <v>132.25</v>
      </c>
      <c r="F320" s="3"/>
      <c r="G320" s="1">
        <f t="shared" si="38"/>
        <v>12.979999999999999</v>
      </c>
      <c r="H320" s="1">
        <f t="shared" si="39"/>
        <v>10.868180755820013</v>
      </c>
      <c r="I320" s="20">
        <f t="shared" si="40"/>
        <v>11.859956156229055</v>
      </c>
      <c r="J320" s="1">
        <f t="shared" si="41"/>
        <v>11.859956156229055</v>
      </c>
      <c r="K320" s="1">
        <f t="shared" si="42"/>
        <v>1.0386890710931254E-2</v>
      </c>
      <c r="L320" s="1">
        <f t="shared" si="43"/>
        <v>5.3500497080962856E-2</v>
      </c>
      <c r="M320" s="1">
        <f t="shared" si="44"/>
        <v>4.8743089471400887E-2</v>
      </c>
      <c r="N320" s="1">
        <f t="shared" si="45"/>
        <v>34</v>
      </c>
    </row>
    <row r="321" spans="1:14" x14ac:dyDescent="0.25">
      <c r="A321" s="1">
        <v>12</v>
      </c>
      <c r="B321" s="2">
        <v>6</v>
      </c>
      <c r="C321" s="2">
        <v>1</v>
      </c>
      <c r="D321" s="3">
        <v>10.1</v>
      </c>
      <c r="E321" s="3">
        <f t="shared" si="37"/>
        <v>102.00999999999999</v>
      </c>
      <c r="F321" s="3"/>
      <c r="G321" s="1">
        <f t="shared" si="38"/>
        <v>12.979999999999999</v>
      </c>
      <c r="H321" s="1">
        <f t="shared" si="39"/>
        <v>10.868180755820013</v>
      </c>
      <c r="I321" s="20">
        <f t="shared" si="40"/>
        <v>11.405748419585564</v>
      </c>
      <c r="J321" s="1">
        <f t="shared" si="41"/>
        <v>11.405748419585564</v>
      </c>
      <c r="K321" s="1">
        <f t="shared" si="42"/>
        <v>8.0118466648173691E-3</v>
      </c>
      <c r="L321" s="1">
        <f t="shared" si="43"/>
        <v>4.0420691463851952E-2</v>
      </c>
      <c r="M321" s="1">
        <f t="shared" si="44"/>
        <v>3.4339360658802623E-2</v>
      </c>
      <c r="N321" s="1">
        <f t="shared" si="45"/>
        <v>34</v>
      </c>
    </row>
    <row r="322" spans="1:14" x14ac:dyDescent="0.25">
      <c r="A322" s="1">
        <v>12</v>
      </c>
      <c r="B322" s="2">
        <v>7</v>
      </c>
      <c r="C322" s="2">
        <v>1</v>
      </c>
      <c r="D322" s="3">
        <v>8.1999999999999993</v>
      </c>
      <c r="E322" s="3">
        <f t="shared" si="37"/>
        <v>67.239999999999995</v>
      </c>
      <c r="F322" s="3"/>
      <c r="G322" s="1">
        <f t="shared" si="38"/>
        <v>12.979999999999999</v>
      </c>
      <c r="H322" s="1">
        <f t="shared" si="39"/>
        <v>10.868180755820013</v>
      </c>
      <c r="I322" s="20">
        <f t="shared" si="40"/>
        <v>10.558554972706229</v>
      </c>
      <c r="J322" s="1">
        <f t="shared" si="41"/>
        <v>10.558554972706229</v>
      </c>
      <c r="K322" s="1">
        <f t="shared" si="42"/>
        <v>5.2810172506844418E-3</v>
      </c>
      <c r="L322" s="1">
        <f t="shared" si="43"/>
        <v>2.5347196762423002E-2</v>
      </c>
      <c r="M322" s="1">
        <f t="shared" si="44"/>
        <v>1.6978785970971931E-2</v>
      </c>
      <c r="N322" s="1">
        <f t="shared" si="45"/>
        <v>34</v>
      </c>
    </row>
    <row r="323" spans="1:14" x14ac:dyDescent="0.25">
      <c r="A323" s="1">
        <v>12</v>
      </c>
      <c r="B323" s="2">
        <v>8</v>
      </c>
      <c r="C323" s="2">
        <v>1</v>
      </c>
      <c r="D323" s="3">
        <v>5.3</v>
      </c>
      <c r="E323" s="3">
        <f t="shared" si="37"/>
        <v>28.09</v>
      </c>
      <c r="F323" s="3"/>
      <c r="G323" s="1">
        <f t="shared" si="38"/>
        <v>12.979999999999999</v>
      </c>
      <c r="H323" s="1">
        <f t="shared" si="39"/>
        <v>10.868180755820013</v>
      </c>
      <c r="I323" s="20">
        <f t="shared" si="40"/>
        <v>8.497535143186246</v>
      </c>
      <c r="J323" s="1">
        <f t="shared" si="41"/>
        <v>8.497535143186246</v>
      </c>
      <c r="K323" s="1">
        <f t="shared" si="42"/>
        <v>2.2061834409834321E-3</v>
      </c>
      <c r="L323" s="1">
        <f t="shared" si="43"/>
        <v>8.9509985657359528E-3</v>
      </c>
      <c r="M323" s="1">
        <f t="shared" si="44"/>
        <v>6.4264863396474138E-4</v>
      </c>
      <c r="N323" s="1">
        <f t="shared" si="45"/>
        <v>34</v>
      </c>
    </row>
    <row r="324" spans="1:14" x14ac:dyDescent="0.25">
      <c r="A324" s="1">
        <v>12</v>
      </c>
      <c r="B324" s="2">
        <v>9</v>
      </c>
      <c r="C324" s="2">
        <v>1</v>
      </c>
      <c r="D324" s="3">
        <v>20.399999999999999</v>
      </c>
      <c r="E324" s="3">
        <f t="shared" si="37"/>
        <v>416.15999999999997</v>
      </c>
      <c r="F324" s="3">
        <v>13.2</v>
      </c>
      <c r="G324" s="1">
        <f t="shared" si="38"/>
        <v>12.979999999999999</v>
      </c>
      <c r="H324" s="1">
        <f t="shared" si="39"/>
        <v>10.868180755820013</v>
      </c>
      <c r="I324" s="20">
        <f t="shared" si="40"/>
        <v>13.069902708117617</v>
      </c>
      <c r="J324" s="1">
        <f t="shared" si="41"/>
        <v>13.2</v>
      </c>
      <c r="K324" s="1">
        <f t="shared" si="42"/>
        <v>3.2685129967948208E-2</v>
      </c>
      <c r="L324" s="1">
        <f t="shared" si="43"/>
        <v>0.1711758781833527</v>
      </c>
      <c r="M324" s="1">
        <f t="shared" si="44"/>
        <v>0.16983689859336135</v>
      </c>
      <c r="N324" s="1">
        <f t="shared" si="45"/>
        <v>34</v>
      </c>
    </row>
    <row r="325" spans="1:14" x14ac:dyDescent="0.25">
      <c r="A325" s="1">
        <v>12</v>
      </c>
      <c r="B325" s="2">
        <v>10</v>
      </c>
      <c r="C325" s="2">
        <v>1</v>
      </c>
      <c r="D325" s="3">
        <v>10</v>
      </c>
      <c r="E325" s="3">
        <f t="shared" si="37"/>
        <v>100</v>
      </c>
      <c r="F325" s="3"/>
      <c r="G325" s="1">
        <f t="shared" si="38"/>
        <v>12.979999999999999</v>
      </c>
      <c r="H325" s="1">
        <f t="shared" si="39"/>
        <v>10.868180755820013</v>
      </c>
      <c r="I325" s="20">
        <f t="shared" si="40"/>
        <v>11.368413450400087</v>
      </c>
      <c r="J325" s="1">
        <f t="shared" si="41"/>
        <v>11.368413450400087</v>
      </c>
      <c r="K325" s="1">
        <f t="shared" si="42"/>
        <v>7.8539816339744835E-3</v>
      </c>
      <c r="L325" s="1">
        <f t="shared" si="43"/>
        <v>3.9548410656171963E-2</v>
      </c>
      <c r="M325" s="1">
        <f t="shared" si="44"/>
        <v>3.3358863293200612E-2</v>
      </c>
      <c r="N325" s="1">
        <f t="shared" si="45"/>
        <v>34</v>
      </c>
    </row>
    <row r="326" spans="1:14" x14ac:dyDescent="0.25">
      <c r="A326" s="1">
        <v>12</v>
      </c>
      <c r="B326" s="2">
        <v>11</v>
      </c>
      <c r="C326" s="2">
        <v>1</v>
      </c>
      <c r="D326" s="3">
        <v>17.5</v>
      </c>
      <c r="E326" s="3">
        <f t="shared" si="37"/>
        <v>306.25</v>
      </c>
      <c r="F326" s="3">
        <v>14.3</v>
      </c>
      <c r="G326" s="1">
        <f t="shared" si="38"/>
        <v>12.979999999999999</v>
      </c>
      <c r="H326" s="1">
        <f t="shared" si="39"/>
        <v>10.868180755820013</v>
      </c>
      <c r="I326" s="20">
        <f t="shared" si="40"/>
        <v>12.8699082930882</v>
      </c>
      <c r="J326" s="1">
        <f t="shared" si="41"/>
        <v>14.3</v>
      </c>
      <c r="K326" s="1">
        <f t="shared" si="42"/>
        <v>2.4052818754046853E-2</v>
      </c>
      <c r="L326" s="1">
        <f t="shared" si="43"/>
        <v>0.14203429624352945</v>
      </c>
      <c r="M326" s="1">
        <f t="shared" si="44"/>
        <v>0.13988920123438575</v>
      </c>
      <c r="N326" s="1">
        <f t="shared" si="45"/>
        <v>34</v>
      </c>
    </row>
    <row r="327" spans="1:14" x14ac:dyDescent="0.25">
      <c r="A327" s="1">
        <v>12</v>
      </c>
      <c r="B327" s="2">
        <v>12</v>
      </c>
      <c r="C327" s="2">
        <v>1</v>
      </c>
      <c r="D327" s="3">
        <v>18.2</v>
      </c>
      <c r="E327" s="3">
        <f t="shared" si="37"/>
        <v>331.23999999999995</v>
      </c>
      <c r="F327" s="3">
        <v>13.3</v>
      </c>
      <c r="G327" s="1">
        <f t="shared" si="38"/>
        <v>12.979999999999999</v>
      </c>
      <c r="H327" s="1">
        <f t="shared" si="39"/>
        <v>10.868180755820013</v>
      </c>
      <c r="I327" s="20">
        <f t="shared" si="40"/>
        <v>12.928770220797833</v>
      </c>
      <c r="J327" s="1">
        <f t="shared" si="41"/>
        <v>13.3</v>
      </c>
      <c r="K327" s="1">
        <f t="shared" si="42"/>
        <v>2.6015528764377072E-2</v>
      </c>
      <c r="L327" s="1">
        <f t="shared" si="43"/>
        <v>0.14036038428818381</v>
      </c>
      <c r="M327" s="1">
        <f t="shared" si="44"/>
        <v>0.13856846223450467</v>
      </c>
      <c r="N327" s="1">
        <f t="shared" si="45"/>
        <v>34</v>
      </c>
    </row>
    <row r="328" spans="1:14" x14ac:dyDescent="0.25">
      <c r="A328" s="1">
        <v>12</v>
      </c>
      <c r="B328" s="2">
        <v>13</v>
      </c>
      <c r="C328" s="2">
        <v>1</v>
      </c>
      <c r="D328" s="3">
        <v>11.9</v>
      </c>
      <c r="E328" s="3">
        <f t="shared" si="37"/>
        <v>141.61000000000001</v>
      </c>
      <c r="F328" s="3"/>
      <c r="G328" s="1">
        <f t="shared" si="38"/>
        <v>12.979999999999999</v>
      </c>
      <c r="H328" s="1">
        <f t="shared" si="39"/>
        <v>10.868180755820013</v>
      </c>
      <c r="I328" s="20">
        <f t="shared" si="40"/>
        <v>11.968914933265465</v>
      </c>
      <c r="J328" s="1">
        <f t="shared" si="41"/>
        <v>11.968914933265465</v>
      </c>
      <c r="K328" s="1">
        <f t="shared" si="42"/>
        <v>1.1122023391871266E-2</v>
      </c>
      <c r="L328" s="1">
        <f t="shared" si="43"/>
        <v>5.7525391460081073E-2</v>
      </c>
      <c r="M328" s="1">
        <f t="shared" si="44"/>
        <v>5.3083809243398644E-2</v>
      </c>
      <c r="N328" s="1">
        <f t="shared" si="45"/>
        <v>34</v>
      </c>
    </row>
    <row r="329" spans="1:14" x14ac:dyDescent="0.25">
      <c r="A329" s="1">
        <v>12</v>
      </c>
      <c r="B329" s="2">
        <v>14</v>
      </c>
      <c r="C329" s="2">
        <v>1</v>
      </c>
      <c r="D329" s="3">
        <v>6.4</v>
      </c>
      <c r="E329" s="3">
        <f t="shared" si="37"/>
        <v>40.960000000000008</v>
      </c>
      <c r="F329" s="3"/>
      <c r="G329" s="1">
        <f t="shared" si="38"/>
        <v>12.979999999999999</v>
      </c>
      <c r="H329" s="1">
        <f t="shared" si="39"/>
        <v>10.868180755820013</v>
      </c>
      <c r="I329" s="20">
        <f t="shared" si="40"/>
        <v>9.4159986014412418</v>
      </c>
      <c r="J329" s="1">
        <f t="shared" si="41"/>
        <v>9.4159986014412418</v>
      </c>
      <c r="K329" s="1">
        <f t="shared" si="42"/>
        <v>3.2169908772759488E-3</v>
      </c>
      <c r="L329" s="1">
        <f t="shared" si="43"/>
        <v>1.4177249246740352E-2</v>
      </c>
      <c r="M329" s="1">
        <f t="shared" si="44"/>
        <v>4.4116032631984145E-3</v>
      </c>
      <c r="N329" s="1">
        <f t="shared" si="45"/>
        <v>34</v>
      </c>
    </row>
    <row r="330" spans="1:14" x14ac:dyDescent="0.25">
      <c r="A330" s="1">
        <v>12</v>
      </c>
      <c r="B330" s="2">
        <v>15</v>
      </c>
      <c r="C330" s="2">
        <v>1</v>
      </c>
      <c r="D330" s="3">
        <v>11.4</v>
      </c>
      <c r="E330" s="3">
        <f t="shared" si="37"/>
        <v>129.96</v>
      </c>
      <c r="F330" s="3"/>
      <c r="G330" s="1">
        <f t="shared" si="38"/>
        <v>12.979999999999999</v>
      </c>
      <c r="H330" s="1">
        <f t="shared" si="39"/>
        <v>10.868180755820013</v>
      </c>
      <c r="I330" s="20">
        <f t="shared" si="40"/>
        <v>11.831389295557425</v>
      </c>
      <c r="J330" s="1">
        <f t="shared" si="41"/>
        <v>11.831389295557425</v>
      </c>
      <c r="K330" s="1">
        <f t="shared" si="42"/>
        <v>1.0207034531513238E-2</v>
      </c>
      <c r="L330" s="1">
        <f t="shared" si="43"/>
        <v>5.2513812778336409E-2</v>
      </c>
      <c r="M330" s="1">
        <f t="shared" si="44"/>
        <v>4.7673348375764722E-2</v>
      </c>
      <c r="N330" s="1">
        <f t="shared" si="45"/>
        <v>34</v>
      </c>
    </row>
    <row r="331" spans="1:14" x14ac:dyDescent="0.25">
      <c r="A331" s="1">
        <v>12</v>
      </c>
      <c r="B331" s="2">
        <v>16</v>
      </c>
      <c r="C331" s="2">
        <v>1</v>
      </c>
      <c r="D331" s="3">
        <v>12.5</v>
      </c>
      <c r="E331" s="3">
        <f t="shared" si="37"/>
        <v>156.25</v>
      </c>
      <c r="F331" s="3">
        <v>10.3</v>
      </c>
      <c r="G331" s="1">
        <f t="shared" si="38"/>
        <v>12.979999999999999</v>
      </c>
      <c r="H331" s="1">
        <f t="shared" si="39"/>
        <v>10.868180755820013</v>
      </c>
      <c r="I331" s="20">
        <f t="shared" si="40"/>
        <v>12.117497117417964</v>
      </c>
      <c r="J331" s="1">
        <f t="shared" si="41"/>
        <v>10.3</v>
      </c>
      <c r="K331" s="1">
        <f t="shared" si="42"/>
        <v>1.2271846303085129E-2</v>
      </c>
      <c r="L331" s="1">
        <f t="shared" si="43"/>
        <v>5.2957601655318001E-2</v>
      </c>
      <c r="M331" s="1">
        <f t="shared" si="44"/>
        <v>4.9625411786005665E-2</v>
      </c>
      <c r="N331" s="1">
        <f t="shared" si="45"/>
        <v>34</v>
      </c>
    </row>
    <row r="332" spans="1:14" x14ac:dyDescent="0.25">
      <c r="A332" s="1">
        <v>12</v>
      </c>
      <c r="B332" s="2">
        <v>17</v>
      </c>
      <c r="C332" s="2">
        <v>1</v>
      </c>
      <c r="D332" s="3">
        <v>11.4</v>
      </c>
      <c r="E332" s="3">
        <f t="shared" si="37"/>
        <v>129.96</v>
      </c>
      <c r="F332" s="3"/>
      <c r="G332" s="1">
        <f t="shared" si="38"/>
        <v>12.979999999999999</v>
      </c>
      <c r="H332" s="1">
        <f t="shared" si="39"/>
        <v>10.868180755820013</v>
      </c>
      <c r="I332" s="20">
        <f t="shared" si="40"/>
        <v>11.831389295557425</v>
      </c>
      <c r="J332" s="1">
        <f t="shared" si="41"/>
        <v>11.831389295557425</v>
      </c>
      <c r="K332" s="1">
        <f t="shared" si="42"/>
        <v>1.0207034531513238E-2</v>
      </c>
      <c r="L332" s="1">
        <f t="shared" si="43"/>
        <v>5.2513812778336409E-2</v>
      </c>
      <c r="M332" s="1">
        <f t="shared" si="44"/>
        <v>4.7673348375764722E-2</v>
      </c>
      <c r="N332" s="1">
        <f t="shared" si="45"/>
        <v>34</v>
      </c>
    </row>
    <row r="333" spans="1:14" x14ac:dyDescent="0.25">
      <c r="A333" s="1">
        <v>12</v>
      </c>
      <c r="B333" s="2">
        <v>18</v>
      </c>
      <c r="C333" s="2">
        <v>1</v>
      </c>
      <c r="D333" s="3">
        <v>8.1999999999999993</v>
      </c>
      <c r="E333" s="3">
        <f t="shared" si="37"/>
        <v>67.239999999999995</v>
      </c>
      <c r="F333" s="3"/>
      <c r="G333" s="1">
        <f t="shared" si="38"/>
        <v>12.979999999999999</v>
      </c>
      <c r="H333" s="1">
        <f t="shared" si="39"/>
        <v>10.868180755820013</v>
      </c>
      <c r="I333" s="20">
        <f t="shared" si="40"/>
        <v>10.558554972706229</v>
      </c>
      <c r="J333" s="1">
        <f t="shared" si="41"/>
        <v>10.558554972706229</v>
      </c>
      <c r="K333" s="1">
        <f t="shared" si="42"/>
        <v>5.2810172506844418E-3</v>
      </c>
      <c r="L333" s="1">
        <f t="shared" si="43"/>
        <v>2.5347196762423002E-2</v>
      </c>
      <c r="M333" s="1">
        <f t="shared" si="44"/>
        <v>1.6978785970971931E-2</v>
      </c>
      <c r="N333" s="1">
        <f t="shared" si="45"/>
        <v>34</v>
      </c>
    </row>
    <row r="334" spans="1:14" x14ac:dyDescent="0.25">
      <c r="A334" s="1">
        <v>12</v>
      </c>
      <c r="B334" s="2">
        <v>19</v>
      </c>
      <c r="C334" s="2">
        <v>1</v>
      </c>
      <c r="D334" s="3">
        <v>9.4</v>
      </c>
      <c r="E334" s="3">
        <f t="shared" ref="E334:E397" si="46">D334^2</f>
        <v>88.360000000000014</v>
      </c>
      <c r="F334" s="3"/>
      <c r="G334" s="1">
        <f t="shared" ref="G334:G397" si="47">VLOOKUP($A334,$Q$13:$U$39,2,FALSE)</f>
        <v>12.979999999999999</v>
      </c>
      <c r="H334" s="1">
        <f t="shared" ref="H334:H397" si="48">VLOOKUP($A334,$Q$13:$U$39,4,FALSE)</f>
        <v>10.868180755820013</v>
      </c>
      <c r="I334" s="20">
        <f t="shared" ref="I334:I397" si="49">G334*(1+$G$2*G334*EXP($G$3*G334))*(1-EXP(-$G$4*D334/H334))</f>
        <v>11.128772031641111</v>
      </c>
      <c r="J334" s="1">
        <f t="shared" ref="J334:J397" si="50">IF(F334&lt;&gt;"",F334,I334)</f>
        <v>11.128772031641111</v>
      </c>
      <c r="K334" s="1">
        <f t="shared" ref="K334:K397" si="51">PI()/40000*E334</f>
        <v>6.939778171779854E-3</v>
      </c>
      <c r="L334" s="1">
        <f t="shared" ref="L334:L397" si="52">$I$2*D334^$I$3*J334^$I$4</f>
        <v>3.4494936736458509E-2</v>
      </c>
      <c r="M334" s="1">
        <f t="shared" ref="M334:M397" si="53">L334*EXP(-$K$2*(6/D334)^$K$3)</f>
        <v>2.7619694874003946E-2</v>
      </c>
      <c r="N334" s="1">
        <f t="shared" ref="N334:N397" si="54">VLOOKUP($A334,$Q$13:$U$39,5,FALSE)</f>
        <v>34</v>
      </c>
    </row>
    <row r="335" spans="1:14" x14ac:dyDescent="0.25">
      <c r="A335" s="1">
        <v>12</v>
      </c>
      <c r="B335" s="2">
        <v>20</v>
      </c>
      <c r="C335" s="2">
        <v>1</v>
      </c>
      <c r="D335" s="3">
        <v>9.3000000000000007</v>
      </c>
      <c r="E335" s="3">
        <f t="shared" si="46"/>
        <v>86.490000000000009</v>
      </c>
      <c r="F335" s="3"/>
      <c r="G335" s="1">
        <f t="shared" si="47"/>
        <v>12.979999999999999</v>
      </c>
      <c r="H335" s="1">
        <f t="shared" si="48"/>
        <v>10.868180755820013</v>
      </c>
      <c r="I335" s="20">
        <f t="shared" si="49"/>
        <v>11.086090260036068</v>
      </c>
      <c r="J335" s="1">
        <f t="shared" si="50"/>
        <v>11.086090260036068</v>
      </c>
      <c r="K335" s="1">
        <f t="shared" si="51"/>
        <v>6.7929087152245309E-3</v>
      </c>
      <c r="L335" s="1">
        <f t="shared" si="52"/>
        <v>3.3683163679718735E-2</v>
      </c>
      <c r="M335" s="1">
        <f t="shared" si="53"/>
        <v>2.6688075496727179E-2</v>
      </c>
      <c r="N335" s="1">
        <f t="shared" si="54"/>
        <v>34</v>
      </c>
    </row>
    <row r="336" spans="1:14" x14ac:dyDescent="0.25">
      <c r="A336" s="1">
        <v>12</v>
      </c>
      <c r="B336" s="2">
        <v>21</v>
      </c>
      <c r="C336" s="2">
        <v>1</v>
      </c>
      <c r="D336" s="3">
        <v>8.4</v>
      </c>
      <c r="E336" s="3">
        <f t="shared" si="46"/>
        <v>70.56</v>
      </c>
      <c r="F336" s="3"/>
      <c r="G336" s="1">
        <f t="shared" si="47"/>
        <v>12.979999999999999</v>
      </c>
      <c r="H336" s="1">
        <f t="shared" si="48"/>
        <v>10.868180755820013</v>
      </c>
      <c r="I336" s="20">
        <f t="shared" si="49"/>
        <v>10.66290251862873</v>
      </c>
      <c r="J336" s="1">
        <f t="shared" si="50"/>
        <v>10.66290251862873</v>
      </c>
      <c r="K336" s="1">
        <f t="shared" si="51"/>
        <v>5.541769440932395E-3</v>
      </c>
      <c r="L336" s="1">
        <f t="shared" si="52"/>
        <v>2.6780445830253678E-2</v>
      </c>
      <c r="M336" s="1">
        <f t="shared" si="53"/>
        <v>1.8662898066082619E-2</v>
      </c>
      <c r="N336" s="1">
        <f t="shared" si="54"/>
        <v>34</v>
      </c>
    </row>
    <row r="337" spans="1:14" x14ac:dyDescent="0.25">
      <c r="A337" s="1">
        <v>12</v>
      </c>
      <c r="B337" s="2">
        <v>22</v>
      </c>
      <c r="C337" s="2">
        <v>1</v>
      </c>
      <c r="D337" s="3">
        <v>7.6</v>
      </c>
      <c r="E337" s="3">
        <f t="shared" si="46"/>
        <v>57.76</v>
      </c>
      <c r="F337" s="3"/>
      <c r="G337" s="1">
        <f t="shared" si="47"/>
        <v>12.979999999999999</v>
      </c>
      <c r="H337" s="1">
        <f t="shared" si="48"/>
        <v>10.868180755820013</v>
      </c>
      <c r="I337" s="20">
        <f t="shared" si="49"/>
        <v>10.220466482724955</v>
      </c>
      <c r="J337" s="1">
        <f t="shared" si="50"/>
        <v>10.220466482724955</v>
      </c>
      <c r="K337" s="1">
        <f t="shared" si="51"/>
        <v>4.5364597917836608E-3</v>
      </c>
      <c r="L337" s="1">
        <f t="shared" si="52"/>
        <v>2.1273646617215414E-2</v>
      </c>
      <c r="M337" s="1">
        <f t="shared" si="53"/>
        <v>1.2198356083663825E-2</v>
      </c>
      <c r="N337" s="1">
        <f t="shared" si="54"/>
        <v>34</v>
      </c>
    </row>
    <row r="338" spans="1:14" x14ac:dyDescent="0.25">
      <c r="A338" s="1">
        <v>12</v>
      </c>
      <c r="B338" s="2">
        <v>23</v>
      </c>
      <c r="C338" s="2">
        <v>1</v>
      </c>
      <c r="D338" s="3">
        <v>11.9</v>
      </c>
      <c r="E338" s="3">
        <f t="shared" si="46"/>
        <v>141.61000000000001</v>
      </c>
      <c r="F338" s="3"/>
      <c r="G338" s="1">
        <f t="shared" si="47"/>
        <v>12.979999999999999</v>
      </c>
      <c r="H338" s="1">
        <f t="shared" si="48"/>
        <v>10.868180755820013</v>
      </c>
      <c r="I338" s="20">
        <f t="shared" si="49"/>
        <v>11.968914933265465</v>
      </c>
      <c r="J338" s="1">
        <f t="shared" si="50"/>
        <v>11.968914933265465</v>
      </c>
      <c r="K338" s="1">
        <f t="shared" si="51"/>
        <v>1.1122023391871266E-2</v>
      </c>
      <c r="L338" s="1">
        <f t="shared" si="52"/>
        <v>5.7525391460081073E-2</v>
      </c>
      <c r="M338" s="1">
        <f t="shared" si="53"/>
        <v>5.3083809243398644E-2</v>
      </c>
      <c r="N338" s="1">
        <f t="shared" si="54"/>
        <v>34</v>
      </c>
    </row>
    <row r="339" spans="1:14" x14ac:dyDescent="0.25">
      <c r="A339" s="1">
        <v>12</v>
      </c>
      <c r="B339" s="2">
        <v>24</v>
      </c>
      <c r="C339" s="2">
        <v>1</v>
      </c>
      <c r="D339" s="3">
        <v>11.9</v>
      </c>
      <c r="E339" s="3">
        <f t="shared" si="46"/>
        <v>141.61000000000001</v>
      </c>
      <c r="F339" s="3"/>
      <c r="G339" s="1">
        <f t="shared" si="47"/>
        <v>12.979999999999999</v>
      </c>
      <c r="H339" s="1">
        <f t="shared" si="48"/>
        <v>10.868180755820013</v>
      </c>
      <c r="I339" s="20">
        <f t="shared" si="49"/>
        <v>11.968914933265465</v>
      </c>
      <c r="J339" s="1">
        <f t="shared" si="50"/>
        <v>11.968914933265465</v>
      </c>
      <c r="K339" s="1">
        <f t="shared" si="51"/>
        <v>1.1122023391871266E-2</v>
      </c>
      <c r="L339" s="1">
        <f t="shared" si="52"/>
        <v>5.7525391460081073E-2</v>
      </c>
      <c r="M339" s="1">
        <f t="shared" si="53"/>
        <v>5.3083809243398644E-2</v>
      </c>
      <c r="N339" s="1">
        <f t="shared" si="54"/>
        <v>34</v>
      </c>
    </row>
    <row r="340" spans="1:14" x14ac:dyDescent="0.25">
      <c r="A340" s="1">
        <v>12</v>
      </c>
      <c r="B340" s="2">
        <v>25</v>
      </c>
      <c r="C340" s="2">
        <v>1</v>
      </c>
      <c r="D340" s="3">
        <v>11.7</v>
      </c>
      <c r="E340" s="3">
        <f t="shared" si="46"/>
        <v>136.88999999999999</v>
      </c>
      <c r="F340" s="3"/>
      <c r="G340" s="1">
        <f t="shared" si="47"/>
        <v>12.979999999999999</v>
      </c>
      <c r="H340" s="1">
        <f t="shared" si="48"/>
        <v>10.868180755820013</v>
      </c>
      <c r="I340" s="20">
        <f t="shared" si="49"/>
        <v>11.915477075687011</v>
      </c>
      <c r="J340" s="1">
        <f t="shared" si="50"/>
        <v>11.915477075687011</v>
      </c>
      <c r="K340" s="1">
        <f t="shared" si="51"/>
        <v>1.0751315458747669E-2</v>
      </c>
      <c r="L340" s="1">
        <f t="shared" si="52"/>
        <v>5.549739185795647E-2</v>
      </c>
      <c r="M340" s="1">
        <f t="shared" si="53"/>
        <v>5.0901123092971026E-2</v>
      </c>
      <c r="N340" s="1">
        <f t="shared" si="54"/>
        <v>34</v>
      </c>
    </row>
    <row r="341" spans="1:14" x14ac:dyDescent="0.25">
      <c r="A341" s="1">
        <v>12</v>
      </c>
      <c r="B341" s="2">
        <v>26</v>
      </c>
      <c r="C341" s="2">
        <v>1</v>
      </c>
      <c r="D341" s="3">
        <v>6.4</v>
      </c>
      <c r="E341" s="3">
        <f t="shared" si="46"/>
        <v>40.960000000000008</v>
      </c>
      <c r="F341" s="3"/>
      <c r="G341" s="1">
        <f t="shared" si="47"/>
        <v>12.979999999999999</v>
      </c>
      <c r="H341" s="1">
        <f t="shared" si="48"/>
        <v>10.868180755820013</v>
      </c>
      <c r="I341" s="20">
        <f t="shared" si="49"/>
        <v>9.4159986014412418</v>
      </c>
      <c r="J341" s="1">
        <f t="shared" si="50"/>
        <v>9.4159986014412418</v>
      </c>
      <c r="K341" s="1">
        <f t="shared" si="51"/>
        <v>3.2169908772759488E-3</v>
      </c>
      <c r="L341" s="1">
        <f t="shared" si="52"/>
        <v>1.4177249246740352E-2</v>
      </c>
      <c r="M341" s="1">
        <f t="shared" si="53"/>
        <v>4.4116032631984145E-3</v>
      </c>
      <c r="N341" s="1">
        <f t="shared" si="54"/>
        <v>34</v>
      </c>
    </row>
    <row r="342" spans="1:14" x14ac:dyDescent="0.25">
      <c r="A342" s="1">
        <v>12</v>
      </c>
      <c r="B342" s="2">
        <v>27</v>
      </c>
      <c r="C342" s="2">
        <v>1</v>
      </c>
      <c r="D342" s="3">
        <v>9.1</v>
      </c>
      <c r="E342" s="3">
        <f t="shared" si="46"/>
        <v>82.809999999999988</v>
      </c>
      <c r="F342" s="3"/>
      <c r="G342" s="1">
        <f t="shared" si="47"/>
        <v>12.979999999999999</v>
      </c>
      <c r="H342" s="1">
        <f t="shared" si="48"/>
        <v>10.868180755820013</v>
      </c>
      <c r="I342" s="20">
        <f t="shared" si="49"/>
        <v>10.998239001426473</v>
      </c>
      <c r="J342" s="1">
        <f t="shared" si="50"/>
        <v>10.998239001426473</v>
      </c>
      <c r="K342" s="1">
        <f t="shared" si="51"/>
        <v>6.5038821910942679E-3</v>
      </c>
      <c r="L342" s="1">
        <f t="shared" si="52"/>
        <v>3.2086163924495106E-2</v>
      </c>
      <c r="M342" s="1">
        <f t="shared" si="53"/>
        <v>2.4847374904265376E-2</v>
      </c>
      <c r="N342" s="1">
        <f t="shared" si="54"/>
        <v>34</v>
      </c>
    </row>
    <row r="343" spans="1:14" x14ac:dyDescent="0.25">
      <c r="A343" s="1">
        <v>12</v>
      </c>
      <c r="B343" s="2">
        <v>28</v>
      </c>
      <c r="C343" s="2">
        <v>1</v>
      </c>
      <c r="D343" s="3">
        <v>8.5</v>
      </c>
      <c r="E343" s="3">
        <f t="shared" si="46"/>
        <v>72.25</v>
      </c>
      <c r="F343" s="3"/>
      <c r="G343" s="1">
        <f t="shared" si="47"/>
        <v>12.979999999999999</v>
      </c>
      <c r="H343" s="1">
        <f t="shared" si="48"/>
        <v>10.868180755820013</v>
      </c>
      <c r="I343" s="20">
        <f t="shared" si="49"/>
        <v>10.713598868266736</v>
      </c>
      <c r="J343" s="1">
        <f t="shared" si="50"/>
        <v>10.713598868266736</v>
      </c>
      <c r="K343" s="1">
        <f t="shared" si="51"/>
        <v>5.6745017305465635E-3</v>
      </c>
      <c r="L343" s="1">
        <f t="shared" si="52"/>
        <v>2.7510993256105953E-2</v>
      </c>
      <c r="M343" s="1">
        <f t="shared" si="53"/>
        <v>1.9519777299157066E-2</v>
      </c>
      <c r="N343" s="1">
        <f t="shared" si="54"/>
        <v>34</v>
      </c>
    </row>
    <row r="344" spans="1:14" x14ac:dyDescent="0.25">
      <c r="A344" s="1">
        <v>12</v>
      </c>
      <c r="B344" s="2">
        <v>29</v>
      </c>
      <c r="C344" s="2">
        <v>1</v>
      </c>
      <c r="D344" s="3">
        <v>6.2</v>
      </c>
      <c r="E344" s="3">
        <f t="shared" si="46"/>
        <v>38.440000000000005</v>
      </c>
      <c r="F344" s="3"/>
      <c r="G344" s="1">
        <f t="shared" si="47"/>
        <v>12.979999999999999</v>
      </c>
      <c r="H344" s="1">
        <f t="shared" si="48"/>
        <v>10.868180755820013</v>
      </c>
      <c r="I344" s="20">
        <f t="shared" si="49"/>
        <v>9.2630454763469352</v>
      </c>
      <c r="J344" s="1">
        <f t="shared" si="50"/>
        <v>9.2630454763469352</v>
      </c>
      <c r="K344" s="1">
        <f t="shared" si="51"/>
        <v>3.0190705400997917E-3</v>
      </c>
      <c r="L344" s="1">
        <f t="shared" si="52"/>
        <v>1.3134628979405857E-2</v>
      </c>
      <c r="M344" s="1">
        <f t="shared" si="53"/>
        <v>3.4434284495252054E-3</v>
      </c>
      <c r="N344" s="1">
        <f t="shared" si="54"/>
        <v>34</v>
      </c>
    </row>
    <row r="345" spans="1:14" x14ac:dyDescent="0.25">
      <c r="A345" s="1">
        <v>12</v>
      </c>
      <c r="B345" s="2">
        <v>30</v>
      </c>
      <c r="C345" s="2">
        <v>1</v>
      </c>
      <c r="D345" s="3">
        <v>11.7</v>
      </c>
      <c r="E345" s="3">
        <f t="shared" si="46"/>
        <v>136.88999999999999</v>
      </c>
      <c r="F345" s="3"/>
      <c r="G345" s="1">
        <f t="shared" si="47"/>
        <v>12.979999999999999</v>
      </c>
      <c r="H345" s="1">
        <f t="shared" si="48"/>
        <v>10.868180755820013</v>
      </c>
      <c r="I345" s="20">
        <f t="shared" si="49"/>
        <v>11.915477075687011</v>
      </c>
      <c r="J345" s="1">
        <f t="shared" si="50"/>
        <v>11.915477075687011</v>
      </c>
      <c r="K345" s="1">
        <f t="shared" si="51"/>
        <v>1.0751315458747669E-2</v>
      </c>
      <c r="L345" s="1">
        <f t="shared" si="52"/>
        <v>5.549739185795647E-2</v>
      </c>
      <c r="M345" s="1">
        <f t="shared" si="53"/>
        <v>5.0901123092971026E-2</v>
      </c>
      <c r="N345" s="1">
        <f t="shared" si="54"/>
        <v>34</v>
      </c>
    </row>
    <row r="346" spans="1:14" x14ac:dyDescent="0.25">
      <c r="A346" s="1">
        <v>12</v>
      </c>
      <c r="B346" s="2">
        <v>31</v>
      </c>
      <c r="C346" s="2">
        <v>1</v>
      </c>
      <c r="D346" s="3">
        <v>9.3000000000000007</v>
      </c>
      <c r="E346" s="3">
        <f t="shared" si="46"/>
        <v>86.490000000000009</v>
      </c>
      <c r="F346" s="3"/>
      <c r="G346" s="1">
        <f t="shared" si="47"/>
        <v>12.979999999999999</v>
      </c>
      <c r="H346" s="1">
        <f t="shared" si="48"/>
        <v>10.868180755820013</v>
      </c>
      <c r="I346" s="20">
        <f t="shared" si="49"/>
        <v>11.086090260036068</v>
      </c>
      <c r="J346" s="1">
        <f t="shared" si="50"/>
        <v>11.086090260036068</v>
      </c>
      <c r="K346" s="1">
        <f t="shared" si="51"/>
        <v>6.7929087152245309E-3</v>
      </c>
      <c r="L346" s="1">
        <f t="shared" si="52"/>
        <v>3.3683163679718735E-2</v>
      </c>
      <c r="M346" s="1">
        <f t="shared" si="53"/>
        <v>2.6688075496727179E-2</v>
      </c>
      <c r="N346" s="1">
        <f t="shared" si="54"/>
        <v>34</v>
      </c>
    </row>
    <row r="347" spans="1:14" x14ac:dyDescent="0.25">
      <c r="A347" s="1">
        <v>12</v>
      </c>
      <c r="B347" s="2">
        <v>31</v>
      </c>
      <c r="C347" s="2">
        <v>2</v>
      </c>
      <c r="D347" s="3">
        <v>5</v>
      </c>
      <c r="E347" s="3">
        <f t="shared" si="46"/>
        <v>25</v>
      </c>
      <c r="F347" s="3"/>
      <c r="G347" s="1">
        <f t="shared" si="47"/>
        <v>12.979999999999999</v>
      </c>
      <c r="H347" s="1">
        <f t="shared" si="48"/>
        <v>10.868180755820013</v>
      </c>
      <c r="I347" s="20">
        <f t="shared" si="49"/>
        <v>8.2116599599725628</v>
      </c>
      <c r="J347" s="1">
        <f t="shared" si="50"/>
        <v>8.2116599599725628</v>
      </c>
      <c r="K347" s="1">
        <f t="shared" si="51"/>
        <v>1.9634954084936209E-3</v>
      </c>
      <c r="L347" s="1">
        <f t="shared" si="52"/>
        <v>7.7431050152214822E-3</v>
      </c>
      <c r="M347" s="1">
        <f t="shared" si="53"/>
        <v>2.6185049991241333E-4</v>
      </c>
      <c r="N347" s="1">
        <f t="shared" si="54"/>
        <v>34</v>
      </c>
    </row>
    <row r="348" spans="1:14" x14ac:dyDescent="0.25">
      <c r="A348" s="1">
        <v>12</v>
      </c>
      <c r="B348" s="2">
        <v>32</v>
      </c>
      <c r="C348" s="2">
        <v>1</v>
      </c>
      <c r="D348" s="3">
        <v>9.1</v>
      </c>
      <c r="E348" s="3">
        <f t="shared" si="46"/>
        <v>82.809999999999988</v>
      </c>
      <c r="F348" s="3"/>
      <c r="G348" s="1">
        <f t="shared" si="47"/>
        <v>12.979999999999999</v>
      </c>
      <c r="H348" s="1">
        <f t="shared" si="48"/>
        <v>10.868180755820013</v>
      </c>
      <c r="I348" s="20">
        <f t="shared" si="49"/>
        <v>10.998239001426473</v>
      </c>
      <c r="J348" s="1">
        <f t="shared" si="50"/>
        <v>10.998239001426473</v>
      </c>
      <c r="K348" s="1">
        <f t="shared" si="51"/>
        <v>6.5038821910942679E-3</v>
      </c>
      <c r="L348" s="1">
        <f t="shared" si="52"/>
        <v>3.2086163924495106E-2</v>
      </c>
      <c r="M348" s="1">
        <f t="shared" si="53"/>
        <v>2.4847374904265376E-2</v>
      </c>
      <c r="N348" s="1">
        <f t="shared" si="54"/>
        <v>34</v>
      </c>
    </row>
    <row r="349" spans="1:14" x14ac:dyDescent="0.25">
      <c r="A349" s="1">
        <v>12</v>
      </c>
      <c r="B349" s="2">
        <v>33</v>
      </c>
      <c r="C349" s="2">
        <v>1</v>
      </c>
      <c r="D349" s="3">
        <v>8.5</v>
      </c>
      <c r="E349" s="3">
        <f t="shared" si="46"/>
        <v>72.25</v>
      </c>
      <c r="F349" s="3"/>
      <c r="G349" s="1">
        <f t="shared" si="47"/>
        <v>12.979999999999999</v>
      </c>
      <c r="H349" s="1">
        <f t="shared" si="48"/>
        <v>10.868180755820013</v>
      </c>
      <c r="I349" s="20">
        <f t="shared" si="49"/>
        <v>10.713598868266736</v>
      </c>
      <c r="J349" s="1">
        <f t="shared" si="50"/>
        <v>10.713598868266736</v>
      </c>
      <c r="K349" s="1">
        <f t="shared" si="51"/>
        <v>5.6745017305465635E-3</v>
      </c>
      <c r="L349" s="1">
        <f t="shared" si="52"/>
        <v>2.7510993256105953E-2</v>
      </c>
      <c r="M349" s="1">
        <f t="shared" si="53"/>
        <v>1.9519777299157066E-2</v>
      </c>
      <c r="N349" s="1">
        <f t="shared" si="54"/>
        <v>34</v>
      </c>
    </row>
    <row r="350" spans="1:14" x14ac:dyDescent="0.25">
      <c r="A350" s="1">
        <v>13</v>
      </c>
      <c r="B350" s="2">
        <v>1</v>
      </c>
      <c r="C350" s="2">
        <v>1</v>
      </c>
      <c r="D350" s="3">
        <v>7.9</v>
      </c>
      <c r="E350" s="3">
        <f t="shared" si="46"/>
        <v>62.410000000000004</v>
      </c>
      <c r="F350" s="3"/>
      <c r="G350" s="1">
        <f t="shared" si="47"/>
        <v>12.68</v>
      </c>
      <c r="H350" s="1">
        <f t="shared" si="48"/>
        <v>11.485574476386956</v>
      </c>
      <c r="I350" s="20">
        <f t="shared" si="49"/>
        <v>9.9049943914075484</v>
      </c>
      <c r="J350" s="1">
        <f t="shared" si="50"/>
        <v>9.9049943914075484</v>
      </c>
      <c r="K350" s="1">
        <f t="shared" si="51"/>
        <v>4.9016699377634754E-3</v>
      </c>
      <c r="L350" s="1">
        <f t="shared" si="52"/>
        <v>2.2017192041086462E-2</v>
      </c>
      <c r="M350" s="1">
        <f t="shared" si="53"/>
        <v>1.3752384354922265E-2</v>
      </c>
      <c r="N350" s="1">
        <f t="shared" si="54"/>
        <v>38</v>
      </c>
    </row>
    <row r="351" spans="1:14" x14ac:dyDescent="0.25">
      <c r="A351" s="1">
        <v>13</v>
      </c>
      <c r="B351" s="2">
        <v>2</v>
      </c>
      <c r="C351" s="2">
        <v>1</v>
      </c>
      <c r="D351" s="3">
        <v>11.5</v>
      </c>
      <c r="E351" s="3">
        <f t="shared" si="46"/>
        <v>132.25</v>
      </c>
      <c r="F351" s="3"/>
      <c r="G351" s="1">
        <f t="shared" si="47"/>
        <v>12.68</v>
      </c>
      <c r="H351" s="1">
        <f t="shared" si="48"/>
        <v>11.485574476386956</v>
      </c>
      <c r="I351" s="20">
        <f t="shared" si="49"/>
        <v>11.397851982492774</v>
      </c>
      <c r="J351" s="1">
        <f t="shared" si="50"/>
        <v>11.397851982492774</v>
      </c>
      <c r="K351" s="1">
        <f t="shared" si="51"/>
        <v>1.0386890710931254E-2</v>
      </c>
      <c r="L351" s="1">
        <f t="shared" si="52"/>
        <v>5.1119477827692356E-2</v>
      </c>
      <c r="M351" s="1">
        <f t="shared" si="53"/>
        <v>4.6573796832499605E-2</v>
      </c>
      <c r="N351" s="1">
        <f t="shared" si="54"/>
        <v>38</v>
      </c>
    </row>
    <row r="352" spans="1:14" x14ac:dyDescent="0.25">
      <c r="A352" s="1">
        <v>13</v>
      </c>
      <c r="B352" s="2">
        <v>3</v>
      </c>
      <c r="C352" s="2">
        <v>1</v>
      </c>
      <c r="D352" s="3">
        <v>13.7</v>
      </c>
      <c r="E352" s="3">
        <f t="shared" si="46"/>
        <v>187.68999999999997</v>
      </c>
      <c r="F352" s="3"/>
      <c r="G352" s="1">
        <f t="shared" si="47"/>
        <v>12.68</v>
      </c>
      <c r="H352" s="1">
        <f t="shared" si="48"/>
        <v>11.485574476386956</v>
      </c>
      <c r="I352" s="20">
        <f t="shared" si="49"/>
        <v>11.931784167891639</v>
      </c>
      <c r="J352" s="1">
        <f t="shared" si="50"/>
        <v>11.931784167891639</v>
      </c>
      <c r="K352" s="1">
        <f t="shared" si="51"/>
        <v>1.4741138128806704E-2</v>
      </c>
      <c r="L352" s="1">
        <f t="shared" si="52"/>
        <v>7.4019850694855366E-2</v>
      </c>
      <c r="M352" s="1">
        <f t="shared" si="53"/>
        <v>7.0850638835822863E-2</v>
      </c>
      <c r="N352" s="1">
        <f t="shared" si="54"/>
        <v>38</v>
      </c>
    </row>
    <row r="353" spans="1:14" x14ac:dyDescent="0.25">
      <c r="A353" s="1">
        <v>13</v>
      </c>
      <c r="B353" s="2">
        <v>4</v>
      </c>
      <c r="C353" s="2">
        <v>1</v>
      </c>
      <c r="D353" s="3">
        <v>15.4</v>
      </c>
      <c r="E353" s="3">
        <f t="shared" si="46"/>
        <v>237.16000000000003</v>
      </c>
      <c r="F353" s="3">
        <v>11.8</v>
      </c>
      <c r="G353" s="1">
        <f t="shared" si="47"/>
        <v>12.68</v>
      </c>
      <c r="H353" s="1">
        <f t="shared" si="48"/>
        <v>11.485574476386956</v>
      </c>
      <c r="I353" s="20">
        <f t="shared" si="49"/>
        <v>12.220945057964206</v>
      </c>
      <c r="J353" s="1">
        <f t="shared" si="50"/>
        <v>11.8</v>
      </c>
      <c r="K353" s="1">
        <f t="shared" si="51"/>
        <v>1.8626502843133885E-2</v>
      </c>
      <c r="L353" s="1">
        <f t="shared" si="52"/>
        <v>9.0370947264871632E-2</v>
      </c>
      <c r="M353" s="1">
        <f t="shared" si="53"/>
        <v>8.8014848433957391E-2</v>
      </c>
      <c r="N353" s="1">
        <f t="shared" si="54"/>
        <v>38</v>
      </c>
    </row>
    <row r="354" spans="1:14" x14ac:dyDescent="0.25">
      <c r="A354" s="1">
        <v>13</v>
      </c>
      <c r="B354" s="2">
        <v>5</v>
      </c>
      <c r="C354" s="2">
        <v>1</v>
      </c>
      <c r="D354" s="3">
        <v>12.9</v>
      </c>
      <c r="E354" s="3">
        <f t="shared" si="46"/>
        <v>166.41</v>
      </c>
      <c r="F354" s="3"/>
      <c r="G354" s="1">
        <f t="shared" si="47"/>
        <v>12.68</v>
      </c>
      <c r="H354" s="1">
        <f t="shared" si="48"/>
        <v>11.485574476386956</v>
      </c>
      <c r="I354" s="20">
        <f t="shared" si="49"/>
        <v>11.76169870313073</v>
      </c>
      <c r="J354" s="1">
        <f t="shared" si="50"/>
        <v>11.76169870313073</v>
      </c>
      <c r="K354" s="1">
        <f t="shared" si="51"/>
        <v>1.3069810837096936E-2</v>
      </c>
      <c r="L354" s="1">
        <f t="shared" si="52"/>
        <v>6.5279422274842444E-2</v>
      </c>
      <c r="M354" s="1">
        <f t="shared" si="53"/>
        <v>6.167919059121043E-2</v>
      </c>
      <c r="N354" s="1">
        <f t="shared" si="54"/>
        <v>38</v>
      </c>
    </row>
    <row r="355" spans="1:14" x14ac:dyDescent="0.25">
      <c r="A355" s="1">
        <v>13</v>
      </c>
      <c r="B355" s="2">
        <v>6</v>
      </c>
      <c r="C355" s="2">
        <v>1</v>
      </c>
      <c r="D355" s="3">
        <v>14.7</v>
      </c>
      <c r="E355" s="3">
        <f t="shared" si="46"/>
        <v>216.08999999999997</v>
      </c>
      <c r="F355" s="3">
        <v>13</v>
      </c>
      <c r="G355" s="1">
        <f t="shared" si="47"/>
        <v>12.68</v>
      </c>
      <c r="H355" s="1">
        <f t="shared" si="48"/>
        <v>11.485574476386956</v>
      </c>
      <c r="I355" s="20">
        <f t="shared" si="49"/>
        <v>12.112532109557753</v>
      </c>
      <c r="J355" s="1">
        <f t="shared" si="50"/>
        <v>13</v>
      </c>
      <c r="K355" s="1">
        <f t="shared" si="51"/>
        <v>1.6971668912855457E-2</v>
      </c>
      <c r="L355" s="1">
        <f t="shared" si="52"/>
        <v>9.2798198865658113E-2</v>
      </c>
      <c r="M355" s="1">
        <f t="shared" si="53"/>
        <v>8.9849673760923135E-2</v>
      </c>
      <c r="N355" s="1">
        <f t="shared" si="54"/>
        <v>38</v>
      </c>
    </row>
    <row r="356" spans="1:14" x14ac:dyDescent="0.25">
      <c r="A356" s="1">
        <v>13</v>
      </c>
      <c r="B356" s="2">
        <v>7</v>
      </c>
      <c r="C356" s="2">
        <v>1</v>
      </c>
      <c r="D356" s="3">
        <v>11.4</v>
      </c>
      <c r="E356" s="3">
        <f t="shared" si="46"/>
        <v>129.96</v>
      </c>
      <c r="F356" s="3"/>
      <c r="G356" s="1">
        <f t="shared" si="47"/>
        <v>12.68</v>
      </c>
      <c r="H356" s="1">
        <f t="shared" si="48"/>
        <v>11.485574476386956</v>
      </c>
      <c r="I356" s="20">
        <f t="shared" si="49"/>
        <v>11.36816494715984</v>
      </c>
      <c r="J356" s="1">
        <f t="shared" si="50"/>
        <v>11.36816494715984</v>
      </c>
      <c r="K356" s="1">
        <f t="shared" si="51"/>
        <v>1.0207034531513238E-2</v>
      </c>
      <c r="L356" s="1">
        <f t="shared" si="52"/>
        <v>5.0165416675891063E-2</v>
      </c>
      <c r="M356" s="1">
        <f t="shared" si="53"/>
        <v>4.5541415849959813E-2</v>
      </c>
      <c r="N356" s="1">
        <f t="shared" si="54"/>
        <v>38</v>
      </c>
    </row>
    <row r="357" spans="1:14" x14ac:dyDescent="0.25">
      <c r="A357" s="1">
        <v>13</v>
      </c>
      <c r="B357" s="2">
        <v>8</v>
      </c>
      <c r="C357" s="2">
        <v>1</v>
      </c>
      <c r="D357" s="3">
        <v>10.9</v>
      </c>
      <c r="E357" s="3">
        <f t="shared" si="46"/>
        <v>118.81</v>
      </c>
      <c r="F357" s="3"/>
      <c r="G357" s="1">
        <f t="shared" si="47"/>
        <v>12.68</v>
      </c>
      <c r="H357" s="1">
        <f t="shared" si="48"/>
        <v>11.485574476386956</v>
      </c>
      <c r="I357" s="20">
        <f t="shared" si="49"/>
        <v>11.211399149398138</v>
      </c>
      <c r="J357" s="1">
        <f t="shared" si="50"/>
        <v>11.211399149398138</v>
      </c>
      <c r="K357" s="1">
        <f t="shared" si="51"/>
        <v>9.3313155793250824E-3</v>
      </c>
      <c r="L357" s="1">
        <f t="shared" si="52"/>
        <v>4.5513670548098129E-2</v>
      </c>
      <c r="M357" s="1">
        <f t="shared" si="53"/>
        <v>4.0474104196653322E-2</v>
      </c>
      <c r="N357" s="1">
        <f t="shared" si="54"/>
        <v>38</v>
      </c>
    </row>
    <row r="358" spans="1:14" x14ac:dyDescent="0.25">
      <c r="A358" s="1">
        <v>13</v>
      </c>
      <c r="B358" s="2">
        <v>9</v>
      </c>
      <c r="C358" s="2">
        <v>1</v>
      </c>
      <c r="D358" s="3">
        <v>12.7</v>
      </c>
      <c r="E358" s="3">
        <f t="shared" si="46"/>
        <v>161.29</v>
      </c>
      <c r="F358" s="3"/>
      <c r="G358" s="1">
        <f t="shared" si="47"/>
        <v>12.68</v>
      </c>
      <c r="H358" s="1">
        <f t="shared" si="48"/>
        <v>11.485574476386956</v>
      </c>
      <c r="I358" s="20">
        <f t="shared" si="49"/>
        <v>11.715189478801241</v>
      </c>
      <c r="J358" s="1">
        <f t="shared" si="50"/>
        <v>11.715189478801241</v>
      </c>
      <c r="K358" s="1">
        <f t="shared" si="51"/>
        <v>1.2667686977437443E-2</v>
      </c>
      <c r="L358" s="1">
        <f t="shared" si="52"/>
        <v>6.3166695875571707E-2</v>
      </c>
      <c r="M358" s="1">
        <f t="shared" si="53"/>
        <v>5.9447317294890958E-2</v>
      </c>
      <c r="N358" s="1">
        <f t="shared" si="54"/>
        <v>38</v>
      </c>
    </row>
    <row r="359" spans="1:14" x14ac:dyDescent="0.25">
      <c r="A359" s="1">
        <v>13</v>
      </c>
      <c r="B359" s="2">
        <v>10</v>
      </c>
      <c r="C359" s="2">
        <v>1</v>
      </c>
      <c r="D359" s="3">
        <v>9</v>
      </c>
      <c r="E359" s="3">
        <f t="shared" si="46"/>
        <v>81</v>
      </c>
      <c r="F359" s="3"/>
      <c r="G359" s="1">
        <f t="shared" si="47"/>
        <v>12.68</v>
      </c>
      <c r="H359" s="1">
        <f t="shared" si="48"/>
        <v>11.485574476386956</v>
      </c>
      <c r="I359" s="20">
        <f t="shared" si="49"/>
        <v>10.467845348846689</v>
      </c>
      <c r="J359" s="1">
        <f t="shared" si="50"/>
        <v>10.467845348846689</v>
      </c>
      <c r="K359" s="1">
        <f t="shared" si="51"/>
        <v>6.3617251235193314E-3</v>
      </c>
      <c r="L359" s="1">
        <f t="shared" si="52"/>
        <v>2.9717916501427046E-2</v>
      </c>
      <c r="M359" s="1">
        <f t="shared" si="53"/>
        <v>2.2727888213157021E-2</v>
      </c>
      <c r="N359" s="1">
        <f t="shared" si="54"/>
        <v>38</v>
      </c>
    </row>
    <row r="360" spans="1:14" x14ac:dyDescent="0.25">
      <c r="A360" s="1">
        <v>13</v>
      </c>
      <c r="B360" s="2">
        <v>11</v>
      </c>
      <c r="C360" s="2">
        <v>1</v>
      </c>
      <c r="D360" s="3">
        <v>12.4</v>
      </c>
      <c r="E360" s="3">
        <f t="shared" si="46"/>
        <v>153.76000000000002</v>
      </c>
      <c r="F360" s="3"/>
      <c r="G360" s="1">
        <f t="shared" si="47"/>
        <v>12.68</v>
      </c>
      <c r="H360" s="1">
        <f t="shared" si="48"/>
        <v>11.485574476386956</v>
      </c>
      <c r="I360" s="20">
        <f t="shared" si="49"/>
        <v>11.642192719157402</v>
      </c>
      <c r="J360" s="1">
        <f t="shared" si="50"/>
        <v>11.642192719157402</v>
      </c>
      <c r="K360" s="1">
        <f t="shared" si="51"/>
        <v>1.2076282160399167E-2</v>
      </c>
      <c r="L360" s="1">
        <f t="shared" si="52"/>
        <v>6.0052977635571492E-2</v>
      </c>
      <c r="M360" s="1">
        <f t="shared" si="53"/>
        <v>5.614551753445151E-2</v>
      </c>
      <c r="N360" s="1">
        <f t="shared" si="54"/>
        <v>38</v>
      </c>
    </row>
    <row r="361" spans="1:14" x14ac:dyDescent="0.25">
      <c r="A361" s="1">
        <v>13</v>
      </c>
      <c r="B361" s="2">
        <v>12</v>
      </c>
      <c r="C361" s="2">
        <v>1</v>
      </c>
      <c r="D361" s="3">
        <v>13.5</v>
      </c>
      <c r="E361" s="3">
        <f t="shared" si="46"/>
        <v>182.25</v>
      </c>
      <c r="F361" s="3"/>
      <c r="G361" s="1">
        <f t="shared" si="47"/>
        <v>12.68</v>
      </c>
      <c r="H361" s="1">
        <f t="shared" si="48"/>
        <v>11.485574476386956</v>
      </c>
      <c r="I361" s="20">
        <f t="shared" si="49"/>
        <v>11.891542169260903</v>
      </c>
      <c r="J361" s="1">
        <f t="shared" si="50"/>
        <v>11.891542169260903</v>
      </c>
      <c r="K361" s="1">
        <f t="shared" si="51"/>
        <v>1.4313881527918494E-2</v>
      </c>
      <c r="L361" s="1">
        <f t="shared" si="52"/>
        <v>7.1791831639167428E-2</v>
      </c>
      <c r="M361" s="1">
        <f t="shared" si="53"/>
        <v>6.852131184827899E-2</v>
      </c>
      <c r="N361" s="1">
        <f t="shared" si="54"/>
        <v>38</v>
      </c>
    </row>
    <row r="362" spans="1:14" x14ac:dyDescent="0.25">
      <c r="A362" s="1">
        <v>13</v>
      </c>
      <c r="B362" s="2">
        <v>13</v>
      </c>
      <c r="C362" s="2">
        <v>1</v>
      </c>
      <c r="D362" s="3">
        <v>11.4</v>
      </c>
      <c r="E362" s="3">
        <f t="shared" si="46"/>
        <v>129.96</v>
      </c>
      <c r="F362" s="3"/>
      <c r="G362" s="1">
        <f t="shared" si="47"/>
        <v>12.68</v>
      </c>
      <c r="H362" s="1">
        <f t="shared" si="48"/>
        <v>11.485574476386956</v>
      </c>
      <c r="I362" s="20">
        <f t="shared" si="49"/>
        <v>11.36816494715984</v>
      </c>
      <c r="J362" s="1">
        <f t="shared" si="50"/>
        <v>11.36816494715984</v>
      </c>
      <c r="K362" s="1">
        <f t="shared" si="51"/>
        <v>1.0207034531513238E-2</v>
      </c>
      <c r="L362" s="1">
        <f t="shared" si="52"/>
        <v>5.0165416675891063E-2</v>
      </c>
      <c r="M362" s="1">
        <f t="shared" si="53"/>
        <v>4.5541415849959813E-2</v>
      </c>
      <c r="N362" s="1">
        <f t="shared" si="54"/>
        <v>38</v>
      </c>
    </row>
    <row r="363" spans="1:14" x14ac:dyDescent="0.25">
      <c r="A363" s="1">
        <v>13</v>
      </c>
      <c r="B363" s="2">
        <v>13</v>
      </c>
      <c r="C363" s="2">
        <v>2</v>
      </c>
      <c r="D363" s="3">
        <v>8.6999999999999993</v>
      </c>
      <c r="E363" s="3">
        <f t="shared" si="46"/>
        <v>75.689999999999984</v>
      </c>
      <c r="F363" s="3"/>
      <c r="G363" s="1">
        <f t="shared" si="47"/>
        <v>12.68</v>
      </c>
      <c r="H363" s="1">
        <f t="shared" si="48"/>
        <v>11.485574476386956</v>
      </c>
      <c r="I363" s="20">
        <f t="shared" si="49"/>
        <v>10.325275062499617</v>
      </c>
      <c r="J363" s="1">
        <f t="shared" si="50"/>
        <v>10.325275062499617</v>
      </c>
      <c r="K363" s="1">
        <f t="shared" si="51"/>
        <v>5.9446786987552847E-3</v>
      </c>
      <c r="L363" s="1">
        <f t="shared" si="52"/>
        <v>2.7508848174221431E-2</v>
      </c>
      <c r="M363" s="1">
        <f t="shared" si="53"/>
        <v>2.016831353957944E-2</v>
      </c>
      <c r="N363" s="1">
        <f t="shared" si="54"/>
        <v>38</v>
      </c>
    </row>
    <row r="364" spans="1:14" x14ac:dyDescent="0.25">
      <c r="A364" s="1">
        <v>13</v>
      </c>
      <c r="B364" s="2">
        <v>14</v>
      </c>
      <c r="C364" s="2">
        <v>1</v>
      </c>
      <c r="D364" s="3">
        <v>13.7</v>
      </c>
      <c r="E364" s="3">
        <f t="shared" si="46"/>
        <v>187.68999999999997</v>
      </c>
      <c r="F364" s="3"/>
      <c r="G364" s="1">
        <f t="shared" si="47"/>
        <v>12.68</v>
      </c>
      <c r="H364" s="1">
        <f t="shared" si="48"/>
        <v>11.485574476386956</v>
      </c>
      <c r="I364" s="20">
        <f t="shared" si="49"/>
        <v>11.931784167891639</v>
      </c>
      <c r="J364" s="1">
        <f t="shared" si="50"/>
        <v>11.931784167891639</v>
      </c>
      <c r="K364" s="1">
        <f t="shared" si="51"/>
        <v>1.4741138128806704E-2</v>
      </c>
      <c r="L364" s="1">
        <f t="shared" si="52"/>
        <v>7.4019850694855366E-2</v>
      </c>
      <c r="M364" s="1">
        <f t="shared" si="53"/>
        <v>7.0850638835822863E-2</v>
      </c>
      <c r="N364" s="1">
        <f t="shared" si="54"/>
        <v>38</v>
      </c>
    </row>
    <row r="365" spans="1:14" x14ac:dyDescent="0.25">
      <c r="A365" s="1">
        <v>13</v>
      </c>
      <c r="B365" s="2">
        <v>15</v>
      </c>
      <c r="C365" s="2">
        <v>1</v>
      </c>
      <c r="D365" s="3">
        <v>11.7</v>
      </c>
      <c r="E365" s="3">
        <f t="shared" si="46"/>
        <v>136.88999999999999</v>
      </c>
      <c r="F365" s="3"/>
      <c r="G365" s="1">
        <f t="shared" si="47"/>
        <v>12.68</v>
      </c>
      <c r="H365" s="1">
        <f t="shared" si="48"/>
        <v>11.485574476386956</v>
      </c>
      <c r="I365" s="20">
        <f t="shared" si="49"/>
        <v>11.455638753577343</v>
      </c>
      <c r="J365" s="1">
        <f t="shared" si="50"/>
        <v>11.455638753577343</v>
      </c>
      <c r="K365" s="1">
        <f t="shared" si="51"/>
        <v>1.0751315458747669E-2</v>
      </c>
      <c r="L365" s="1">
        <f t="shared" si="52"/>
        <v>5.3050996592077682E-2</v>
      </c>
      <c r="M365" s="1">
        <f t="shared" si="53"/>
        <v>4.8657337170899713E-2</v>
      </c>
      <c r="N365" s="1">
        <f t="shared" si="54"/>
        <v>38</v>
      </c>
    </row>
    <row r="366" spans="1:14" x14ac:dyDescent="0.25">
      <c r="A366" s="1">
        <v>13</v>
      </c>
      <c r="B366" s="2">
        <v>16</v>
      </c>
      <c r="C366" s="2">
        <v>1</v>
      </c>
      <c r="D366" s="3">
        <v>7</v>
      </c>
      <c r="E366" s="3">
        <f t="shared" si="46"/>
        <v>49</v>
      </c>
      <c r="F366" s="3"/>
      <c r="G366" s="1">
        <f t="shared" si="47"/>
        <v>12.68</v>
      </c>
      <c r="H366" s="1">
        <f t="shared" si="48"/>
        <v>11.485574476386956</v>
      </c>
      <c r="I366" s="20">
        <f t="shared" si="49"/>
        <v>9.3534494912043051</v>
      </c>
      <c r="J366" s="1">
        <f t="shared" si="50"/>
        <v>9.3534494912043051</v>
      </c>
      <c r="K366" s="1">
        <f t="shared" si="51"/>
        <v>3.8484510006474965E-3</v>
      </c>
      <c r="L366" s="1">
        <f t="shared" si="52"/>
        <v>1.6554468081142457E-2</v>
      </c>
      <c r="M366" s="1">
        <f t="shared" si="53"/>
        <v>7.4902309899536716E-3</v>
      </c>
      <c r="N366" s="1">
        <f t="shared" si="54"/>
        <v>38</v>
      </c>
    </row>
    <row r="367" spans="1:14" x14ac:dyDescent="0.25">
      <c r="A367" s="1">
        <v>13</v>
      </c>
      <c r="B367" s="2">
        <v>17</v>
      </c>
      <c r="C367" s="2">
        <v>1</v>
      </c>
      <c r="D367" s="3">
        <v>11.1</v>
      </c>
      <c r="E367" s="3">
        <f t="shared" si="46"/>
        <v>123.21</v>
      </c>
      <c r="F367" s="3"/>
      <c r="G367" s="1">
        <f t="shared" si="47"/>
        <v>12.68</v>
      </c>
      <c r="H367" s="1">
        <f t="shared" si="48"/>
        <v>11.485574476386956</v>
      </c>
      <c r="I367" s="20">
        <f t="shared" si="49"/>
        <v>11.275812085267209</v>
      </c>
      <c r="J367" s="1">
        <f t="shared" si="50"/>
        <v>11.275812085267209</v>
      </c>
      <c r="K367" s="1">
        <f t="shared" si="51"/>
        <v>9.6768907712199599E-3</v>
      </c>
      <c r="L367" s="1">
        <f t="shared" si="52"/>
        <v>4.735049726974961E-2</v>
      </c>
      <c r="M367" s="1">
        <f t="shared" si="53"/>
        <v>4.2482030443576478E-2</v>
      </c>
      <c r="N367" s="1">
        <f t="shared" si="54"/>
        <v>38</v>
      </c>
    </row>
    <row r="368" spans="1:14" x14ac:dyDescent="0.25">
      <c r="A368" s="1">
        <v>13</v>
      </c>
      <c r="B368" s="2">
        <v>18</v>
      </c>
      <c r="C368" s="2">
        <v>1</v>
      </c>
      <c r="D368" s="3">
        <v>5.2</v>
      </c>
      <c r="E368" s="3">
        <f t="shared" si="46"/>
        <v>27.040000000000003</v>
      </c>
      <c r="F368" s="3"/>
      <c r="G368" s="1">
        <f t="shared" si="47"/>
        <v>12.68</v>
      </c>
      <c r="H368" s="1">
        <f t="shared" si="48"/>
        <v>11.485574476386956</v>
      </c>
      <c r="I368" s="20">
        <f t="shared" si="49"/>
        <v>7.9405080830845645</v>
      </c>
      <c r="J368" s="1">
        <f t="shared" si="50"/>
        <v>7.9405080830845645</v>
      </c>
      <c r="K368" s="1">
        <f t="shared" si="51"/>
        <v>2.1237166338267002E-3</v>
      </c>
      <c r="L368" s="1">
        <f t="shared" si="52"/>
        <v>8.0006892904415112E-3</v>
      </c>
      <c r="M368" s="1">
        <f t="shared" si="53"/>
        <v>4.5840223206618469E-4</v>
      </c>
      <c r="N368" s="1">
        <f t="shared" si="54"/>
        <v>38</v>
      </c>
    </row>
    <row r="369" spans="1:14" x14ac:dyDescent="0.25">
      <c r="A369" s="1">
        <v>13</v>
      </c>
      <c r="B369" s="2">
        <v>19</v>
      </c>
      <c r="C369" s="2">
        <v>1</v>
      </c>
      <c r="D369" s="3">
        <v>11.9</v>
      </c>
      <c r="E369" s="3">
        <f t="shared" si="46"/>
        <v>141.61000000000001</v>
      </c>
      <c r="F369" s="3"/>
      <c r="G369" s="1">
        <f t="shared" si="47"/>
        <v>12.68</v>
      </c>
      <c r="H369" s="1">
        <f t="shared" si="48"/>
        <v>11.485574476386956</v>
      </c>
      <c r="I369" s="20">
        <f t="shared" si="49"/>
        <v>11.511371897150784</v>
      </c>
      <c r="J369" s="1">
        <f t="shared" si="50"/>
        <v>11.511371897150784</v>
      </c>
      <c r="K369" s="1">
        <f t="shared" si="51"/>
        <v>1.1122023391871266E-2</v>
      </c>
      <c r="L369" s="1">
        <f t="shared" si="52"/>
        <v>5.5013453699065636E-2</v>
      </c>
      <c r="M369" s="1">
        <f t="shared" si="53"/>
        <v>5.0765820237977183E-2</v>
      </c>
      <c r="N369" s="1">
        <f t="shared" si="54"/>
        <v>38</v>
      </c>
    </row>
    <row r="370" spans="1:14" x14ac:dyDescent="0.25">
      <c r="A370" s="1">
        <v>13</v>
      </c>
      <c r="B370" s="2">
        <v>20</v>
      </c>
      <c r="C370" s="2">
        <v>1</v>
      </c>
      <c r="D370" s="3">
        <v>11.6</v>
      </c>
      <c r="E370" s="3">
        <f t="shared" si="46"/>
        <v>134.56</v>
      </c>
      <c r="F370" s="3"/>
      <c r="G370" s="1">
        <f t="shared" si="47"/>
        <v>12.68</v>
      </c>
      <c r="H370" s="1">
        <f t="shared" si="48"/>
        <v>11.485574476386956</v>
      </c>
      <c r="I370" s="20">
        <f t="shared" si="49"/>
        <v>11.427006736743266</v>
      </c>
      <c r="J370" s="1">
        <f t="shared" si="50"/>
        <v>11.427006736743266</v>
      </c>
      <c r="K370" s="1">
        <f t="shared" si="51"/>
        <v>1.0568317686676064E-2</v>
      </c>
      <c r="L370" s="1">
        <f t="shared" si="52"/>
        <v>5.2081350738351205E-2</v>
      </c>
      <c r="M370" s="1">
        <f t="shared" si="53"/>
        <v>4.7612442295961191E-2</v>
      </c>
      <c r="N370" s="1">
        <f t="shared" si="54"/>
        <v>38</v>
      </c>
    </row>
    <row r="371" spans="1:14" x14ac:dyDescent="0.25">
      <c r="A371" s="1">
        <v>13</v>
      </c>
      <c r="B371" s="2">
        <v>21</v>
      </c>
      <c r="C371" s="2">
        <v>1</v>
      </c>
      <c r="D371" s="3">
        <v>13.1</v>
      </c>
      <c r="E371" s="3">
        <f t="shared" si="46"/>
        <v>171.60999999999999</v>
      </c>
      <c r="F371" s="3"/>
      <c r="G371" s="1">
        <f t="shared" si="47"/>
        <v>12.68</v>
      </c>
      <c r="H371" s="1">
        <f t="shared" si="48"/>
        <v>11.485574476386956</v>
      </c>
      <c r="I371" s="20">
        <f t="shared" si="49"/>
        <v>11.806555081647733</v>
      </c>
      <c r="J371" s="1">
        <f t="shared" si="50"/>
        <v>11.806555081647733</v>
      </c>
      <c r="K371" s="1">
        <f t="shared" si="51"/>
        <v>1.3478217882063609E-2</v>
      </c>
      <c r="L371" s="1">
        <f t="shared" si="52"/>
        <v>6.7421362488567879E-2</v>
      </c>
      <c r="M371" s="1">
        <f t="shared" si="53"/>
        <v>6.393552400869465E-2</v>
      </c>
      <c r="N371" s="1">
        <f t="shared" si="54"/>
        <v>38</v>
      </c>
    </row>
    <row r="372" spans="1:14" x14ac:dyDescent="0.25">
      <c r="A372" s="1">
        <v>13</v>
      </c>
      <c r="B372" s="2">
        <v>22</v>
      </c>
      <c r="C372" s="2">
        <v>1</v>
      </c>
      <c r="D372" s="3">
        <v>10</v>
      </c>
      <c r="E372" s="3">
        <f t="shared" si="46"/>
        <v>100</v>
      </c>
      <c r="F372" s="3"/>
      <c r="G372" s="1">
        <f t="shared" si="47"/>
        <v>12.68</v>
      </c>
      <c r="H372" s="1">
        <f t="shared" si="48"/>
        <v>11.485574476386956</v>
      </c>
      <c r="I372" s="20">
        <f t="shared" si="49"/>
        <v>10.890877371028777</v>
      </c>
      <c r="J372" s="1">
        <f t="shared" si="50"/>
        <v>10.890877371028777</v>
      </c>
      <c r="K372" s="1">
        <f t="shared" si="51"/>
        <v>7.8539816339744835E-3</v>
      </c>
      <c r="L372" s="1">
        <f t="shared" si="52"/>
        <v>3.7651333665287764E-2</v>
      </c>
      <c r="M372" s="1">
        <f t="shared" si="53"/>
        <v>3.1758689456993464E-2</v>
      </c>
      <c r="N372" s="1">
        <f t="shared" si="54"/>
        <v>38</v>
      </c>
    </row>
    <row r="373" spans="1:14" x14ac:dyDescent="0.25">
      <c r="A373" s="1">
        <v>13</v>
      </c>
      <c r="B373" s="2">
        <v>23</v>
      </c>
      <c r="C373" s="2">
        <v>1</v>
      </c>
      <c r="D373" s="3">
        <v>14.3</v>
      </c>
      <c r="E373" s="3">
        <f t="shared" si="46"/>
        <v>204.49</v>
      </c>
      <c r="F373" s="3"/>
      <c r="G373" s="1">
        <f t="shared" si="47"/>
        <v>12.68</v>
      </c>
      <c r="H373" s="1">
        <f t="shared" si="48"/>
        <v>11.485574476386956</v>
      </c>
      <c r="I373" s="20">
        <f t="shared" si="49"/>
        <v>12.04413092622937</v>
      </c>
      <c r="J373" s="1">
        <f t="shared" si="50"/>
        <v>12.04413092622937</v>
      </c>
      <c r="K373" s="1">
        <f t="shared" si="51"/>
        <v>1.6060607043314419E-2</v>
      </c>
      <c r="L373" s="1">
        <f t="shared" si="52"/>
        <v>8.0872124674466736E-2</v>
      </c>
      <c r="M373" s="1">
        <f t="shared" si="53"/>
        <v>7.7983591385087148E-2</v>
      </c>
      <c r="N373" s="1">
        <f t="shared" si="54"/>
        <v>38</v>
      </c>
    </row>
    <row r="374" spans="1:14" x14ac:dyDescent="0.25">
      <c r="A374" s="1">
        <v>13</v>
      </c>
      <c r="B374" s="2">
        <v>24</v>
      </c>
      <c r="C374" s="2">
        <v>1</v>
      </c>
      <c r="D374" s="3">
        <v>6</v>
      </c>
      <c r="E374" s="3">
        <f t="shared" si="46"/>
        <v>36</v>
      </c>
      <c r="F374" s="3"/>
      <c r="G374" s="1">
        <f t="shared" si="47"/>
        <v>12.68</v>
      </c>
      <c r="H374" s="1">
        <f t="shared" si="48"/>
        <v>11.485574476386956</v>
      </c>
      <c r="I374" s="20">
        <f t="shared" si="49"/>
        <v>8.6255078341842903</v>
      </c>
      <c r="J374" s="1">
        <f t="shared" si="50"/>
        <v>8.6255078341842903</v>
      </c>
      <c r="K374" s="1">
        <f t="shared" si="51"/>
        <v>2.8274333882308137E-3</v>
      </c>
      <c r="L374" s="1">
        <f t="shared" si="52"/>
        <v>1.1405000213377037E-2</v>
      </c>
      <c r="M374" s="1">
        <f t="shared" si="53"/>
        <v>2.4395416771928091E-3</v>
      </c>
      <c r="N374" s="1">
        <f t="shared" si="54"/>
        <v>38</v>
      </c>
    </row>
    <row r="375" spans="1:14" x14ac:dyDescent="0.25">
      <c r="A375" s="1">
        <v>13</v>
      </c>
      <c r="B375" s="2">
        <v>25</v>
      </c>
      <c r="C375" s="2">
        <v>1</v>
      </c>
      <c r="D375" s="3">
        <v>10.8</v>
      </c>
      <c r="E375" s="3">
        <f t="shared" si="46"/>
        <v>116.64000000000001</v>
      </c>
      <c r="F375" s="3"/>
      <c r="G375" s="1">
        <f t="shared" si="47"/>
        <v>12.68</v>
      </c>
      <c r="H375" s="1">
        <f t="shared" si="48"/>
        <v>11.485574476386956</v>
      </c>
      <c r="I375" s="20">
        <f t="shared" si="49"/>
        <v>11.178308027206093</v>
      </c>
      <c r="J375" s="1">
        <f t="shared" si="50"/>
        <v>11.178308027206093</v>
      </c>
      <c r="K375" s="1">
        <f t="shared" si="51"/>
        <v>9.1608841778678379E-3</v>
      </c>
      <c r="L375" s="1">
        <f t="shared" si="52"/>
        <v>4.4607314635533371E-2</v>
      </c>
      <c r="M375" s="1">
        <f t="shared" si="53"/>
        <v>3.94797106624225E-2</v>
      </c>
      <c r="N375" s="1">
        <f t="shared" si="54"/>
        <v>38</v>
      </c>
    </row>
    <row r="376" spans="1:14" x14ac:dyDescent="0.25">
      <c r="A376" s="1">
        <v>13</v>
      </c>
      <c r="B376" s="2">
        <v>26</v>
      </c>
      <c r="C376" s="2">
        <v>1</v>
      </c>
      <c r="D376" s="3">
        <v>6.6</v>
      </c>
      <c r="E376" s="3">
        <f t="shared" si="46"/>
        <v>43.559999999999995</v>
      </c>
      <c r="F376" s="3"/>
      <c r="G376" s="1">
        <f t="shared" si="47"/>
        <v>12.68</v>
      </c>
      <c r="H376" s="1">
        <f t="shared" si="48"/>
        <v>11.485574476386956</v>
      </c>
      <c r="I376" s="20">
        <f t="shared" si="49"/>
        <v>9.0779715506246426</v>
      </c>
      <c r="J376" s="1">
        <f t="shared" si="50"/>
        <v>9.0779715506246426</v>
      </c>
      <c r="K376" s="1">
        <f t="shared" si="51"/>
        <v>3.4211943997592845E-3</v>
      </c>
      <c r="L376" s="1">
        <f t="shared" si="52"/>
        <v>1.4376750738548886E-2</v>
      </c>
      <c r="M376" s="1">
        <f t="shared" si="53"/>
        <v>5.1725006367335938E-3</v>
      </c>
      <c r="N376" s="1">
        <f t="shared" si="54"/>
        <v>38</v>
      </c>
    </row>
    <row r="377" spans="1:14" x14ac:dyDescent="0.25">
      <c r="A377" s="1">
        <v>13</v>
      </c>
      <c r="B377" s="2">
        <v>27</v>
      </c>
      <c r="C377" s="2">
        <v>1</v>
      </c>
      <c r="D377" s="3">
        <v>10.4</v>
      </c>
      <c r="E377" s="3">
        <f t="shared" si="46"/>
        <v>108.16000000000001</v>
      </c>
      <c r="F377" s="3"/>
      <c r="G377" s="1">
        <f t="shared" si="47"/>
        <v>12.68</v>
      </c>
      <c r="H377" s="1">
        <f t="shared" si="48"/>
        <v>11.485574476386956</v>
      </c>
      <c r="I377" s="20">
        <f t="shared" si="49"/>
        <v>11.039790750857311</v>
      </c>
      <c r="J377" s="1">
        <f t="shared" si="50"/>
        <v>11.039790750857311</v>
      </c>
      <c r="K377" s="1">
        <f t="shared" si="51"/>
        <v>8.4948665353068008E-3</v>
      </c>
      <c r="L377" s="1">
        <f t="shared" si="52"/>
        <v>4.1063237582257356E-2</v>
      </c>
      <c r="M377" s="1">
        <f t="shared" si="53"/>
        <v>3.5566635380530821E-2</v>
      </c>
      <c r="N377" s="1">
        <f t="shared" si="54"/>
        <v>38</v>
      </c>
    </row>
    <row r="378" spans="1:14" x14ac:dyDescent="0.25">
      <c r="A378" s="1">
        <v>13</v>
      </c>
      <c r="B378" s="2">
        <v>28</v>
      </c>
      <c r="C378" s="2">
        <v>1</v>
      </c>
      <c r="D378" s="3">
        <v>12.8</v>
      </c>
      <c r="E378" s="3">
        <f t="shared" si="46"/>
        <v>163.84000000000003</v>
      </c>
      <c r="F378" s="3"/>
      <c r="G378" s="1">
        <f t="shared" si="47"/>
        <v>12.68</v>
      </c>
      <c r="H378" s="1">
        <f t="shared" si="48"/>
        <v>11.485574476386956</v>
      </c>
      <c r="I378" s="20">
        <f t="shared" si="49"/>
        <v>11.738654451497549</v>
      </c>
      <c r="J378" s="1">
        <f t="shared" si="50"/>
        <v>11.738654451497549</v>
      </c>
      <c r="K378" s="1">
        <f t="shared" si="51"/>
        <v>1.2867963509103795E-2</v>
      </c>
      <c r="L378" s="1">
        <f t="shared" si="52"/>
        <v>6.4219390539819163E-2</v>
      </c>
      <c r="M378" s="1">
        <f t="shared" si="53"/>
        <v>6.0560192293524426E-2</v>
      </c>
      <c r="N378" s="1">
        <f t="shared" si="54"/>
        <v>38</v>
      </c>
    </row>
    <row r="379" spans="1:14" x14ac:dyDescent="0.25">
      <c r="A379" s="1">
        <v>13</v>
      </c>
      <c r="B379" s="2">
        <v>29</v>
      </c>
      <c r="C379" s="2">
        <v>1</v>
      </c>
      <c r="D379" s="3">
        <v>9.1999999999999993</v>
      </c>
      <c r="E379" s="3">
        <f t="shared" si="46"/>
        <v>84.639999999999986</v>
      </c>
      <c r="F379" s="3"/>
      <c r="G379" s="1">
        <f t="shared" si="47"/>
        <v>12.68</v>
      </c>
      <c r="H379" s="1">
        <f t="shared" si="48"/>
        <v>11.485574476386956</v>
      </c>
      <c r="I379" s="20">
        <f t="shared" si="49"/>
        <v>10.558682715639245</v>
      </c>
      <c r="J379" s="1">
        <f t="shared" si="50"/>
        <v>10.558682715639245</v>
      </c>
      <c r="K379" s="1">
        <f t="shared" si="51"/>
        <v>6.6476100549960008E-3</v>
      </c>
      <c r="L379" s="1">
        <f t="shared" si="52"/>
        <v>3.1235049294137299E-2</v>
      </c>
      <c r="M379" s="1">
        <f t="shared" si="53"/>
        <v>2.4474807821433117E-2</v>
      </c>
      <c r="N379" s="1">
        <f t="shared" si="54"/>
        <v>38</v>
      </c>
    </row>
    <row r="380" spans="1:14" x14ac:dyDescent="0.25">
      <c r="A380" s="1">
        <v>13</v>
      </c>
      <c r="B380" s="2">
        <v>30</v>
      </c>
      <c r="C380" s="2">
        <v>1</v>
      </c>
      <c r="D380" s="3">
        <v>5.2</v>
      </c>
      <c r="E380" s="3">
        <f t="shared" si="46"/>
        <v>27.040000000000003</v>
      </c>
      <c r="F380" s="3"/>
      <c r="G380" s="1">
        <f t="shared" si="47"/>
        <v>12.68</v>
      </c>
      <c r="H380" s="1">
        <f t="shared" si="48"/>
        <v>11.485574476386956</v>
      </c>
      <c r="I380" s="20">
        <f t="shared" si="49"/>
        <v>7.9405080830845645</v>
      </c>
      <c r="J380" s="1">
        <f t="shared" si="50"/>
        <v>7.9405080830845645</v>
      </c>
      <c r="K380" s="1">
        <f t="shared" si="51"/>
        <v>2.1237166338267002E-3</v>
      </c>
      <c r="L380" s="1">
        <f t="shared" si="52"/>
        <v>8.0006892904415112E-3</v>
      </c>
      <c r="M380" s="1">
        <f t="shared" si="53"/>
        <v>4.5840223206618469E-4</v>
      </c>
      <c r="N380" s="1">
        <f t="shared" si="54"/>
        <v>38</v>
      </c>
    </row>
    <row r="381" spans="1:14" x14ac:dyDescent="0.25">
      <c r="A381" s="1">
        <v>13</v>
      </c>
      <c r="B381" s="2">
        <v>31</v>
      </c>
      <c r="C381" s="2">
        <v>1</v>
      </c>
      <c r="D381" s="3">
        <v>15.1</v>
      </c>
      <c r="E381" s="3">
        <f t="shared" si="46"/>
        <v>228.01</v>
      </c>
      <c r="F381" s="3">
        <v>13.5</v>
      </c>
      <c r="G381" s="1">
        <f t="shared" si="47"/>
        <v>12.68</v>
      </c>
      <c r="H381" s="1">
        <f t="shared" si="48"/>
        <v>11.485574476386956</v>
      </c>
      <c r="I381" s="20">
        <f t="shared" si="49"/>
        <v>12.176157994784393</v>
      </c>
      <c r="J381" s="1">
        <f t="shared" si="50"/>
        <v>13.5</v>
      </c>
      <c r="K381" s="1">
        <f t="shared" si="51"/>
        <v>1.7907863523625216E-2</v>
      </c>
      <c r="L381" s="1">
        <f t="shared" si="52"/>
        <v>0.10173672982707767</v>
      </c>
      <c r="M381" s="1">
        <f t="shared" si="53"/>
        <v>9.8852701373349075E-2</v>
      </c>
      <c r="N381" s="1">
        <f t="shared" si="54"/>
        <v>38</v>
      </c>
    </row>
    <row r="382" spans="1:14" x14ac:dyDescent="0.25">
      <c r="A382" s="1">
        <v>13</v>
      </c>
      <c r="B382" s="2">
        <v>31</v>
      </c>
      <c r="C382" s="2">
        <v>2</v>
      </c>
      <c r="D382" s="3">
        <v>6.9</v>
      </c>
      <c r="E382" s="3">
        <f t="shared" si="46"/>
        <v>47.610000000000007</v>
      </c>
      <c r="F382" s="3"/>
      <c r="G382" s="1">
        <f t="shared" si="47"/>
        <v>12.68</v>
      </c>
      <c r="H382" s="1">
        <f t="shared" si="48"/>
        <v>11.485574476386956</v>
      </c>
      <c r="I382" s="20">
        <f t="shared" si="49"/>
        <v>9.2864376078665369</v>
      </c>
      <c r="J382" s="1">
        <f t="shared" si="50"/>
        <v>9.2864376078665369</v>
      </c>
      <c r="K382" s="1">
        <f t="shared" si="51"/>
        <v>3.7392806559352516E-3</v>
      </c>
      <c r="L382" s="1">
        <f t="shared" si="52"/>
        <v>1.5995430991420714E-2</v>
      </c>
      <c r="M382" s="1">
        <f t="shared" si="53"/>
        <v>6.8788543538410903E-3</v>
      </c>
      <c r="N382" s="1">
        <f t="shared" si="54"/>
        <v>38</v>
      </c>
    </row>
    <row r="383" spans="1:14" x14ac:dyDescent="0.25">
      <c r="A383" s="1">
        <v>13</v>
      </c>
      <c r="B383" s="2">
        <v>32</v>
      </c>
      <c r="C383" s="2">
        <v>1</v>
      </c>
      <c r="D383" s="3">
        <v>18.100000000000001</v>
      </c>
      <c r="E383" s="3">
        <f t="shared" si="46"/>
        <v>327.61000000000007</v>
      </c>
      <c r="F383" s="3">
        <v>13</v>
      </c>
      <c r="G383" s="1">
        <f t="shared" si="47"/>
        <v>12.68</v>
      </c>
      <c r="H383" s="1">
        <f t="shared" si="48"/>
        <v>11.485574476386956</v>
      </c>
      <c r="I383" s="20">
        <f t="shared" si="49"/>
        <v>12.531250709722356</v>
      </c>
      <c r="J383" s="1">
        <f t="shared" si="50"/>
        <v>13</v>
      </c>
      <c r="K383" s="1">
        <f t="shared" si="51"/>
        <v>2.573042923106381E-2</v>
      </c>
      <c r="L383" s="1">
        <f t="shared" si="52"/>
        <v>0.13537905660165556</v>
      </c>
      <c r="M383" s="1">
        <f t="shared" si="53"/>
        <v>0.13360942405591553</v>
      </c>
      <c r="N383" s="1">
        <f t="shared" si="54"/>
        <v>38</v>
      </c>
    </row>
    <row r="384" spans="1:14" x14ac:dyDescent="0.25">
      <c r="A384" s="1">
        <v>13</v>
      </c>
      <c r="B384" s="2">
        <v>33</v>
      </c>
      <c r="C384" s="2">
        <v>1</v>
      </c>
      <c r="D384" s="3">
        <v>10.199999999999999</v>
      </c>
      <c r="E384" s="3">
        <f t="shared" si="46"/>
        <v>104.03999999999999</v>
      </c>
      <c r="F384" s="3"/>
      <c r="G384" s="1">
        <f t="shared" si="47"/>
        <v>12.68</v>
      </c>
      <c r="H384" s="1">
        <f t="shared" si="48"/>
        <v>11.485574476386956</v>
      </c>
      <c r="I384" s="20">
        <f t="shared" si="49"/>
        <v>10.966681016737153</v>
      </c>
      <c r="J384" s="1">
        <f t="shared" si="50"/>
        <v>10.966681016737153</v>
      </c>
      <c r="K384" s="1">
        <f t="shared" si="51"/>
        <v>8.171282491987052E-3</v>
      </c>
      <c r="L384" s="1">
        <f t="shared" si="52"/>
        <v>3.9340594008945018E-2</v>
      </c>
      <c r="M384" s="1">
        <f t="shared" si="53"/>
        <v>3.364932863170219E-2</v>
      </c>
      <c r="N384" s="1">
        <f t="shared" si="54"/>
        <v>38</v>
      </c>
    </row>
    <row r="385" spans="1:14" x14ac:dyDescent="0.25">
      <c r="A385" s="1">
        <v>13</v>
      </c>
      <c r="B385" s="2">
        <v>34</v>
      </c>
      <c r="C385" s="2">
        <v>1</v>
      </c>
      <c r="D385" s="3">
        <v>5.2</v>
      </c>
      <c r="E385" s="3">
        <f t="shared" si="46"/>
        <v>27.040000000000003</v>
      </c>
      <c r="F385" s="3"/>
      <c r="G385" s="1">
        <f t="shared" si="47"/>
        <v>12.68</v>
      </c>
      <c r="H385" s="1">
        <f t="shared" si="48"/>
        <v>11.485574476386956</v>
      </c>
      <c r="I385" s="20">
        <f t="shared" si="49"/>
        <v>7.9405080830845645</v>
      </c>
      <c r="J385" s="1">
        <f t="shared" si="50"/>
        <v>7.9405080830845645</v>
      </c>
      <c r="K385" s="1">
        <f t="shared" si="51"/>
        <v>2.1237166338267002E-3</v>
      </c>
      <c r="L385" s="1">
        <f t="shared" si="52"/>
        <v>8.0006892904415112E-3</v>
      </c>
      <c r="M385" s="1">
        <f t="shared" si="53"/>
        <v>4.5840223206618469E-4</v>
      </c>
      <c r="N385" s="1">
        <f t="shared" si="54"/>
        <v>38</v>
      </c>
    </row>
    <row r="386" spans="1:14" x14ac:dyDescent="0.25">
      <c r="A386" s="1">
        <v>13</v>
      </c>
      <c r="B386" s="2">
        <v>35</v>
      </c>
      <c r="C386" s="2">
        <v>1</v>
      </c>
      <c r="D386" s="3">
        <v>11.2</v>
      </c>
      <c r="E386" s="3">
        <f t="shared" si="46"/>
        <v>125.43999999999998</v>
      </c>
      <c r="F386" s="3"/>
      <c r="G386" s="1">
        <f t="shared" si="47"/>
        <v>12.68</v>
      </c>
      <c r="H386" s="1">
        <f t="shared" si="48"/>
        <v>11.485574476386956</v>
      </c>
      <c r="I386" s="20">
        <f t="shared" si="49"/>
        <v>11.307154984203361</v>
      </c>
      <c r="J386" s="1">
        <f t="shared" si="50"/>
        <v>11.307154984203361</v>
      </c>
      <c r="K386" s="1">
        <f t="shared" si="51"/>
        <v>9.8520345616575893E-3</v>
      </c>
      <c r="L386" s="1">
        <f t="shared" si="52"/>
        <v>4.828088669884268E-2</v>
      </c>
      <c r="M386" s="1">
        <f t="shared" si="53"/>
        <v>4.3495514075165047E-2</v>
      </c>
      <c r="N386" s="1">
        <f t="shared" si="54"/>
        <v>38</v>
      </c>
    </row>
    <row r="387" spans="1:14" x14ac:dyDescent="0.25">
      <c r="A387" s="1">
        <v>13</v>
      </c>
      <c r="B387" s="2">
        <v>36</v>
      </c>
      <c r="C387" s="2">
        <v>1</v>
      </c>
      <c r="D387" s="3">
        <v>16.2</v>
      </c>
      <c r="E387" s="3">
        <f t="shared" si="46"/>
        <v>262.44</v>
      </c>
      <c r="F387" s="3">
        <v>12.1</v>
      </c>
      <c r="G387" s="1">
        <f t="shared" si="47"/>
        <v>12.68</v>
      </c>
      <c r="H387" s="1">
        <f t="shared" si="48"/>
        <v>11.485574476386956</v>
      </c>
      <c r="I387" s="20">
        <f t="shared" si="49"/>
        <v>12.329146012747458</v>
      </c>
      <c r="J387" s="1">
        <f t="shared" si="50"/>
        <v>12.1</v>
      </c>
      <c r="K387" s="1">
        <f t="shared" si="51"/>
        <v>2.0611989400202632E-2</v>
      </c>
      <c r="L387" s="1">
        <f t="shared" si="52"/>
        <v>0.10196234333843435</v>
      </c>
      <c r="M387" s="1">
        <f t="shared" si="53"/>
        <v>9.9820293981575964E-2</v>
      </c>
      <c r="N387" s="1">
        <f t="shared" si="54"/>
        <v>38</v>
      </c>
    </row>
    <row r="388" spans="1:14" x14ac:dyDescent="0.25">
      <c r="A388" s="1">
        <v>14</v>
      </c>
      <c r="B388" s="2">
        <v>1</v>
      </c>
      <c r="C388" s="2">
        <v>1</v>
      </c>
      <c r="D388" s="3">
        <v>18</v>
      </c>
      <c r="E388" s="3">
        <f t="shared" si="46"/>
        <v>324</v>
      </c>
      <c r="F388" s="3">
        <v>12.2</v>
      </c>
      <c r="G388" s="1">
        <f t="shared" si="47"/>
        <v>12.040000000000001</v>
      </c>
      <c r="H388" s="1">
        <f t="shared" si="48"/>
        <v>13.83566496414249</v>
      </c>
      <c r="I388" s="20">
        <f t="shared" si="49"/>
        <v>11.523963410007168</v>
      </c>
      <c r="J388" s="1">
        <f t="shared" si="50"/>
        <v>12.2</v>
      </c>
      <c r="K388" s="1">
        <f t="shared" si="51"/>
        <v>2.5446900494077326E-2</v>
      </c>
      <c r="L388" s="1">
        <f t="shared" si="52"/>
        <v>0.12461989472168931</v>
      </c>
      <c r="M388" s="1">
        <f t="shared" si="53"/>
        <v>0.12295175952349575</v>
      </c>
      <c r="N388" s="1">
        <f t="shared" si="54"/>
        <v>32</v>
      </c>
    </row>
    <row r="389" spans="1:14" x14ac:dyDescent="0.25">
      <c r="A389" s="1">
        <v>14</v>
      </c>
      <c r="B389" s="2">
        <v>1</v>
      </c>
      <c r="C389" s="2">
        <v>2</v>
      </c>
      <c r="D389" s="3">
        <v>14.6</v>
      </c>
      <c r="E389" s="3">
        <f t="shared" si="46"/>
        <v>213.16</v>
      </c>
      <c r="F389" s="3"/>
      <c r="G389" s="1">
        <f t="shared" si="47"/>
        <v>12.040000000000001</v>
      </c>
      <c r="H389" s="1">
        <f t="shared" si="48"/>
        <v>13.83566496414249</v>
      </c>
      <c r="I389" s="20">
        <f t="shared" si="49"/>
        <v>10.972739130453649</v>
      </c>
      <c r="J389" s="1">
        <f t="shared" si="50"/>
        <v>10.972739130453649</v>
      </c>
      <c r="K389" s="1">
        <f t="shared" si="51"/>
        <v>1.6741547250980007E-2</v>
      </c>
      <c r="L389" s="1">
        <f t="shared" si="52"/>
        <v>7.5477517684856721E-2</v>
      </c>
      <c r="M389" s="1">
        <f t="shared" si="53"/>
        <v>7.3008836560054885E-2</v>
      </c>
      <c r="N389" s="1">
        <f t="shared" si="54"/>
        <v>32</v>
      </c>
    </row>
    <row r="390" spans="1:14" x14ac:dyDescent="0.25">
      <c r="A390" s="1">
        <v>14</v>
      </c>
      <c r="B390" s="2">
        <v>2</v>
      </c>
      <c r="C390" s="2">
        <v>1</v>
      </c>
      <c r="D390" s="3">
        <v>15.7</v>
      </c>
      <c r="E390" s="3">
        <f t="shared" si="46"/>
        <v>246.48999999999998</v>
      </c>
      <c r="F390" s="3"/>
      <c r="G390" s="1">
        <f t="shared" si="47"/>
        <v>12.040000000000001</v>
      </c>
      <c r="H390" s="1">
        <f t="shared" si="48"/>
        <v>13.83566496414249</v>
      </c>
      <c r="I390" s="20">
        <f t="shared" si="49"/>
        <v>11.182652224780419</v>
      </c>
      <c r="J390" s="1">
        <f t="shared" si="50"/>
        <v>11.182652224780419</v>
      </c>
      <c r="K390" s="1">
        <f t="shared" si="51"/>
        <v>1.9359279329583701E-2</v>
      </c>
      <c r="L390" s="1">
        <f t="shared" si="52"/>
        <v>8.80044093934957E-2</v>
      </c>
      <c r="M390" s="1">
        <f t="shared" si="53"/>
        <v>8.5891048631643513E-2</v>
      </c>
      <c r="N390" s="1">
        <f t="shared" si="54"/>
        <v>32</v>
      </c>
    </row>
    <row r="391" spans="1:14" x14ac:dyDescent="0.25">
      <c r="A391" s="1">
        <v>14</v>
      </c>
      <c r="B391" s="2">
        <v>3</v>
      </c>
      <c r="C391" s="2">
        <v>1</v>
      </c>
      <c r="D391" s="3">
        <v>5.2</v>
      </c>
      <c r="E391" s="3">
        <f t="shared" si="46"/>
        <v>27.040000000000003</v>
      </c>
      <c r="F391" s="3"/>
      <c r="G391" s="1">
        <f t="shared" si="47"/>
        <v>12.040000000000001</v>
      </c>
      <c r="H391" s="1">
        <f t="shared" si="48"/>
        <v>13.83566496414249</v>
      </c>
      <c r="I391" s="20">
        <f t="shared" si="49"/>
        <v>6.6949880034113454</v>
      </c>
      <c r="J391" s="1">
        <f t="shared" si="50"/>
        <v>6.6949880034113454</v>
      </c>
      <c r="K391" s="1">
        <f t="shared" si="51"/>
        <v>2.1237166338267002E-3</v>
      </c>
      <c r="L391" s="1">
        <f t="shared" si="52"/>
        <v>6.58032885417949E-3</v>
      </c>
      <c r="M391" s="1">
        <f t="shared" si="53"/>
        <v>3.7702219458630396E-4</v>
      </c>
      <c r="N391" s="1">
        <f t="shared" si="54"/>
        <v>32</v>
      </c>
    </row>
    <row r="392" spans="1:14" x14ac:dyDescent="0.25">
      <c r="A392" s="1">
        <v>14</v>
      </c>
      <c r="B392" s="2">
        <v>4</v>
      </c>
      <c r="C392" s="2">
        <v>1</v>
      </c>
      <c r="D392" s="3">
        <v>15.8</v>
      </c>
      <c r="E392" s="3">
        <f t="shared" si="46"/>
        <v>249.64000000000001</v>
      </c>
      <c r="F392" s="3"/>
      <c r="G392" s="1">
        <f t="shared" si="47"/>
        <v>12.040000000000001</v>
      </c>
      <c r="H392" s="1">
        <f t="shared" si="48"/>
        <v>13.83566496414249</v>
      </c>
      <c r="I392" s="20">
        <f t="shared" si="49"/>
        <v>11.200071108668709</v>
      </c>
      <c r="J392" s="1">
        <f t="shared" si="50"/>
        <v>11.200071108668709</v>
      </c>
      <c r="K392" s="1">
        <f t="shared" si="51"/>
        <v>1.9606679751053901E-2</v>
      </c>
      <c r="L392" s="1">
        <f t="shared" si="52"/>
        <v>8.9183329449334714E-2</v>
      </c>
      <c r="M392" s="1">
        <f t="shared" si="53"/>
        <v>8.7098849441376733E-2</v>
      </c>
      <c r="N392" s="1">
        <f t="shared" si="54"/>
        <v>32</v>
      </c>
    </row>
    <row r="393" spans="1:14" x14ac:dyDescent="0.25">
      <c r="A393" s="1">
        <v>14</v>
      </c>
      <c r="B393" s="2">
        <v>4</v>
      </c>
      <c r="C393" s="2">
        <v>2</v>
      </c>
      <c r="D393" s="3">
        <v>7.1</v>
      </c>
      <c r="E393" s="3">
        <f t="shared" si="46"/>
        <v>50.41</v>
      </c>
      <c r="F393" s="3"/>
      <c r="G393" s="1">
        <f t="shared" si="47"/>
        <v>12.040000000000001</v>
      </c>
      <c r="H393" s="1">
        <f t="shared" si="48"/>
        <v>13.83566496414249</v>
      </c>
      <c r="I393" s="20">
        <f t="shared" si="49"/>
        <v>8.0991950591448187</v>
      </c>
      <c r="J393" s="1">
        <f t="shared" si="50"/>
        <v>8.0991950591448187</v>
      </c>
      <c r="K393" s="1">
        <f t="shared" si="51"/>
        <v>3.9591921416865369E-3</v>
      </c>
      <c r="L393" s="1">
        <f t="shared" si="52"/>
        <v>1.440351788196538E-2</v>
      </c>
      <c r="M393" s="1">
        <f t="shared" si="53"/>
        <v>6.8311737762915365E-3</v>
      </c>
      <c r="N393" s="1">
        <f t="shared" si="54"/>
        <v>32</v>
      </c>
    </row>
    <row r="394" spans="1:14" x14ac:dyDescent="0.25">
      <c r="A394" s="1">
        <v>14</v>
      </c>
      <c r="B394" s="2">
        <v>4</v>
      </c>
      <c r="C394" s="2">
        <v>3</v>
      </c>
      <c r="D394" s="3">
        <v>8.1999999999999993</v>
      </c>
      <c r="E394" s="3">
        <f t="shared" si="46"/>
        <v>67.239999999999995</v>
      </c>
      <c r="F394" s="3"/>
      <c r="G394" s="1">
        <f t="shared" si="47"/>
        <v>12.040000000000001</v>
      </c>
      <c r="H394" s="1">
        <f t="shared" si="48"/>
        <v>13.83566496414249</v>
      </c>
      <c r="I394" s="20">
        <f t="shared" si="49"/>
        <v>8.7467094984227138</v>
      </c>
      <c r="J394" s="1">
        <f t="shared" si="50"/>
        <v>8.7467094984227138</v>
      </c>
      <c r="K394" s="1">
        <f t="shared" si="51"/>
        <v>5.2810172506844418E-3</v>
      </c>
      <c r="L394" s="1">
        <f t="shared" si="52"/>
        <v>2.0430270600531684E-2</v>
      </c>
      <c r="M394" s="1">
        <f t="shared" si="53"/>
        <v>1.3685189534241356E-2</v>
      </c>
      <c r="N394" s="1">
        <f t="shared" si="54"/>
        <v>32</v>
      </c>
    </row>
    <row r="395" spans="1:14" x14ac:dyDescent="0.25">
      <c r="A395" s="1">
        <v>14</v>
      </c>
      <c r="B395" s="2">
        <v>5</v>
      </c>
      <c r="C395" s="2">
        <v>1</v>
      </c>
      <c r="D395" s="3">
        <v>14.7</v>
      </c>
      <c r="E395" s="3">
        <f t="shared" si="46"/>
        <v>216.08999999999997</v>
      </c>
      <c r="F395" s="3"/>
      <c r="G395" s="1">
        <f t="shared" si="47"/>
        <v>12.040000000000001</v>
      </c>
      <c r="H395" s="1">
        <f t="shared" si="48"/>
        <v>13.83566496414249</v>
      </c>
      <c r="I395" s="20">
        <f t="shared" si="49"/>
        <v>10.993287204094466</v>
      </c>
      <c r="J395" s="1">
        <f t="shared" si="50"/>
        <v>10.993287204094466</v>
      </c>
      <c r="K395" s="1">
        <f t="shared" si="51"/>
        <v>1.6971668912855457E-2</v>
      </c>
      <c r="L395" s="1">
        <f t="shared" si="52"/>
        <v>7.6582419947898453E-2</v>
      </c>
      <c r="M395" s="1">
        <f t="shared" si="53"/>
        <v>7.4149127162500453E-2</v>
      </c>
      <c r="N395" s="1">
        <f t="shared" si="54"/>
        <v>32</v>
      </c>
    </row>
    <row r="396" spans="1:14" x14ac:dyDescent="0.25">
      <c r="A396" s="1">
        <v>14</v>
      </c>
      <c r="B396" s="2">
        <v>6</v>
      </c>
      <c r="C396" s="2">
        <v>1</v>
      </c>
      <c r="D396" s="3">
        <v>10.4</v>
      </c>
      <c r="E396" s="3">
        <f t="shared" si="46"/>
        <v>108.16000000000001</v>
      </c>
      <c r="F396" s="3"/>
      <c r="G396" s="1">
        <f t="shared" si="47"/>
        <v>12.040000000000001</v>
      </c>
      <c r="H396" s="1">
        <f t="shared" si="48"/>
        <v>13.83566496414249</v>
      </c>
      <c r="I396" s="20">
        <f t="shared" si="49"/>
        <v>9.7609322558438461</v>
      </c>
      <c r="J396" s="1">
        <f t="shared" si="50"/>
        <v>9.7609322558438461</v>
      </c>
      <c r="K396" s="1">
        <f t="shared" si="51"/>
        <v>8.4948665353068008E-3</v>
      </c>
      <c r="L396" s="1">
        <f t="shared" si="52"/>
        <v>3.566184722746342E-2</v>
      </c>
      <c r="M396" s="1">
        <f t="shared" si="53"/>
        <v>3.0888258988215407E-2</v>
      </c>
      <c r="N396" s="1">
        <f t="shared" si="54"/>
        <v>32</v>
      </c>
    </row>
    <row r="397" spans="1:14" x14ac:dyDescent="0.25">
      <c r="A397" s="1">
        <v>14</v>
      </c>
      <c r="B397" s="2">
        <v>7</v>
      </c>
      <c r="C397" s="2">
        <v>1</v>
      </c>
      <c r="D397" s="3">
        <v>13.4</v>
      </c>
      <c r="E397" s="3">
        <f t="shared" si="46"/>
        <v>179.56</v>
      </c>
      <c r="F397" s="3"/>
      <c r="G397" s="1">
        <f t="shared" si="47"/>
        <v>12.040000000000001</v>
      </c>
      <c r="H397" s="1">
        <f t="shared" si="48"/>
        <v>13.83566496414249</v>
      </c>
      <c r="I397" s="20">
        <f t="shared" si="49"/>
        <v>10.70051029870473</v>
      </c>
      <c r="J397" s="1">
        <f t="shared" si="50"/>
        <v>10.70051029870473</v>
      </c>
      <c r="K397" s="1">
        <f t="shared" si="51"/>
        <v>1.4102609421964582E-2</v>
      </c>
      <c r="L397" s="1">
        <f t="shared" si="52"/>
        <v>6.2764163219858532E-2</v>
      </c>
      <c r="M397" s="1">
        <f t="shared" si="53"/>
        <v>5.9813920515253104E-2</v>
      </c>
      <c r="N397" s="1">
        <f t="shared" si="54"/>
        <v>32</v>
      </c>
    </row>
    <row r="398" spans="1:14" x14ac:dyDescent="0.25">
      <c r="A398" s="1">
        <v>14</v>
      </c>
      <c r="B398" s="2">
        <v>8</v>
      </c>
      <c r="C398" s="2">
        <v>1</v>
      </c>
      <c r="D398" s="3">
        <v>10.9</v>
      </c>
      <c r="E398" s="3">
        <f t="shared" ref="E398:E461" si="55">D398^2</f>
        <v>118.81</v>
      </c>
      <c r="F398" s="3"/>
      <c r="G398" s="1">
        <f t="shared" ref="G398:G461" si="56">VLOOKUP($A398,$Q$13:$U$39,2,FALSE)</f>
        <v>12.040000000000001</v>
      </c>
      <c r="H398" s="1">
        <f t="shared" ref="H398:H461" si="57">VLOOKUP($A398,$Q$13:$U$39,4,FALSE)</f>
        <v>13.83566496414249</v>
      </c>
      <c r="I398" s="20">
        <f t="shared" ref="I398:I461" si="58">G398*(1+$G$2*G398*EXP($G$3*G398))*(1-EXP(-$G$4*D398/H398))</f>
        <v>9.9483242539092736</v>
      </c>
      <c r="J398" s="1">
        <f t="shared" ref="J398:J461" si="59">IF(F398&lt;&gt;"",F398,I398)</f>
        <v>9.9483242539092736</v>
      </c>
      <c r="K398" s="1">
        <f t="shared" ref="K398:K461" si="60">PI()/40000*E398</f>
        <v>9.3313155793250824E-3</v>
      </c>
      <c r="L398" s="1">
        <f t="shared" ref="L398:L461" si="61">$I$2*D398^$I$3*J398^$I$4</f>
        <v>3.9689817317337756E-2</v>
      </c>
      <c r="M398" s="1">
        <f t="shared" ref="M398:M461" si="62">L398*EXP(-$K$2*(6/D398)^$K$3)</f>
        <v>3.5295105455193626E-2</v>
      </c>
      <c r="N398" s="1">
        <f t="shared" ref="N398:N461" si="63">VLOOKUP($A398,$Q$13:$U$39,5,FALSE)</f>
        <v>32</v>
      </c>
    </row>
    <row r="399" spans="1:14" x14ac:dyDescent="0.25">
      <c r="A399" s="1">
        <v>14</v>
      </c>
      <c r="B399" s="2">
        <v>9</v>
      </c>
      <c r="C399" s="2">
        <v>1</v>
      </c>
      <c r="D399" s="3">
        <v>16.899999999999999</v>
      </c>
      <c r="E399" s="3">
        <f t="shared" si="55"/>
        <v>285.60999999999996</v>
      </c>
      <c r="F399" s="3">
        <v>10.7</v>
      </c>
      <c r="G399" s="1">
        <f t="shared" si="56"/>
        <v>12.040000000000001</v>
      </c>
      <c r="H399" s="1">
        <f t="shared" si="57"/>
        <v>13.83566496414249</v>
      </c>
      <c r="I399" s="20">
        <f t="shared" si="58"/>
        <v>11.375364661081861</v>
      </c>
      <c r="J399" s="1">
        <f t="shared" si="59"/>
        <v>10.7</v>
      </c>
      <c r="K399" s="1">
        <f t="shared" si="60"/>
        <v>2.2431756944794518E-2</v>
      </c>
      <c r="L399" s="1">
        <f t="shared" si="61"/>
        <v>9.5634411159053564E-2</v>
      </c>
      <c r="M399" s="1">
        <f t="shared" si="62"/>
        <v>9.3957522983973724E-2</v>
      </c>
      <c r="N399" s="1">
        <f t="shared" si="63"/>
        <v>32</v>
      </c>
    </row>
    <row r="400" spans="1:14" x14ac:dyDescent="0.25">
      <c r="A400" s="1">
        <v>14</v>
      </c>
      <c r="B400" s="2">
        <v>10</v>
      </c>
      <c r="C400" s="2">
        <v>1</v>
      </c>
      <c r="D400" s="3">
        <v>15.3</v>
      </c>
      <c r="E400" s="3">
        <f t="shared" si="55"/>
        <v>234.09000000000003</v>
      </c>
      <c r="F400" s="3"/>
      <c r="G400" s="1">
        <f t="shared" si="56"/>
        <v>12.040000000000001</v>
      </c>
      <c r="H400" s="1">
        <f t="shared" si="57"/>
        <v>13.83566496414249</v>
      </c>
      <c r="I400" s="20">
        <f t="shared" si="58"/>
        <v>11.110300557903965</v>
      </c>
      <c r="J400" s="1">
        <f t="shared" si="59"/>
        <v>11.110300557903965</v>
      </c>
      <c r="K400" s="1">
        <f t="shared" si="60"/>
        <v>1.838538560697087E-2</v>
      </c>
      <c r="L400" s="1">
        <f t="shared" si="61"/>
        <v>8.3354980489435307E-2</v>
      </c>
      <c r="M400" s="1">
        <f t="shared" si="62"/>
        <v>8.1120684690938527E-2</v>
      </c>
      <c r="N400" s="1">
        <f t="shared" si="63"/>
        <v>32</v>
      </c>
    </row>
    <row r="401" spans="1:14" x14ac:dyDescent="0.25">
      <c r="A401" s="1">
        <v>14</v>
      </c>
      <c r="B401" s="2">
        <v>11</v>
      </c>
      <c r="C401" s="2">
        <v>1</v>
      </c>
      <c r="D401" s="3">
        <v>14.5</v>
      </c>
      <c r="E401" s="3">
        <f t="shared" si="55"/>
        <v>210.25</v>
      </c>
      <c r="F401" s="3"/>
      <c r="G401" s="1">
        <f t="shared" si="56"/>
        <v>12.040000000000001</v>
      </c>
      <c r="H401" s="1">
        <f t="shared" si="57"/>
        <v>13.83566496414249</v>
      </c>
      <c r="I401" s="20">
        <f t="shared" si="58"/>
        <v>10.951880109877171</v>
      </c>
      <c r="J401" s="1">
        <f t="shared" si="59"/>
        <v>10.951880109877171</v>
      </c>
      <c r="K401" s="1">
        <f t="shared" si="60"/>
        <v>1.6512996385431349E-2</v>
      </c>
      <c r="L401" s="1">
        <f t="shared" si="61"/>
        <v>7.4379504570000685E-2</v>
      </c>
      <c r="M401" s="1">
        <f t="shared" si="62"/>
        <v>7.1874762611235987E-2</v>
      </c>
      <c r="N401" s="1">
        <f t="shared" si="63"/>
        <v>32</v>
      </c>
    </row>
    <row r="402" spans="1:14" x14ac:dyDescent="0.25">
      <c r="A402" s="1">
        <v>14</v>
      </c>
      <c r="B402" s="2">
        <v>12</v>
      </c>
      <c r="C402" s="2">
        <v>1</v>
      </c>
      <c r="D402" s="3">
        <v>6.4</v>
      </c>
      <c r="E402" s="3">
        <f t="shared" si="55"/>
        <v>40.960000000000008</v>
      </c>
      <c r="F402" s="3"/>
      <c r="G402" s="1">
        <f t="shared" si="56"/>
        <v>12.040000000000001</v>
      </c>
      <c r="H402" s="1">
        <f t="shared" si="57"/>
        <v>13.83566496414249</v>
      </c>
      <c r="I402" s="20">
        <f t="shared" si="58"/>
        <v>7.6278204408218642</v>
      </c>
      <c r="J402" s="1">
        <f t="shared" si="59"/>
        <v>7.6278204408218642</v>
      </c>
      <c r="K402" s="1">
        <f t="shared" si="60"/>
        <v>3.2169908772759488E-3</v>
      </c>
      <c r="L402" s="1">
        <f t="shared" si="61"/>
        <v>1.1138270840954704E-2</v>
      </c>
      <c r="M402" s="1">
        <f t="shared" si="62"/>
        <v>3.4659496446139788E-3</v>
      </c>
      <c r="N402" s="1">
        <f t="shared" si="63"/>
        <v>32</v>
      </c>
    </row>
    <row r="403" spans="1:14" x14ac:dyDescent="0.25">
      <c r="A403" s="1">
        <v>14</v>
      </c>
      <c r="B403" s="2">
        <v>13</v>
      </c>
      <c r="C403" s="2">
        <v>1</v>
      </c>
      <c r="D403" s="3">
        <v>12.4</v>
      </c>
      <c r="E403" s="3">
        <f t="shared" si="55"/>
        <v>153.76000000000002</v>
      </c>
      <c r="F403" s="3"/>
      <c r="G403" s="1">
        <f t="shared" si="56"/>
        <v>12.040000000000001</v>
      </c>
      <c r="H403" s="1">
        <f t="shared" si="57"/>
        <v>13.83566496414249</v>
      </c>
      <c r="I403" s="20">
        <f t="shared" si="58"/>
        <v>10.433010082606526</v>
      </c>
      <c r="J403" s="1">
        <f t="shared" si="59"/>
        <v>10.433010082606526</v>
      </c>
      <c r="K403" s="1">
        <f t="shared" si="60"/>
        <v>1.2076282160399167E-2</v>
      </c>
      <c r="L403" s="1">
        <f t="shared" si="61"/>
        <v>5.2963897552256431E-2</v>
      </c>
      <c r="M403" s="1">
        <f t="shared" si="62"/>
        <v>4.9517701799214171E-2</v>
      </c>
      <c r="N403" s="1">
        <f t="shared" si="63"/>
        <v>32</v>
      </c>
    </row>
    <row r="404" spans="1:14" x14ac:dyDescent="0.25">
      <c r="A404" s="1">
        <v>14</v>
      </c>
      <c r="B404" s="2">
        <v>14</v>
      </c>
      <c r="C404" s="2">
        <v>1</v>
      </c>
      <c r="D404" s="3">
        <v>15.2</v>
      </c>
      <c r="E404" s="3">
        <f t="shared" si="55"/>
        <v>231.04</v>
      </c>
      <c r="F404" s="3"/>
      <c r="G404" s="1">
        <f t="shared" si="56"/>
        <v>12.040000000000001</v>
      </c>
      <c r="H404" s="1">
        <f t="shared" si="57"/>
        <v>13.83566496414249</v>
      </c>
      <c r="I404" s="20">
        <f t="shared" si="58"/>
        <v>11.091523207126725</v>
      </c>
      <c r="J404" s="1">
        <f t="shared" si="59"/>
        <v>11.091523207126725</v>
      </c>
      <c r="K404" s="1">
        <f t="shared" si="60"/>
        <v>1.8145839167134643E-2</v>
      </c>
      <c r="L404" s="1">
        <f t="shared" si="61"/>
        <v>8.220931307943162E-2</v>
      </c>
      <c r="M404" s="1">
        <f t="shared" si="62"/>
        <v>7.9943370529466484E-2</v>
      </c>
      <c r="N404" s="1">
        <f t="shared" si="63"/>
        <v>32</v>
      </c>
    </row>
    <row r="405" spans="1:14" x14ac:dyDescent="0.25">
      <c r="A405" s="1">
        <v>14</v>
      </c>
      <c r="B405" s="2">
        <v>15</v>
      </c>
      <c r="C405" s="2">
        <v>1</v>
      </c>
      <c r="D405" s="3">
        <v>9.5</v>
      </c>
      <c r="E405" s="3">
        <f t="shared" si="55"/>
        <v>90.25</v>
      </c>
      <c r="F405" s="3"/>
      <c r="G405" s="1">
        <f t="shared" si="56"/>
        <v>12.040000000000001</v>
      </c>
      <c r="H405" s="1">
        <f t="shared" si="57"/>
        <v>13.83566496414249</v>
      </c>
      <c r="I405" s="20">
        <f t="shared" si="58"/>
        <v>9.3860354965079758</v>
      </c>
      <c r="J405" s="1">
        <f t="shared" si="59"/>
        <v>9.3860354965079758</v>
      </c>
      <c r="K405" s="1">
        <f t="shared" si="60"/>
        <v>7.0882184246619708E-3</v>
      </c>
      <c r="L405" s="1">
        <f t="shared" si="61"/>
        <v>2.8931436997116557E-2</v>
      </c>
      <c r="M405" s="1">
        <f t="shared" si="62"/>
        <v>2.3396022984293156E-2</v>
      </c>
      <c r="N405" s="1">
        <f t="shared" si="63"/>
        <v>32</v>
      </c>
    </row>
    <row r="406" spans="1:14" x14ac:dyDescent="0.25">
      <c r="A406" s="1">
        <v>14</v>
      </c>
      <c r="B406" s="2">
        <v>16</v>
      </c>
      <c r="C406" s="2">
        <v>1</v>
      </c>
      <c r="D406" s="3">
        <v>20.100000000000001</v>
      </c>
      <c r="E406" s="3">
        <f t="shared" si="55"/>
        <v>404.01000000000005</v>
      </c>
      <c r="F406" s="3">
        <v>12.4</v>
      </c>
      <c r="G406" s="1">
        <f t="shared" si="56"/>
        <v>12.040000000000001</v>
      </c>
      <c r="H406" s="1">
        <f t="shared" si="57"/>
        <v>13.83566496414249</v>
      </c>
      <c r="I406" s="20">
        <f t="shared" si="58"/>
        <v>11.74772309340382</v>
      </c>
      <c r="J406" s="1">
        <f t="shared" si="59"/>
        <v>12.4</v>
      </c>
      <c r="K406" s="1">
        <f t="shared" si="60"/>
        <v>3.1730871199420314E-2</v>
      </c>
      <c r="L406" s="1">
        <f t="shared" si="61"/>
        <v>0.15511768482852806</v>
      </c>
      <c r="M406" s="1">
        <f t="shared" si="62"/>
        <v>0.15382455870839654</v>
      </c>
      <c r="N406" s="1">
        <f t="shared" si="63"/>
        <v>32</v>
      </c>
    </row>
    <row r="407" spans="1:14" x14ac:dyDescent="0.25">
      <c r="A407" s="1">
        <v>14</v>
      </c>
      <c r="B407" s="2">
        <v>17</v>
      </c>
      <c r="C407" s="2">
        <v>1</v>
      </c>
      <c r="D407" s="3">
        <v>11.3</v>
      </c>
      <c r="E407" s="3">
        <f t="shared" si="55"/>
        <v>127.69000000000001</v>
      </c>
      <c r="F407" s="3"/>
      <c r="G407" s="1">
        <f t="shared" si="56"/>
        <v>12.040000000000001</v>
      </c>
      <c r="H407" s="1">
        <f t="shared" si="57"/>
        <v>13.83566496414249</v>
      </c>
      <c r="I407" s="20">
        <f t="shared" si="58"/>
        <v>10.088428629250705</v>
      </c>
      <c r="J407" s="1">
        <f t="shared" si="59"/>
        <v>10.088428629250705</v>
      </c>
      <c r="K407" s="1">
        <f t="shared" si="60"/>
        <v>1.0028749148422018E-2</v>
      </c>
      <c r="L407" s="1">
        <f t="shared" si="61"/>
        <v>4.3057198629025628E-2</v>
      </c>
      <c r="M407" s="1">
        <f t="shared" si="62"/>
        <v>3.8942212340674374E-2</v>
      </c>
      <c r="N407" s="1">
        <f t="shared" si="63"/>
        <v>32</v>
      </c>
    </row>
    <row r="408" spans="1:14" x14ac:dyDescent="0.25">
      <c r="A408" s="1">
        <v>14</v>
      </c>
      <c r="B408" s="2">
        <v>18</v>
      </c>
      <c r="C408" s="2">
        <v>1</v>
      </c>
      <c r="D408" s="3">
        <v>12.1</v>
      </c>
      <c r="E408" s="3">
        <f t="shared" si="55"/>
        <v>146.41</v>
      </c>
      <c r="F408" s="3"/>
      <c r="G408" s="1">
        <f t="shared" si="56"/>
        <v>12.040000000000001</v>
      </c>
      <c r="H408" s="1">
        <f t="shared" si="57"/>
        <v>13.83566496414249</v>
      </c>
      <c r="I408" s="20">
        <f t="shared" si="58"/>
        <v>10.344606024747829</v>
      </c>
      <c r="J408" s="1">
        <f t="shared" si="59"/>
        <v>10.344606024747829</v>
      </c>
      <c r="K408" s="1">
        <f t="shared" si="60"/>
        <v>1.149901451030204E-2</v>
      </c>
      <c r="L408" s="1">
        <f t="shared" si="61"/>
        <v>5.0169629520682803E-2</v>
      </c>
      <c r="M408" s="1">
        <f t="shared" si="62"/>
        <v>4.6554837883589349E-2</v>
      </c>
      <c r="N408" s="1">
        <f t="shared" si="63"/>
        <v>32</v>
      </c>
    </row>
    <row r="409" spans="1:14" x14ac:dyDescent="0.25">
      <c r="A409" s="1">
        <v>14</v>
      </c>
      <c r="B409" s="2">
        <v>19</v>
      </c>
      <c r="C409" s="2">
        <v>1</v>
      </c>
      <c r="D409" s="3">
        <v>13.2</v>
      </c>
      <c r="E409" s="3">
        <f t="shared" si="55"/>
        <v>174.23999999999998</v>
      </c>
      <c r="F409" s="3"/>
      <c r="G409" s="1">
        <f t="shared" si="56"/>
        <v>12.040000000000001</v>
      </c>
      <c r="H409" s="1">
        <f t="shared" si="57"/>
        <v>13.83566496414249</v>
      </c>
      <c r="I409" s="20">
        <f t="shared" si="58"/>
        <v>10.650175174817639</v>
      </c>
      <c r="J409" s="1">
        <f t="shared" si="59"/>
        <v>10.650175174817639</v>
      </c>
      <c r="K409" s="1">
        <f t="shared" si="60"/>
        <v>1.3684777599037138E-2</v>
      </c>
      <c r="L409" s="1">
        <f t="shared" si="61"/>
        <v>6.0745216071998044E-2</v>
      </c>
      <c r="M409" s="1">
        <f t="shared" si="62"/>
        <v>5.7703342694893196E-2</v>
      </c>
      <c r="N409" s="1">
        <f t="shared" si="63"/>
        <v>32</v>
      </c>
    </row>
    <row r="410" spans="1:14" x14ac:dyDescent="0.25">
      <c r="A410" s="1">
        <v>14</v>
      </c>
      <c r="B410" s="2">
        <v>20</v>
      </c>
      <c r="C410" s="2">
        <v>1</v>
      </c>
      <c r="D410" s="3">
        <v>16.8</v>
      </c>
      <c r="E410" s="3">
        <f t="shared" si="55"/>
        <v>282.24</v>
      </c>
      <c r="F410" s="3"/>
      <c r="G410" s="1">
        <f t="shared" si="56"/>
        <v>12.040000000000001</v>
      </c>
      <c r="H410" s="1">
        <f t="shared" si="57"/>
        <v>13.83566496414249</v>
      </c>
      <c r="I410" s="20">
        <f t="shared" si="58"/>
        <v>11.360598434270653</v>
      </c>
      <c r="J410" s="1">
        <f t="shared" si="59"/>
        <v>11.360598434270653</v>
      </c>
      <c r="K410" s="1">
        <f t="shared" si="60"/>
        <v>2.216707776372958E-2</v>
      </c>
      <c r="L410" s="1">
        <f t="shared" si="61"/>
        <v>0.10133021158587983</v>
      </c>
      <c r="M410" s="1">
        <f t="shared" si="62"/>
        <v>9.9507784887054515E-2</v>
      </c>
      <c r="N410" s="1">
        <f t="shared" si="63"/>
        <v>32</v>
      </c>
    </row>
    <row r="411" spans="1:14" x14ac:dyDescent="0.25">
      <c r="A411" s="1">
        <v>14</v>
      </c>
      <c r="B411" s="2">
        <v>21</v>
      </c>
      <c r="C411" s="2">
        <v>1</v>
      </c>
      <c r="D411" s="3">
        <v>16.5</v>
      </c>
      <c r="E411" s="3">
        <f t="shared" si="55"/>
        <v>272.25</v>
      </c>
      <c r="F411" s="3"/>
      <c r="G411" s="1">
        <f t="shared" si="56"/>
        <v>12.040000000000001</v>
      </c>
      <c r="H411" s="1">
        <f t="shared" si="57"/>
        <v>13.83566496414249</v>
      </c>
      <c r="I411" s="20">
        <f t="shared" si="58"/>
        <v>11.31494546355413</v>
      </c>
      <c r="J411" s="1">
        <f t="shared" si="59"/>
        <v>11.31494546355413</v>
      </c>
      <c r="K411" s="1">
        <f t="shared" si="60"/>
        <v>2.138246499849553E-2</v>
      </c>
      <c r="L411" s="1">
        <f t="shared" si="61"/>
        <v>9.7618522850426784E-2</v>
      </c>
      <c r="M411" s="1">
        <f t="shared" si="62"/>
        <v>9.572230198053211E-2</v>
      </c>
      <c r="N411" s="1">
        <f t="shared" si="63"/>
        <v>32</v>
      </c>
    </row>
    <row r="412" spans="1:14" x14ac:dyDescent="0.25">
      <c r="A412" s="1">
        <v>14</v>
      </c>
      <c r="B412" s="2">
        <v>22</v>
      </c>
      <c r="C412" s="2">
        <v>1</v>
      </c>
      <c r="D412" s="3">
        <v>12.3</v>
      </c>
      <c r="E412" s="3">
        <f t="shared" si="55"/>
        <v>151.29000000000002</v>
      </c>
      <c r="F412" s="3"/>
      <c r="G412" s="1">
        <f t="shared" si="56"/>
        <v>12.040000000000001</v>
      </c>
      <c r="H412" s="1">
        <f t="shared" si="57"/>
        <v>13.83566496414249</v>
      </c>
      <c r="I412" s="20">
        <f t="shared" si="58"/>
        <v>10.403983527863682</v>
      </c>
      <c r="J412" s="1">
        <f t="shared" si="59"/>
        <v>10.403983527863682</v>
      </c>
      <c r="K412" s="1">
        <f t="shared" si="60"/>
        <v>1.1882288814039996E-2</v>
      </c>
      <c r="L412" s="1">
        <f t="shared" si="61"/>
        <v>5.2024880240777303E-2</v>
      </c>
      <c r="M412" s="1">
        <f t="shared" si="62"/>
        <v>4.8523573261232633E-2</v>
      </c>
      <c r="N412" s="1">
        <f t="shared" si="63"/>
        <v>32</v>
      </c>
    </row>
    <row r="413" spans="1:14" x14ac:dyDescent="0.25">
      <c r="A413" s="1">
        <v>14</v>
      </c>
      <c r="B413" s="2">
        <v>23</v>
      </c>
      <c r="C413" s="2">
        <v>1</v>
      </c>
      <c r="D413" s="3">
        <v>14.4</v>
      </c>
      <c r="E413" s="3">
        <f t="shared" si="55"/>
        <v>207.36</v>
      </c>
      <c r="F413" s="3"/>
      <c r="G413" s="1">
        <f t="shared" si="56"/>
        <v>12.040000000000001</v>
      </c>
      <c r="H413" s="1">
        <f t="shared" si="57"/>
        <v>13.83566496414249</v>
      </c>
      <c r="I413" s="20">
        <f t="shared" si="58"/>
        <v>10.930705436911934</v>
      </c>
      <c r="J413" s="1">
        <f t="shared" si="59"/>
        <v>10.930705436911934</v>
      </c>
      <c r="K413" s="1">
        <f t="shared" si="60"/>
        <v>1.628601631620949E-2</v>
      </c>
      <c r="L413" s="1">
        <f t="shared" si="61"/>
        <v>7.3288408394807436E-2</v>
      </c>
      <c r="M413" s="1">
        <f t="shared" si="62"/>
        <v>7.0746918328175395E-2</v>
      </c>
      <c r="N413" s="1">
        <f t="shared" si="63"/>
        <v>32</v>
      </c>
    </row>
    <row r="414" spans="1:14" x14ac:dyDescent="0.25">
      <c r="A414" s="1">
        <v>14</v>
      </c>
      <c r="B414" s="2">
        <v>23</v>
      </c>
      <c r="C414" s="2">
        <v>2</v>
      </c>
      <c r="D414" s="3">
        <v>12.6</v>
      </c>
      <c r="E414" s="3">
        <f t="shared" si="55"/>
        <v>158.76</v>
      </c>
      <c r="F414" s="3"/>
      <c r="G414" s="1">
        <f t="shared" si="56"/>
        <v>12.040000000000001</v>
      </c>
      <c r="H414" s="1">
        <f t="shared" si="57"/>
        <v>13.83566496414249</v>
      </c>
      <c r="I414" s="20">
        <f t="shared" si="58"/>
        <v>10.489771539513731</v>
      </c>
      <c r="J414" s="1">
        <f t="shared" si="59"/>
        <v>10.489771539513731</v>
      </c>
      <c r="K414" s="1">
        <f t="shared" si="60"/>
        <v>1.2468981242097887E-2</v>
      </c>
      <c r="L414" s="1">
        <f t="shared" si="61"/>
        <v>5.4864554836259211E-2</v>
      </c>
      <c r="M414" s="1">
        <f t="shared" si="62"/>
        <v>5.1525417091064382E-2</v>
      </c>
      <c r="N414" s="1">
        <f t="shared" si="63"/>
        <v>32</v>
      </c>
    </row>
    <row r="415" spans="1:14" x14ac:dyDescent="0.25">
      <c r="A415" s="1">
        <v>14</v>
      </c>
      <c r="B415" s="2">
        <v>24</v>
      </c>
      <c r="C415" s="2">
        <v>1</v>
      </c>
      <c r="D415" s="3">
        <v>18.3</v>
      </c>
      <c r="E415" s="3">
        <f t="shared" si="55"/>
        <v>334.89000000000004</v>
      </c>
      <c r="F415" s="3">
        <v>12.6</v>
      </c>
      <c r="G415" s="1">
        <f t="shared" si="56"/>
        <v>12.040000000000001</v>
      </c>
      <c r="H415" s="1">
        <f t="shared" si="57"/>
        <v>13.83566496414249</v>
      </c>
      <c r="I415" s="20">
        <f t="shared" si="58"/>
        <v>11.560407495579247</v>
      </c>
      <c r="J415" s="1">
        <f t="shared" si="59"/>
        <v>12.6</v>
      </c>
      <c r="K415" s="1">
        <f t="shared" si="60"/>
        <v>2.630219909401715E-2</v>
      </c>
      <c r="L415" s="1">
        <f t="shared" si="61"/>
        <v>0.13324971275080902</v>
      </c>
      <c r="M415" s="1">
        <f t="shared" si="62"/>
        <v>0.1315880669827727</v>
      </c>
      <c r="N415" s="1">
        <f t="shared" si="63"/>
        <v>32</v>
      </c>
    </row>
    <row r="416" spans="1:14" x14ac:dyDescent="0.25">
      <c r="A416" s="1">
        <v>14</v>
      </c>
      <c r="B416" s="2">
        <v>25</v>
      </c>
      <c r="C416" s="2">
        <v>1</v>
      </c>
      <c r="D416" s="3">
        <v>18.399999999999999</v>
      </c>
      <c r="E416" s="3">
        <f t="shared" si="55"/>
        <v>338.55999999999995</v>
      </c>
      <c r="F416" s="3">
        <v>12.3</v>
      </c>
      <c r="G416" s="1">
        <f t="shared" si="56"/>
        <v>12.040000000000001</v>
      </c>
      <c r="H416" s="1">
        <f t="shared" si="57"/>
        <v>13.83566496414249</v>
      </c>
      <c r="I416" s="20">
        <f t="shared" si="58"/>
        <v>11.572195154192437</v>
      </c>
      <c r="J416" s="1">
        <f t="shared" si="59"/>
        <v>12.3</v>
      </c>
      <c r="K416" s="1">
        <f t="shared" si="60"/>
        <v>2.6590440219984003E-2</v>
      </c>
      <c r="L416" s="1">
        <f t="shared" si="61"/>
        <v>0.13091032905916375</v>
      </c>
      <c r="M416" s="1">
        <f t="shared" si="62"/>
        <v>0.12931556010671921</v>
      </c>
      <c r="N416" s="1">
        <f t="shared" si="63"/>
        <v>32</v>
      </c>
    </row>
    <row r="417" spans="1:14" x14ac:dyDescent="0.25">
      <c r="A417" s="1">
        <v>14</v>
      </c>
      <c r="B417" s="2">
        <v>26</v>
      </c>
      <c r="C417" s="2">
        <v>1</v>
      </c>
      <c r="D417" s="3">
        <v>14.4</v>
      </c>
      <c r="E417" s="3">
        <f t="shared" si="55"/>
        <v>207.36</v>
      </c>
      <c r="F417" s="3"/>
      <c r="G417" s="1">
        <f t="shared" si="56"/>
        <v>12.040000000000001</v>
      </c>
      <c r="H417" s="1">
        <f t="shared" si="57"/>
        <v>13.83566496414249</v>
      </c>
      <c r="I417" s="20">
        <f t="shared" si="58"/>
        <v>10.930705436911934</v>
      </c>
      <c r="J417" s="1">
        <f t="shared" si="59"/>
        <v>10.930705436911934</v>
      </c>
      <c r="K417" s="1">
        <f t="shared" si="60"/>
        <v>1.628601631620949E-2</v>
      </c>
      <c r="L417" s="1">
        <f t="shared" si="61"/>
        <v>7.3288408394807436E-2</v>
      </c>
      <c r="M417" s="1">
        <f t="shared" si="62"/>
        <v>7.0746918328175395E-2</v>
      </c>
      <c r="N417" s="1">
        <f t="shared" si="63"/>
        <v>32</v>
      </c>
    </row>
    <row r="418" spans="1:14" x14ac:dyDescent="0.25">
      <c r="A418" s="1">
        <v>14</v>
      </c>
      <c r="B418" s="2">
        <v>27</v>
      </c>
      <c r="C418" s="2">
        <v>1</v>
      </c>
      <c r="D418" s="3">
        <v>7</v>
      </c>
      <c r="E418" s="3">
        <f t="shared" si="55"/>
        <v>49</v>
      </c>
      <c r="F418" s="3"/>
      <c r="G418" s="1">
        <f t="shared" si="56"/>
        <v>12.040000000000001</v>
      </c>
      <c r="H418" s="1">
        <f t="shared" si="57"/>
        <v>13.83566496414249</v>
      </c>
      <c r="I418" s="20">
        <f t="shared" si="58"/>
        <v>8.0348516838266608</v>
      </c>
      <c r="J418" s="1">
        <f t="shared" si="59"/>
        <v>8.0348516838266608</v>
      </c>
      <c r="K418" s="1">
        <f t="shared" si="60"/>
        <v>3.8484510006474965E-3</v>
      </c>
      <c r="L418" s="1">
        <f t="shared" si="61"/>
        <v>1.3909745459544716E-2</v>
      </c>
      <c r="M418" s="1">
        <f t="shared" si="62"/>
        <v>6.2936003737946158E-3</v>
      </c>
      <c r="N418" s="1">
        <f t="shared" si="63"/>
        <v>32</v>
      </c>
    </row>
    <row r="419" spans="1:14" x14ac:dyDescent="0.25">
      <c r="A419" s="1">
        <v>14</v>
      </c>
      <c r="B419" s="2">
        <v>28</v>
      </c>
      <c r="C419" s="2">
        <v>1</v>
      </c>
      <c r="D419" s="3">
        <v>15</v>
      </c>
      <c r="E419" s="3">
        <f t="shared" si="55"/>
        <v>225</v>
      </c>
      <c r="F419" s="3"/>
      <c r="G419" s="1">
        <f t="shared" si="56"/>
        <v>12.040000000000001</v>
      </c>
      <c r="H419" s="1">
        <f t="shared" si="57"/>
        <v>13.83566496414249</v>
      </c>
      <c r="I419" s="20">
        <f t="shared" si="58"/>
        <v>11.053111752024295</v>
      </c>
      <c r="J419" s="1">
        <f t="shared" si="59"/>
        <v>11.053111752024295</v>
      </c>
      <c r="K419" s="1">
        <f t="shared" si="60"/>
        <v>1.7671458676442587E-2</v>
      </c>
      <c r="L419" s="1">
        <f t="shared" si="61"/>
        <v>7.9938187406809955E-2</v>
      </c>
      <c r="M419" s="1">
        <f t="shared" si="62"/>
        <v>7.7607167881840244E-2</v>
      </c>
      <c r="N419" s="1">
        <f t="shared" si="63"/>
        <v>32</v>
      </c>
    </row>
    <row r="420" spans="1:14" x14ac:dyDescent="0.25">
      <c r="A420" s="1">
        <v>15</v>
      </c>
      <c r="B420" s="2">
        <v>1</v>
      </c>
      <c r="C420" s="2">
        <v>1</v>
      </c>
      <c r="D420" s="3">
        <v>9.1</v>
      </c>
      <c r="E420" s="3">
        <f t="shared" si="55"/>
        <v>82.809999999999988</v>
      </c>
      <c r="F420" s="3"/>
      <c r="G420" s="1">
        <f t="shared" si="56"/>
        <v>12.08</v>
      </c>
      <c r="H420" s="1">
        <f t="shared" si="57"/>
        <v>12.439841444826129</v>
      </c>
      <c r="I420" s="20">
        <f t="shared" si="58"/>
        <v>9.68293299160303</v>
      </c>
      <c r="J420" s="1">
        <f t="shared" si="59"/>
        <v>9.68293299160303</v>
      </c>
      <c r="K420" s="1">
        <f t="shared" si="60"/>
        <v>6.5038821910942679E-3</v>
      </c>
      <c r="L420" s="1">
        <f t="shared" si="61"/>
        <v>2.7730204333606921E-2</v>
      </c>
      <c r="M420" s="1">
        <f t="shared" si="62"/>
        <v>2.1474140220389647E-2</v>
      </c>
      <c r="N420" s="1">
        <f t="shared" si="63"/>
        <v>29</v>
      </c>
    </row>
    <row r="421" spans="1:14" x14ac:dyDescent="0.25">
      <c r="A421" s="1">
        <v>15</v>
      </c>
      <c r="B421" s="2">
        <v>2</v>
      </c>
      <c r="C421" s="2">
        <v>1</v>
      </c>
      <c r="D421" s="3">
        <v>16.5</v>
      </c>
      <c r="E421" s="3">
        <f t="shared" si="55"/>
        <v>272.25</v>
      </c>
      <c r="F421" s="3">
        <v>12.6</v>
      </c>
      <c r="G421" s="1">
        <f t="shared" si="56"/>
        <v>12.08</v>
      </c>
      <c r="H421" s="1">
        <f t="shared" si="57"/>
        <v>12.439841444826129</v>
      </c>
      <c r="I421" s="20">
        <f t="shared" si="58"/>
        <v>11.605822337122705</v>
      </c>
      <c r="J421" s="1">
        <f t="shared" si="59"/>
        <v>12.6</v>
      </c>
      <c r="K421" s="1">
        <f t="shared" si="60"/>
        <v>2.138246499849553E-2</v>
      </c>
      <c r="L421" s="1">
        <f t="shared" si="61"/>
        <v>0.11042001058974492</v>
      </c>
      <c r="M421" s="1">
        <f t="shared" si="62"/>
        <v>0.10827512330380347</v>
      </c>
      <c r="N421" s="1">
        <f t="shared" si="63"/>
        <v>29</v>
      </c>
    </row>
    <row r="422" spans="1:14" x14ac:dyDescent="0.25">
      <c r="A422" s="1">
        <v>15</v>
      </c>
      <c r="B422" s="2">
        <v>3</v>
      </c>
      <c r="C422" s="2">
        <v>1</v>
      </c>
      <c r="D422" s="3">
        <v>12.3</v>
      </c>
      <c r="E422" s="3">
        <f t="shared" si="55"/>
        <v>151.29000000000002</v>
      </c>
      <c r="F422" s="3"/>
      <c r="G422" s="1">
        <f t="shared" si="56"/>
        <v>12.08</v>
      </c>
      <c r="H422" s="1">
        <f t="shared" si="57"/>
        <v>12.439841444826129</v>
      </c>
      <c r="I422" s="20">
        <f t="shared" si="58"/>
        <v>10.805139040778258</v>
      </c>
      <c r="J422" s="1">
        <f t="shared" si="59"/>
        <v>10.805139040778258</v>
      </c>
      <c r="K422" s="1">
        <f t="shared" si="60"/>
        <v>1.1882288814039996E-2</v>
      </c>
      <c r="L422" s="1">
        <f t="shared" si="61"/>
        <v>5.4329093359080309E-2</v>
      </c>
      <c r="M422" s="1">
        <f t="shared" si="62"/>
        <v>5.0672711395486965E-2</v>
      </c>
      <c r="N422" s="1">
        <f t="shared" si="63"/>
        <v>29</v>
      </c>
    </row>
    <row r="423" spans="1:14" x14ac:dyDescent="0.25">
      <c r="A423" s="1">
        <v>15</v>
      </c>
      <c r="B423" s="2">
        <v>4</v>
      </c>
      <c r="C423" s="2">
        <v>1</v>
      </c>
      <c r="D423" s="3">
        <v>17.5</v>
      </c>
      <c r="E423" s="3">
        <f t="shared" si="55"/>
        <v>306.25</v>
      </c>
      <c r="F423" s="3">
        <v>12.5</v>
      </c>
      <c r="G423" s="1">
        <f t="shared" si="56"/>
        <v>12.08</v>
      </c>
      <c r="H423" s="1">
        <f t="shared" si="57"/>
        <v>12.439841444826129</v>
      </c>
      <c r="I423" s="20">
        <f t="shared" si="58"/>
        <v>11.726944403242404</v>
      </c>
      <c r="J423" s="1">
        <f t="shared" si="59"/>
        <v>12.5</v>
      </c>
      <c r="K423" s="1">
        <f t="shared" si="60"/>
        <v>2.4052818754046853E-2</v>
      </c>
      <c r="L423" s="1">
        <f t="shared" si="61"/>
        <v>0.12174922984915316</v>
      </c>
      <c r="M423" s="1">
        <f t="shared" si="62"/>
        <v>0.11991049320438731</v>
      </c>
      <c r="N423" s="1">
        <f t="shared" si="63"/>
        <v>29</v>
      </c>
    </row>
    <row r="424" spans="1:14" x14ac:dyDescent="0.25">
      <c r="A424" s="1">
        <v>15</v>
      </c>
      <c r="B424" s="2">
        <v>5</v>
      </c>
      <c r="C424" s="2">
        <v>1</v>
      </c>
      <c r="D424" s="3">
        <v>15.9</v>
      </c>
      <c r="E424" s="3">
        <f t="shared" si="55"/>
        <v>252.81</v>
      </c>
      <c r="F424" s="3">
        <v>13.1</v>
      </c>
      <c r="G424" s="1">
        <f t="shared" si="56"/>
        <v>12.08</v>
      </c>
      <c r="H424" s="1">
        <f t="shared" si="57"/>
        <v>12.439841444826129</v>
      </c>
      <c r="I424" s="20">
        <f t="shared" si="58"/>
        <v>11.522820248044727</v>
      </c>
      <c r="J424" s="1">
        <f t="shared" si="59"/>
        <v>13.1</v>
      </c>
      <c r="K424" s="1">
        <f t="shared" si="60"/>
        <v>1.9855650968850891E-2</v>
      </c>
      <c r="L424" s="1">
        <f t="shared" si="61"/>
        <v>0.10794658168858781</v>
      </c>
      <c r="M424" s="1">
        <f t="shared" si="62"/>
        <v>0.10549052622640843</v>
      </c>
      <c r="N424" s="1">
        <f t="shared" si="63"/>
        <v>29</v>
      </c>
    </row>
    <row r="425" spans="1:14" x14ac:dyDescent="0.25">
      <c r="A425" s="1">
        <v>15</v>
      </c>
      <c r="B425" s="2">
        <v>6</v>
      </c>
      <c r="C425" s="2">
        <v>1</v>
      </c>
      <c r="D425" s="3">
        <v>13.8</v>
      </c>
      <c r="E425" s="3">
        <f t="shared" si="55"/>
        <v>190.44000000000003</v>
      </c>
      <c r="F425" s="3"/>
      <c r="G425" s="1">
        <f t="shared" si="56"/>
        <v>12.08</v>
      </c>
      <c r="H425" s="1">
        <f t="shared" si="57"/>
        <v>12.439841444826129</v>
      </c>
      <c r="I425" s="20">
        <f t="shared" si="58"/>
        <v>11.157109087098476</v>
      </c>
      <c r="J425" s="1">
        <f t="shared" si="59"/>
        <v>11.157109087098476</v>
      </c>
      <c r="K425" s="1">
        <f t="shared" si="60"/>
        <v>1.4957122623741007E-2</v>
      </c>
      <c r="L425" s="1">
        <f t="shared" si="61"/>
        <v>6.9452129695141487E-2</v>
      </c>
      <c r="M425" s="1">
        <f t="shared" si="62"/>
        <v>6.656841471777232E-2</v>
      </c>
      <c r="N425" s="1">
        <f t="shared" si="63"/>
        <v>29</v>
      </c>
    </row>
    <row r="426" spans="1:14" x14ac:dyDescent="0.25">
      <c r="A426" s="1">
        <v>15</v>
      </c>
      <c r="B426" s="2">
        <v>6</v>
      </c>
      <c r="C426" s="2">
        <v>2</v>
      </c>
      <c r="D426" s="3">
        <v>13.8</v>
      </c>
      <c r="E426" s="3">
        <f t="shared" si="55"/>
        <v>190.44000000000003</v>
      </c>
      <c r="F426" s="3"/>
      <c r="G426" s="1">
        <f t="shared" si="56"/>
        <v>12.08</v>
      </c>
      <c r="H426" s="1">
        <f t="shared" si="57"/>
        <v>12.439841444826129</v>
      </c>
      <c r="I426" s="20">
        <f t="shared" si="58"/>
        <v>11.157109087098476</v>
      </c>
      <c r="J426" s="1">
        <f t="shared" si="59"/>
        <v>11.157109087098476</v>
      </c>
      <c r="K426" s="1">
        <f t="shared" si="60"/>
        <v>1.4957122623741007E-2</v>
      </c>
      <c r="L426" s="1">
        <f t="shared" si="61"/>
        <v>6.9452129695141487E-2</v>
      </c>
      <c r="M426" s="1">
        <f t="shared" si="62"/>
        <v>6.656841471777232E-2</v>
      </c>
      <c r="N426" s="1">
        <f t="shared" si="63"/>
        <v>29</v>
      </c>
    </row>
    <row r="427" spans="1:14" x14ac:dyDescent="0.25">
      <c r="A427" s="1">
        <v>15</v>
      </c>
      <c r="B427" s="2">
        <v>7</v>
      </c>
      <c r="C427" s="2">
        <v>1</v>
      </c>
      <c r="D427" s="3">
        <v>13.7</v>
      </c>
      <c r="E427" s="3">
        <f t="shared" si="55"/>
        <v>187.68999999999997</v>
      </c>
      <c r="F427" s="3"/>
      <c r="G427" s="1">
        <f t="shared" si="56"/>
        <v>12.08</v>
      </c>
      <c r="H427" s="1">
        <f t="shared" si="57"/>
        <v>12.439841444826129</v>
      </c>
      <c r="I427" s="20">
        <f t="shared" si="58"/>
        <v>11.13628811040874</v>
      </c>
      <c r="J427" s="1">
        <f t="shared" si="59"/>
        <v>11.13628811040874</v>
      </c>
      <c r="K427" s="1">
        <f t="shared" si="60"/>
        <v>1.4741138128806704E-2</v>
      </c>
      <c r="L427" s="1">
        <f t="shared" si="61"/>
        <v>6.8394846899087355E-2</v>
      </c>
      <c r="M427" s="1">
        <f t="shared" si="62"/>
        <v>6.5466473525532781E-2</v>
      </c>
      <c r="N427" s="1">
        <f t="shared" si="63"/>
        <v>29</v>
      </c>
    </row>
    <row r="428" spans="1:14" x14ac:dyDescent="0.25">
      <c r="A428" s="1">
        <v>15</v>
      </c>
      <c r="B428" s="2">
        <v>8</v>
      </c>
      <c r="C428" s="2">
        <v>1</v>
      </c>
      <c r="D428" s="3">
        <v>14.2</v>
      </c>
      <c r="E428" s="3">
        <f t="shared" si="55"/>
        <v>201.64</v>
      </c>
      <c r="F428" s="3"/>
      <c r="G428" s="1">
        <f t="shared" si="56"/>
        <v>12.08</v>
      </c>
      <c r="H428" s="1">
        <f t="shared" si="57"/>
        <v>12.439841444826129</v>
      </c>
      <c r="I428" s="20">
        <f t="shared" si="58"/>
        <v>11.237000497641418</v>
      </c>
      <c r="J428" s="1">
        <f t="shared" si="59"/>
        <v>11.237000497641418</v>
      </c>
      <c r="K428" s="1">
        <f t="shared" si="60"/>
        <v>1.5836768566746148E-2</v>
      </c>
      <c r="L428" s="1">
        <f t="shared" si="61"/>
        <v>7.3749455477448836E-2</v>
      </c>
      <c r="M428" s="1">
        <f t="shared" si="62"/>
        <v>7.1035856828005631E-2</v>
      </c>
      <c r="N428" s="1">
        <f t="shared" si="63"/>
        <v>29</v>
      </c>
    </row>
    <row r="429" spans="1:14" x14ac:dyDescent="0.25">
      <c r="A429" s="1">
        <v>15</v>
      </c>
      <c r="B429" s="2">
        <v>9</v>
      </c>
      <c r="C429" s="2">
        <v>1</v>
      </c>
      <c r="D429" s="3">
        <v>12.9</v>
      </c>
      <c r="E429" s="3">
        <f t="shared" si="55"/>
        <v>166.41</v>
      </c>
      <c r="F429" s="3"/>
      <c r="G429" s="1">
        <f t="shared" si="56"/>
        <v>12.08</v>
      </c>
      <c r="H429" s="1">
        <f t="shared" si="57"/>
        <v>12.439841444826129</v>
      </c>
      <c r="I429" s="20">
        <f t="shared" si="58"/>
        <v>10.956585129550289</v>
      </c>
      <c r="J429" s="1">
        <f t="shared" si="59"/>
        <v>10.956585129550289</v>
      </c>
      <c r="K429" s="1">
        <f t="shared" si="60"/>
        <v>1.3069810837096936E-2</v>
      </c>
      <c r="L429" s="1">
        <f t="shared" si="61"/>
        <v>6.0186740869733482E-2</v>
      </c>
      <c r="M429" s="1">
        <f t="shared" si="62"/>
        <v>5.6867376147088387E-2</v>
      </c>
      <c r="N429" s="1">
        <f t="shared" si="63"/>
        <v>29</v>
      </c>
    </row>
    <row r="430" spans="1:14" x14ac:dyDescent="0.25">
      <c r="A430" s="1">
        <v>15</v>
      </c>
      <c r="B430" s="2">
        <v>10</v>
      </c>
      <c r="C430" s="2">
        <v>1</v>
      </c>
      <c r="D430" s="3">
        <v>9.3000000000000007</v>
      </c>
      <c r="E430" s="3">
        <f t="shared" si="55"/>
        <v>86.490000000000009</v>
      </c>
      <c r="F430" s="3"/>
      <c r="G430" s="1">
        <f t="shared" si="56"/>
        <v>12.08</v>
      </c>
      <c r="H430" s="1">
        <f t="shared" si="57"/>
        <v>12.439841444826129</v>
      </c>
      <c r="I430" s="20">
        <f t="shared" si="58"/>
        <v>9.7719831892335467</v>
      </c>
      <c r="J430" s="1">
        <f t="shared" si="59"/>
        <v>9.7719831892335467</v>
      </c>
      <c r="K430" s="1">
        <f t="shared" si="60"/>
        <v>6.7929087152245309E-3</v>
      </c>
      <c r="L430" s="1">
        <f t="shared" si="61"/>
        <v>2.9150392839488965E-2</v>
      </c>
      <c r="M430" s="1">
        <f t="shared" si="62"/>
        <v>2.3096639385093331E-2</v>
      </c>
      <c r="N430" s="1">
        <f t="shared" si="63"/>
        <v>29</v>
      </c>
    </row>
    <row r="431" spans="1:14" x14ac:dyDescent="0.25">
      <c r="A431" s="1">
        <v>15</v>
      </c>
      <c r="B431" s="2">
        <v>11</v>
      </c>
      <c r="C431" s="2">
        <v>1</v>
      </c>
      <c r="D431" s="3">
        <v>11.5</v>
      </c>
      <c r="E431" s="3">
        <f t="shared" si="55"/>
        <v>132.25</v>
      </c>
      <c r="F431" s="3"/>
      <c r="G431" s="1">
        <f t="shared" si="56"/>
        <v>12.08</v>
      </c>
      <c r="H431" s="1">
        <f t="shared" si="57"/>
        <v>12.439841444826129</v>
      </c>
      <c r="I431" s="20">
        <f t="shared" si="58"/>
        <v>10.578089295865238</v>
      </c>
      <c r="J431" s="1">
        <f t="shared" si="59"/>
        <v>10.578089295865238</v>
      </c>
      <c r="K431" s="1">
        <f t="shared" si="60"/>
        <v>1.0386890710931254E-2</v>
      </c>
      <c r="L431" s="1">
        <f t="shared" si="61"/>
        <v>4.6930386836416954E-2</v>
      </c>
      <c r="M431" s="1">
        <f t="shared" si="62"/>
        <v>4.2757211041108273E-2</v>
      </c>
      <c r="N431" s="1">
        <f t="shared" si="63"/>
        <v>29</v>
      </c>
    </row>
    <row r="432" spans="1:14" x14ac:dyDescent="0.25">
      <c r="A432" s="1">
        <v>15</v>
      </c>
      <c r="B432" s="2">
        <v>12</v>
      </c>
      <c r="C432" s="2">
        <v>1</v>
      </c>
      <c r="D432" s="3">
        <v>8.3000000000000007</v>
      </c>
      <c r="E432" s="3">
        <f t="shared" si="55"/>
        <v>68.890000000000015</v>
      </c>
      <c r="F432" s="3"/>
      <c r="G432" s="1">
        <f t="shared" si="56"/>
        <v>12.08</v>
      </c>
      <c r="H432" s="1">
        <f t="shared" si="57"/>
        <v>12.439841444826129</v>
      </c>
      <c r="I432" s="20">
        <f t="shared" si="58"/>
        <v>9.2954333771185791</v>
      </c>
      <c r="J432" s="1">
        <f t="shared" si="59"/>
        <v>9.2954333771185791</v>
      </c>
      <c r="K432" s="1">
        <f t="shared" si="60"/>
        <v>5.4106079476450219E-3</v>
      </c>
      <c r="L432" s="1">
        <f t="shared" si="61"/>
        <v>2.2392307261628646E-2</v>
      </c>
      <c r="M432" s="1">
        <f t="shared" si="62"/>
        <v>1.5308860032358661E-2</v>
      </c>
      <c r="N432" s="1">
        <f t="shared" si="63"/>
        <v>29</v>
      </c>
    </row>
    <row r="433" spans="1:14" x14ac:dyDescent="0.25">
      <c r="A433" s="1">
        <v>15</v>
      </c>
      <c r="B433" s="2">
        <v>12</v>
      </c>
      <c r="C433" s="2">
        <v>2</v>
      </c>
      <c r="D433" s="3">
        <v>8.1</v>
      </c>
      <c r="E433" s="3">
        <f t="shared" si="55"/>
        <v>65.61</v>
      </c>
      <c r="F433" s="3"/>
      <c r="G433" s="1">
        <f t="shared" si="56"/>
        <v>12.08</v>
      </c>
      <c r="H433" s="1">
        <f t="shared" si="57"/>
        <v>12.439841444826129</v>
      </c>
      <c r="I433" s="20">
        <f t="shared" si="58"/>
        <v>9.1901931339784912</v>
      </c>
      <c r="J433" s="1">
        <f t="shared" si="59"/>
        <v>9.1901931339784912</v>
      </c>
      <c r="K433" s="1">
        <f t="shared" si="60"/>
        <v>5.152997350050658E-3</v>
      </c>
      <c r="L433" s="1">
        <f t="shared" si="61"/>
        <v>2.1144975097803692E-2</v>
      </c>
      <c r="M433" s="1">
        <f t="shared" si="62"/>
        <v>1.3858708744938676E-2</v>
      </c>
      <c r="N433" s="1">
        <f t="shared" si="63"/>
        <v>29</v>
      </c>
    </row>
    <row r="434" spans="1:14" x14ac:dyDescent="0.25">
      <c r="A434" s="1">
        <v>15</v>
      </c>
      <c r="B434" s="2">
        <v>13</v>
      </c>
      <c r="C434" s="2">
        <v>1</v>
      </c>
      <c r="D434" s="3">
        <v>13.4</v>
      </c>
      <c r="E434" s="3">
        <f t="shared" si="55"/>
        <v>179.56</v>
      </c>
      <c r="F434" s="3"/>
      <c r="G434" s="1">
        <f t="shared" si="56"/>
        <v>12.08</v>
      </c>
      <c r="H434" s="1">
        <f t="shared" si="57"/>
        <v>12.439841444826129</v>
      </c>
      <c r="I434" s="20">
        <f t="shared" si="58"/>
        <v>11.071697091092505</v>
      </c>
      <c r="J434" s="1">
        <f t="shared" si="59"/>
        <v>11.071697091092505</v>
      </c>
      <c r="K434" s="1">
        <f t="shared" si="60"/>
        <v>1.4102609421964582E-2</v>
      </c>
      <c r="L434" s="1">
        <f t="shared" si="61"/>
        <v>6.5264386364420446E-2</v>
      </c>
      <c r="M434" s="1">
        <f t="shared" si="62"/>
        <v>6.2196620144584026E-2</v>
      </c>
      <c r="N434" s="1">
        <f t="shared" si="63"/>
        <v>29</v>
      </c>
    </row>
    <row r="435" spans="1:14" x14ac:dyDescent="0.25">
      <c r="A435" s="1">
        <v>15</v>
      </c>
      <c r="B435" s="2">
        <v>14</v>
      </c>
      <c r="C435" s="2">
        <v>1</v>
      </c>
      <c r="D435" s="3">
        <v>15.5</v>
      </c>
      <c r="E435" s="3">
        <f t="shared" si="55"/>
        <v>240.25</v>
      </c>
      <c r="F435" s="3">
        <v>12.8</v>
      </c>
      <c r="G435" s="1">
        <f t="shared" si="56"/>
        <v>12.08</v>
      </c>
      <c r="H435" s="1">
        <f t="shared" si="57"/>
        <v>12.439841444826129</v>
      </c>
      <c r="I435" s="20">
        <f t="shared" si="58"/>
        <v>11.462679300641689</v>
      </c>
      <c r="J435" s="1">
        <f t="shared" si="59"/>
        <v>12.8</v>
      </c>
      <c r="K435" s="1">
        <f t="shared" si="60"/>
        <v>1.8869190875623696E-2</v>
      </c>
      <c r="L435" s="1">
        <f t="shared" si="61"/>
        <v>0.1003688917534038</v>
      </c>
      <c r="M435" s="1">
        <f t="shared" si="62"/>
        <v>9.78232759327895E-2</v>
      </c>
      <c r="N435" s="1">
        <f t="shared" si="63"/>
        <v>29</v>
      </c>
    </row>
    <row r="436" spans="1:14" x14ac:dyDescent="0.25">
      <c r="A436" s="1">
        <v>15</v>
      </c>
      <c r="B436" s="2">
        <v>14</v>
      </c>
      <c r="C436" s="2">
        <v>2</v>
      </c>
      <c r="D436" s="3">
        <v>5.0999999999999996</v>
      </c>
      <c r="E436" s="3">
        <f t="shared" si="55"/>
        <v>26.009999999999998</v>
      </c>
      <c r="F436" s="3"/>
      <c r="G436" s="1">
        <f t="shared" si="56"/>
        <v>12.08</v>
      </c>
      <c r="H436" s="1">
        <f t="shared" si="57"/>
        <v>12.439841444826129</v>
      </c>
      <c r="I436" s="20">
        <f t="shared" si="58"/>
        <v>7.1063594619686841</v>
      </c>
      <c r="J436" s="1">
        <f t="shared" si="59"/>
        <v>7.1063594619686841</v>
      </c>
      <c r="K436" s="1">
        <f t="shared" si="60"/>
        <v>2.042820622996763E-3</v>
      </c>
      <c r="L436" s="1">
        <f t="shared" si="61"/>
        <v>6.8015241391129874E-3</v>
      </c>
      <c r="M436" s="1">
        <f t="shared" si="62"/>
        <v>3.0352637526484283E-4</v>
      </c>
      <c r="N436" s="1">
        <f t="shared" si="63"/>
        <v>29</v>
      </c>
    </row>
    <row r="437" spans="1:14" x14ac:dyDescent="0.25">
      <c r="A437" s="1">
        <v>15</v>
      </c>
      <c r="B437" s="2">
        <v>15</v>
      </c>
      <c r="C437" s="2">
        <v>1</v>
      </c>
      <c r="D437" s="3">
        <v>14.5</v>
      </c>
      <c r="E437" s="3">
        <f t="shared" si="55"/>
        <v>210.25</v>
      </c>
      <c r="F437" s="3"/>
      <c r="G437" s="1">
        <f t="shared" si="56"/>
        <v>12.08</v>
      </c>
      <c r="H437" s="1">
        <f t="shared" si="57"/>
        <v>12.439841444826129</v>
      </c>
      <c r="I437" s="20">
        <f t="shared" si="58"/>
        <v>11.293511703444688</v>
      </c>
      <c r="J437" s="1">
        <f t="shared" si="59"/>
        <v>11.293511703444688</v>
      </c>
      <c r="K437" s="1">
        <f t="shared" si="60"/>
        <v>1.6512996385431349E-2</v>
      </c>
      <c r="L437" s="1">
        <f t="shared" si="61"/>
        <v>7.7043254759500468E-2</v>
      </c>
      <c r="M437" s="1">
        <f t="shared" si="62"/>
        <v>7.444881057825016E-2</v>
      </c>
      <c r="N437" s="1">
        <f t="shared" si="63"/>
        <v>29</v>
      </c>
    </row>
    <row r="438" spans="1:14" x14ac:dyDescent="0.25">
      <c r="A438" s="1">
        <v>15</v>
      </c>
      <c r="B438" s="2">
        <v>16</v>
      </c>
      <c r="C438" s="2">
        <v>1</v>
      </c>
      <c r="D438" s="3">
        <v>14.2</v>
      </c>
      <c r="E438" s="3">
        <f t="shared" si="55"/>
        <v>201.64</v>
      </c>
      <c r="F438" s="3"/>
      <c r="G438" s="1">
        <f t="shared" si="56"/>
        <v>12.08</v>
      </c>
      <c r="H438" s="1">
        <f t="shared" si="57"/>
        <v>12.439841444826129</v>
      </c>
      <c r="I438" s="20">
        <f t="shared" si="58"/>
        <v>11.237000497641418</v>
      </c>
      <c r="J438" s="1">
        <f t="shared" si="59"/>
        <v>11.237000497641418</v>
      </c>
      <c r="K438" s="1">
        <f t="shared" si="60"/>
        <v>1.5836768566746148E-2</v>
      </c>
      <c r="L438" s="1">
        <f t="shared" si="61"/>
        <v>7.3749455477448836E-2</v>
      </c>
      <c r="M438" s="1">
        <f t="shared" si="62"/>
        <v>7.1035856828005631E-2</v>
      </c>
      <c r="N438" s="1">
        <f t="shared" si="63"/>
        <v>29</v>
      </c>
    </row>
    <row r="439" spans="1:14" x14ac:dyDescent="0.25">
      <c r="A439" s="1">
        <v>15</v>
      </c>
      <c r="B439" s="2">
        <v>17</v>
      </c>
      <c r="C439" s="2">
        <v>1</v>
      </c>
      <c r="D439" s="3">
        <v>18.8</v>
      </c>
      <c r="E439" s="3">
        <f t="shared" si="55"/>
        <v>353.44000000000005</v>
      </c>
      <c r="F439" s="3">
        <v>9.4</v>
      </c>
      <c r="G439" s="1">
        <f t="shared" si="56"/>
        <v>12.08</v>
      </c>
      <c r="H439" s="1">
        <f t="shared" si="57"/>
        <v>12.439841444826129</v>
      </c>
      <c r="I439" s="20">
        <f t="shared" si="58"/>
        <v>11.856987055262948</v>
      </c>
      <c r="J439" s="1">
        <f t="shared" si="59"/>
        <v>9.4</v>
      </c>
      <c r="K439" s="1">
        <f t="shared" si="60"/>
        <v>2.7759112687119416E-2</v>
      </c>
      <c r="L439" s="1">
        <f t="shared" si="61"/>
        <v>0.1000364756507271</v>
      </c>
      <c r="M439" s="1">
        <f t="shared" si="62"/>
        <v>9.8925206662880572E-2</v>
      </c>
      <c r="N439" s="1">
        <f t="shared" si="63"/>
        <v>29</v>
      </c>
    </row>
    <row r="440" spans="1:14" x14ac:dyDescent="0.25">
      <c r="A440" s="1">
        <v>15</v>
      </c>
      <c r="B440" s="2">
        <v>18</v>
      </c>
      <c r="C440" s="2">
        <v>1</v>
      </c>
      <c r="D440" s="3">
        <v>10.3</v>
      </c>
      <c r="E440" s="3">
        <f t="shared" si="55"/>
        <v>106.09000000000002</v>
      </c>
      <c r="F440" s="3"/>
      <c r="G440" s="1">
        <f t="shared" si="56"/>
        <v>12.08</v>
      </c>
      <c r="H440" s="1">
        <f t="shared" si="57"/>
        <v>12.439841444826129</v>
      </c>
      <c r="I440" s="20">
        <f t="shared" si="58"/>
        <v>10.175221092182282</v>
      </c>
      <c r="J440" s="1">
        <f t="shared" si="59"/>
        <v>10.175221092182282</v>
      </c>
      <c r="K440" s="1">
        <f t="shared" si="60"/>
        <v>8.3322891154835304E-3</v>
      </c>
      <c r="L440" s="1">
        <f t="shared" si="61"/>
        <v>3.675079980738391E-2</v>
      </c>
      <c r="M440" s="1">
        <f t="shared" si="62"/>
        <v>3.1637319576809035E-2</v>
      </c>
      <c r="N440" s="1">
        <f t="shared" si="63"/>
        <v>29</v>
      </c>
    </row>
    <row r="441" spans="1:14" x14ac:dyDescent="0.25">
      <c r="A441" s="1">
        <v>15</v>
      </c>
      <c r="B441" s="2">
        <v>18</v>
      </c>
      <c r="C441" s="2">
        <v>2</v>
      </c>
      <c r="D441" s="3">
        <v>8.1999999999999993</v>
      </c>
      <c r="E441" s="3">
        <f t="shared" si="55"/>
        <v>67.239999999999995</v>
      </c>
      <c r="F441" s="3"/>
      <c r="G441" s="1">
        <f t="shared" si="56"/>
        <v>12.08</v>
      </c>
      <c r="H441" s="1">
        <f t="shared" si="57"/>
        <v>12.439841444826129</v>
      </c>
      <c r="I441" s="20">
        <f t="shared" si="58"/>
        <v>9.2432527431533824</v>
      </c>
      <c r="J441" s="1">
        <f t="shared" si="59"/>
        <v>9.2432527431533824</v>
      </c>
      <c r="K441" s="1">
        <f t="shared" si="60"/>
        <v>5.2810172506844418E-3</v>
      </c>
      <c r="L441" s="1">
        <f t="shared" si="61"/>
        <v>2.176423210499152E-2</v>
      </c>
      <c r="M441" s="1">
        <f t="shared" si="62"/>
        <v>1.4578741870226546E-2</v>
      </c>
      <c r="N441" s="1">
        <f t="shared" si="63"/>
        <v>29</v>
      </c>
    </row>
    <row r="442" spans="1:14" x14ac:dyDescent="0.25">
      <c r="A442" s="1">
        <v>15</v>
      </c>
      <c r="B442" s="2">
        <v>19</v>
      </c>
      <c r="C442" s="2">
        <v>1</v>
      </c>
      <c r="D442" s="3">
        <v>11.5</v>
      </c>
      <c r="E442" s="3">
        <f t="shared" si="55"/>
        <v>132.25</v>
      </c>
      <c r="F442" s="3"/>
      <c r="G442" s="1">
        <f t="shared" si="56"/>
        <v>12.08</v>
      </c>
      <c r="H442" s="1">
        <f t="shared" si="57"/>
        <v>12.439841444826129</v>
      </c>
      <c r="I442" s="20">
        <f t="shared" si="58"/>
        <v>10.578089295865238</v>
      </c>
      <c r="J442" s="1">
        <f t="shared" si="59"/>
        <v>10.578089295865238</v>
      </c>
      <c r="K442" s="1">
        <f t="shared" si="60"/>
        <v>1.0386890710931254E-2</v>
      </c>
      <c r="L442" s="1">
        <f t="shared" si="61"/>
        <v>4.6930386836416954E-2</v>
      </c>
      <c r="M442" s="1">
        <f t="shared" si="62"/>
        <v>4.2757211041108273E-2</v>
      </c>
      <c r="N442" s="1">
        <f t="shared" si="63"/>
        <v>29</v>
      </c>
    </row>
    <row r="443" spans="1:14" x14ac:dyDescent="0.25">
      <c r="A443" s="1">
        <v>15</v>
      </c>
      <c r="B443" s="2">
        <v>20</v>
      </c>
      <c r="C443" s="2">
        <v>1</v>
      </c>
      <c r="D443" s="3">
        <v>6.2</v>
      </c>
      <c r="E443" s="3">
        <f t="shared" si="55"/>
        <v>38.440000000000005</v>
      </c>
      <c r="F443" s="3"/>
      <c r="G443" s="1">
        <f t="shared" si="56"/>
        <v>12.08</v>
      </c>
      <c r="H443" s="1">
        <f t="shared" si="57"/>
        <v>12.439841444826129</v>
      </c>
      <c r="I443" s="20">
        <f t="shared" si="58"/>
        <v>7.9937808267643939</v>
      </c>
      <c r="J443" s="1">
        <f t="shared" si="59"/>
        <v>7.9937808267643939</v>
      </c>
      <c r="K443" s="1">
        <f t="shared" si="60"/>
        <v>3.0190705400997917E-3</v>
      </c>
      <c r="L443" s="1">
        <f t="shared" si="61"/>
        <v>1.1094405465713336E-2</v>
      </c>
      <c r="M443" s="1">
        <f t="shared" si="62"/>
        <v>2.908555047204183E-3</v>
      </c>
      <c r="N443" s="1">
        <f t="shared" si="63"/>
        <v>29</v>
      </c>
    </row>
    <row r="444" spans="1:14" x14ac:dyDescent="0.25">
      <c r="A444" s="1">
        <v>15</v>
      </c>
      <c r="B444" s="2">
        <v>21</v>
      </c>
      <c r="C444" s="2">
        <v>1</v>
      </c>
      <c r="D444" s="3">
        <v>5.6</v>
      </c>
      <c r="E444" s="3">
        <f t="shared" si="55"/>
        <v>31.359999999999996</v>
      </c>
      <c r="F444" s="3"/>
      <c r="G444" s="1">
        <f t="shared" si="56"/>
        <v>12.08</v>
      </c>
      <c r="H444" s="1">
        <f t="shared" si="57"/>
        <v>12.439841444826129</v>
      </c>
      <c r="I444" s="20">
        <f t="shared" si="58"/>
        <v>7.5299894589045335</v>
      </c>
      <c r="J444" s="1">
        <f t="shared" si="59"/>
        <v>7.5299894589045335</v>
      </c>
      <c r="K444" s="1">
        <f t="shared" si="60"/>
        <v>2.4630086404143973E-3</v>
      </c>
      <c r="L444" s="1">
        <f t="shared" si="61"/>
        <v>8.6126456199318337E-3</v>
      </c>
      <c r="M444" s="1">
        <f t="shared" si="62"/>
        <v>1.0792374557043827E-3</v>
      </c>
      <c r="N444" s="1">
        <f t="shared" si="63"/>
        <v>29</v>
      </c>
    </row>
    <row r="445" spans="1:14" x14ac:dyDescent="0.25">
      <c r="A445" s="1">
        <v>15</v>
      </c>
      <c r="B445" s="2">
        <v>22</v>
      </c>
      <c r="C445" s="2">
        <v>1</v>
      </c>
      <c r="D445" s="3">
        <v>14</v>
      </c>
      <c r="E445" s="3">
        <f t="shared" si="55"/>
        <v>196</v>
      </c>
      <c r="F445" s="3"/>
      <c r="G445" s="1">
        <f t="shared" si="56"/>
        <v>12.08</v>
      </c>
      <c r="H445" s="1">
        <f t="shared" si="57"/>
        <v>12.439841444826129</v>
      </c>
      <c r="I445" s="20">
        <f t="shared" si="58"/>
        <v>11.197722005491523</v>
      </c>
      <c r="J445" s="1">
        <f t="shared" si="59"/>
        <v>11.197722005491523</v>
      </c>
      <c r="K445" s="1">
        <f t="shared" si="60"/>
        <v>1.5393804002589986E-2</v>
      </c>
      <c r="L445" s="1">
        <f t="shared" si="61"/>
        <v>7.1587211580724647E-2</v>
      </c>
      <c r="M445" s="1">
        <f t="shared" si="62"/>
        <v>6.879022086599336E-2</v>
      </c>
      <c r="N445" s="1">
        <f t="shared" si="63"/>
        <v>29</v>
      </c>
    </row>
    <row r="446" spans="1:14" x14ac:dyDescent="0.25">
      <c r="A446" s="1">
        <v>15</v>
      </c>
      <c r="B446" s="2">
        <v>23</v>
      </c>
      <c r="C446" s="2">
        <v>1</v>
      </c>
      <c r="D446" s="3">
        <v>10.9</v>
      </c>
      <c r="E446" s="3">
        <f t="shared" si="55"/>
        <v>118.81</v>
      </c>
      <c r="F446" s="3"/>
      <c r="G446" s="1">
        <f t="shared" si="56"/>
        <v>12.08</v>
      </c>
      <c r="H446" s="1">
        <f t="shared" si="57"/>
        <v>12.439841444826129</v>
      </c>
      <c r="I446" s="20">
        <f t="shared" si="58"/>
        <v>10.386741352389279</v>
      </c>
      <c r="J446" s="1">
        <f t="shared" si="59"/>
        <v>10.386741352389279</v>
      </c>
      <c r="K446" s="1">
        <f t="shared" si="60"/>
        <v>9.3313155793250824E-3</v>
      </c>
      <c r="L446" s="1">
        <f t="shared" si="61"/>
        <v>4.169976497254986E-2</v>
      </c>
      <c r="M446" s="1">
        <f t="shared" si="62"/>
        <v>3.7082498777841671E-2</v>
      </c>
      <c r="N446" s="1">
        <f t="shared" si="63"/>
        <v>29</v>
      </c>
    </row>
    <row r="447" spans="1:14" x14ac:dyDescent="0.25">
      <c r="A447" s="1">
        <v>15</v>
      </c>
      <c r="B447" s="2">
        <v>24</v>
      </c>
      <c r="C447" s="2">
        <v>1</v>
      </c>
      <c r="D447" s="3">
        <v>10.8</v>
      </c>
      <c r="E447" s="3">
        <f t="shared" si="55"/>
        <v>116.64000000000001</v>
      </c>
      <c r="F447" s="3"/>
      <c r="G447" s="1">
        <f t="shared" si="56"/>
        <v>12.08</v>
      </c>
      <c r="H447" s="1">
        <f t="shared" si="57"/>
        <v>12.439841444826129</v>
      </c>
      <c r="I447" s="20">
        <f t="shared" si="58"/>
        <v>10.352943642959762</v>
      </c>
      <c r="J447" s="1">
        <f t="shared" si="59"/>
        <v>10.352943642959762</v>
      </c>
      <c r="K447" s="1">
        <f t="shared" si="60"/>
        <v>9.1608841778678379E-3</v>
      </c>
      <c r="L447" s="1">
        <f t="shared" si="61"/>
        <v>4.0855161709055572E-2</v>
      </c>
      <c r="M447" s="1">
        <f t="shared" si="62"/>
        <v>3.6158867139138441E-2</v>
      </c>
      <c r="N447" s="1">
        <f t="shared" si="63"/>
        <v>29</v>
      </c>
    </row>
    <row r="448" spans="1:14" x14ac:dyDescent="0.25">
      <c r="A448" s="1">
        <v>15</v>
      </c>
      <c r="B448" s="2">
        <v>25</v>
      </c>
      <c r="C448" s="2">
        <v>1</v>
      </c>
      <c r="D448" s="3">
        <v>10.7</v>
      </c>
      <c r="E448" s="3">
        <f t="shared" si="55"/>
        <v>114.48999999999998</v>
      </c>
      <c r="F448" s="3"/>
      <c r="G448" s="1">
        <f t="shared" si="56"/>
        <v>12.08</v>
      </c>
      <c r="H448" s="1">
        <f t="shared" si="57"/>
        <v>12.439841444826129</v>
      </c>
      <c r="I448" s="20">
        <f t="shared" si="58"/>
        <v>10.318576616017678</v>
      </c>
      <c r="J448" s="1">
        <f t="shared" si="59"/>
        <v>10.318576616017678</v>
      </c>
      <c r="K448" s="1">
        <f t="shared" si="60"/>
        <v>8.9920235727373836E-3</v>
      </c>
      <c r="L448" s="1">
        <f t="shared" si="61"/>
        <v>4.0018418936296193E-2</v>
      </c>
      <c r="M448" s="1">
        <f t="shared" si="62"/>
        <v>3.5241632276184987E-2</v>
      </c>
      <c r="N448" s="1">
        <f t="shared" si="63"/>
        <v>29</v>
      </c>
    </row>
    <row r="449" spans="1:14" x14ac:dyDescent="0.25">
      <c r="A449" s="1">
        <v>16</v>
      </c>
      <c r="B449" s="2">
        <v>1</v>
      </c>
      <c r="C449" s="2">
        <v>1</v>
      </c>
      <c r="D449" s="3">
        <v>19.3</v>
      </c>
      <c r="E449" s="3">
        <f t="shared" si="55"/>
        <v>372.49</v>
      </c>
      <c r="F449" s="3">
        <v>15</v>
      </c>
      <c r="G449" s="1">
        <f t="shared" si="56"/>
        <v>14.7</v>
      </c>
      <c r="H449" s="1">
        <f t="shared" si="57"/>
        <v>14.687513593374325</v>
      </c>
      <c r="I449" s="20">
        <f t="shared" si="58"/>
        <v>14.169205620975033</v>
      </c>
      <c r="J449" s="1">
        <f t="shared" si="59"/>
        <v>15</v>
      </c>
      <c r="K449" s="1">
        <f t="shared" si="60"/>
        <v>2.9255296188391552E-2</v>
      </c>
      <c r="L449" s="1">
        <f t="shared" si="61"/>
        <v>0.1792023669696477</v>
      </c>
      <c r="M449" s="1">
        <f t="shared" si="62"/>
        <v>0.17742376094798859</v>
      </c>
      <c r="N449" s="1">
        <f t="shared" si="63"/>
        <v>36</v>
      </c>
    </row>
    <row r="450" spans="1:14" x14ac:dyDescent="0.25">
      <c r="A450" s="1">
        <v>16</v>
      </c>
      <c r="B450" s="2">
        <v>2</v>
      </c>
      <c r="C450" s="2">
        <v>1</v>
      </c>
      <c r="D450" s="3">
        <v>13.9</v>
      </c>
      <c r="E450" s="3">
        <f t="shared" si="55"/>
        <v>193.21</v>
      </c>
      <c r="F450" s="3"/>
      <c r="G450" s="1">
        <f t="shared" si="56"/>
        <v>14.7</v>
      </c>
      <c r="H450" s="1">
        <f t="shared" si="57"/>
        <v>14.687513593374325</v>
      </c>
      <c r="I450" s="20">
        <f t="shared" si="58"/>
        <v>13.03618179055705</v>
      </c>
      <c r="J450" s="1">
        <f t="shared" si="59"/>
        <v>13.03618179055705</v>
      </c>
      <c r="K450" s="1">
        <f t="shared" si="60"/>
        <v>1.5174677915002099E-2</v>
      </c>
      <c r="L450" s="1">
        <f t="shared" si="61"/>
        <v>8.4102990518307941E-2</v>
      </c>
      <c r="M450" s="1">
        <f t="shared" si="62"/>
        <v>8.0715880136800783E-2</v>
      </c>
      <c r="N450" s="1">
        <f t="shared" si="63"/>
        <v>36</v>
      </c>
    </row>
    <row r="451" spans="1:14" x14ac:dyDescent="0.25">
      <c r="A451" s="1">
        <v>16</v>
      </c>
      <c r="B451" s="2">
        <v>3</v>
      </c>
      <c r="C451" s="2">
        <v>1</v>
      </c>
      <c r="D451" s="3">
        <v>17.100000000000001</v>
      </c>
      <c r="E451" s="3">
        <f t="shared" si="55"/>
        <v>292.41000000000003</v>
      </c>
      <c r="F451" s="3"/>
      <c r="G451" s="1">
        <f t="shared" si="56"/>
        <v>14.7</v>
      </c>
      <c r="H451" s="1">
        <f t="shared" si="57"/>
        <v>14.687513593374325</v>
      </c>
      <c r="I451" s="20">
        <f t="shared" si="58"/>
        <v>13.808463896677454</v>
      </c>
      <c r="J451" s="1">
        <f t="shared" si="59"/>
        <v>13.808463896677454</v>
      </c>
      <c r="K451" s="1">
        <f t="shared" si="60"/>
        <v>2.2965827695904786E-2</v>
      </c>
      <c r="L451" s="1">
        <f t="shared" si="61"/>
        <v>0.13084752094149052</v>
      </c>
      <c r="M451" s="1">
        <f t="shared" si="62"/>
        <v>0.12866579616015486</v>
      </c>
      <c r="N451" s="1">
        <f t="shared" si="63"/>
        <v>36</v>
      </c>
    </row>
    <row r="452" spans="1:14" x14ac:dyDescent="0.25">
      <c r="A452" s="1">
        <v>16</v>
      </c>
      <c r="B452" s="2">
        <v>4</v>
      </c>
      <c r="C452" s="2">
        <v>1</v>
      </c>
      <c r="D452" s="3">
        <v>18.600000000000001</v>
      </c>
      <c r="E452" s="3">
        <f t="shared" si="55"/>
        <v>345.96000000000004</v>
      </c>
      <c r="F452" s="3">
        <v>16.899999999999999</v>
      </c>
      <c r="G452" s="1">
        <f t="shared" si="56"/>
        <v>14.7</v>
      </c>
      <c r="H452" s="1">
        <f t="shared" si="57"/>
        <v>14.687513593374325</v>
      </c>
      <c r="I452" s="20">
        <f t="shared" si="58"/>
        <v>14.066353370354188</v>
      </c>
      <c r="J452" s="1">
        <f t="shared" si="59"/>
        <v>16.899999999999999</v>
      </c>
      <c r="K452" s="1">
        <f t="shared" si="60"/>
        <v>2.7171634860898124E-2</v>
      </c>
      <c r="L452" s="1">
        <f t="shared" si="61"/>
        <v>0.19211168342268661</v>
      </c>
      <c r="M452" s="1">
        <f t="shared" si="62"/>
        <v>0.18987738521024253</v>
      </c>
      <c r="N452" s="1">
        <f t="shared" si="63"/>
        <v>36</v>
      </c>
    </row>
    <row r="453" spans="1:14" x14ac:dyDescent="0.25">
      <c r="A453" s="1">
        <v>16</v>
      </c>
      <c r="B453" s="2">
        <v>5</v>
      </c>
      <c r="C453" s="2">
        <v>1</v>
      </c>
      <c r="D453" s="3">
        <v>16.2</v>
      </c>
      <c r="E453" s="3">
        <f t="shared" si="55"/>
        <v>262.44</v>
      </c>
      <c r="F453" s="3"/>
      <c r="G453" s="1">
        <f t="shared" si="56"/>
        <v>14.7</v>
      </c>
      <c r="H453" s="1">
        <f t="shared" si="57"/>
        <v>14.687513593374325</v>
      </c>
      <c r="I453" s="20">
        <f t="shared" si="58"/>
        <v>13.625317914297385</v>
      </c>
      <c r="J453" s="1">
        <f t="shared" si="59"/>
        <v>13.625317914297385</v>
      </c>
      <c r="K453" s="1">
        <f t="shared" si="60"/>
        <v>2.0611989400202632E-2</v>
      </c>
      <c r="L453" s="1">
        <f t="shared" si="61"/>
        <v>0.11681624410261982</v>
      </c>
      <c r="M453" s="1">
        <f t="shared" si="62"/>
        <v>0.11436214043691574</v>
      </c>
      <c r="N453" s="1">
        <f t="shared" si="63"/>
        <v>36</v>
      </c>
    </row>
    <row r="454" spans="1:14" x14ac:dyDescent="0.25">
      <c r="A454" s="1">
        <v>16</v>
      </c>
      <c r="B454" s="2">
        <v>5</v>
      </c>
      <c r="C454" s="2">
        <v>2</v>
      </c>
      <c r="D454" s="3">
        <v>14.7</v>
      </c>
      <c r="E454" s="3">
        <f t="shared" si="55"/>
        <v>216.08999999999997</v>
      </c>
      <c r="F454" s="3"/>
      <c r="G454" s="1">
        <f t="shared" si="56"/>
        <v>14.7</v>
      </c>
      <c r="H454" s="1">
        <f t="shared" si="57"/>
        <v>14.687513593374325</v>
      </c>
      <c r="I454" s="20">
        <f t="shared" si="58"/>
        <v>13.263157193677866</v>
      </c>
      <c r="J454" s="1">
        <f t="shared" si="59"/>
        <v>13.263157193677866</v>
      </c>
      <c r="K454" s="1">
        <f t="shared" si="60"/>
        <v>1.6971668912855457E-2</v>
      </c>
      <c r="L454" s="1">
        <f t="shared" si="61"/>
        <v>9.4953172308938849E-2</v>
      </c>
      <c r="M454" s="1">
        <f t="shared" si="62"/>
        <v>9.1936176119902457E-2</v>
      </c>
      <c r="N454" s="1">
        <f t="shared" si="63"/>
        <v>36</v>
      </c>
    </row>
    <row r="455" spans="1:14" x14ac:dyDescent="0.25">
      <c r="A455" s="1">
        <v>16</v>
      </c>
      <c r="B455" s="2">
        <v>6</v>
      </c>
      <c r="C455" s="2">
        <v>1</v>
      </c>
      <c r="D455" s="3">
        <v>17.2</v>
      </c>
      <c r="E455" s="3">
        <f t="shared" si="55"/>
        <v>295.83999999999997</v>
      </c>
      <c r="F455" s="3"/>
      <c r="G455" s="1">
        <f t="shared" si="56"/>
        <v>14.7</v>
      </c>
      <c r="H455" s="1">
        <f t="shared" si="57"/>
        <v>14.687513593374325</v>
      </c>
      <c r="I455" s="20">
        <f t="shared" si="58"/>
        <v>13.827410994800195</v>
      </c>
      <c r="J455" s="1">
        <f t="shared" si="59"/>
        <v>13.827410994800195</v>
      </c>
      <c r="K455" s="1">
        <f t="shared" si="60"/>
        <v>2.3235219265950107E-2</v>
      </c>
      <c r="L455" s="1">
        <f t="shared" si="61"/>
        <v>0.13244757593109566</v>
      </c>
      <c r="M455" s="1">
        <f t="shared" si="62"/>
        <v>0.13029358966136539</v>
      </c>
      <c r="N455" s="1">
        <f t="shared" si="63"/>
        <v>36</v>
      </c>
    </row>
    <row r="456" spans="1:14" x14ac:dyDescent="0.25">
      <c r="A456" s="1">
        <v>16</v>
      </c>
      <c r="B456" s="2">
        <v>7</v>
      </c>
      <c r="C456" s="2">
        <v>1</v>
      </c>
      <c r="D456" s="3">
        <v>14.3</v>
      </c>
      <c r="E456" s="3">
        <f t="shared" si="55"/>
        <v>204.49</v>
      </c>
      <c r="F456" s="3"/>
      <c r="G456" s="1">
        <f t="shared" si="56"/>
        <v>14.7</v>
      </c>
      <c r="H456" s="1">
        <f t="shared" si="57"/>
        <v>14.687513593374325</v>
      </c>
      <c r="I456" s="20">
        <f t="shared" si="58"/>
        <v>13.152879930566515</v>
      </c>
      <c r="J456" s="1">
        <f t="shared" si="59"/>
        <v>13.152879930566515</v>
      </c>
      <c r="K456" s="1">
        <f t="shared" si="60"/>
        <v>1.6060607043314419E-2</v>
      </c>
      <c r="L456" s="1">
        <f t="shared" si="61"/>
        <v>8.9455889435953187E-2</v>
      </c>
      <c r="M456" s="1">
        <f t="shared" si="62"/>
        <v>8.6260767314370129E-2</v>
      </c>
      <c r="N456" s="1">
        <f t="shared" si="63"/>
        <v>36</v>
      </c>
    </row>
    <row r="457" spans="1:14" x14ac:dyDescent="0.25">
      <c r="A457" s="1">
        <v>16</v>
      </c>
      <c r="B457" s="2">
        <v>7</v>
      </c>
      <c r="C457" s="2">
        <v>2</v>
      </c>
      <c r="D457" s="3">
        <v>5.0999999999999996</v>
      </c>
      <c r="E457" s="3">
        <f t="shared" si="55"/>
        <v>26.009999999999998</v>
      </c>
      <c r="F457" s="3"/>
      <c r="G457" s="1">
        <f t="shared" si="56"/>
        <v>14.7</v>
      </c>
      <c r="H457" s="1">
        <f t="shared" si="57"/>
        <v>14.687513593374325</v>
      </c>
      <c r="I457" s="20">
        <f t="shared" si="58"/>
        <v>7.7908616249347755</v>
      </c>
      <c r="J457" s="1">
        <f t="shared" si="59"/>
        <v>7.7908616249347755</v>
      </c>
      <c r="K457" s="1">
        <f t="shared" si="60"/>
        <v>2.042820622996763E-3</v>
      </c>
      <c r="L457" s="1">
        <f t="shared" si="61"/>
        <v>7.5571071766125106E-3</v>
      </c>
      <c r="M457" s="1">
        <f t="shared" si="62"/>
        <v>3.3724519708964329E-4</v>
      </c>
      <c r="N457" s="1">
        <f t="shared" si="63"/>
        <v>36</v>
      </c>
    </row>
    <row r="458" spans="1:14" x14ac:dyDescent="0.25">
      <c r="A458" s="1">
        <v>16</v>
      </c>
      <c r="B458" s="2">
        <v>8</v>
      </c>
      <c r="C458" s="2">
        <v>1</v>
      </c>
      <c r="D458" s="3">
        <v>14</v>
      </c>
      <c r="E458" s="3">
        <f t="shared" si="55"/>
        <v>196</v>
      </c>
      <c r="F458" s="3"/>
      <c r="G458" s="1">
        <f t="shared" si="56"/>
        <v>14.7</v>
      </c>
      <c r="H458" s="1">
        <f t="shared" si="57"/>
        <v>14.687513593374325</v>
      </c>
      <c r="I458" s="20">
        <f t="shared" si="58"/>
        <v>13.065978365385796</v>
      </c>
      <c r="J458" s="1">
        <f t="shared" si="59"/>
        <v>13.065978365385796</v>
      </c>
      <c r="K458" s="1">
        <f t="shared" si="60"/>
        <v>1.5393804002589986E-2</v>
      </c>
      <c r="L458" s="1">
        <f t="shared" si="61"/>
        <v>8.5427553894243002E-2</v>
      </c>
      <c r="M458" s="1">
        <f t="shared" si="62"/>
        <v>8.2089805855894482E-2</v>
      </c>
      <c r="N458" s="1">
        <f t="shared" si="63"/>
        <v>36</v>
      </c>
    </row>
    <row r="459" spans="1:14" x14ac:dyDescent="0.25">
      <c r="A459" s="1">
        <v>16</v>
      </c>
      <c r="B459" s="2">
        <v>9</v>
      </c>
      <c r="C459" s="2">
        <v>1</v>
      </c>
      <c r="D459" s="3">
        <v>16.2</v>
      </c>
      <c r="E459" s="3">
        <f t="shared" si="55"/>
        <v>262.44</v>
      </c>
      <c r="F459" s="3"/>
      <c r="G459" s="1">
        <f t="shared" si="56"/>
        <v>14.7</v>
      </c>
      <c r="H459" s="1">
        <f t="shared" si="57"/>
        <v>14.687513593374325</v>
      </c>
      <c r="I459" s="20">
        <f t="shared" si="58"/>
        <v>13.625317914297385</v>
      </c>
      <c r="J459" s="1">
        <f t="shared" si="59"/>
        <v>13.625317914297385</v>
      </c>
      <c r="K459" s="1">
        <f t="shared" si="60"/>
        <v>2.0611989400202632E-2</v>
      </c>
      <c r="L459" s="1">
        <f t="shared" si="61"/>
        <v>0.11681624410261982</v>
      </c>
      <c r="M459" s="1">
        <f t="shared" si="62"/>
        <v>0.11436214043691574</v>
      </c>
      <c r="N459" s="1">
        <f t="shared" si="63"/>
        <v>36</v>
      </c>
    </row>
    <row r="460" spans="1:14" x14ac:dyDescent="0.25">
      <c r="A460" s="1">
        <v>16</v>
      </c>
      <c r="B460" s="2">
        <v>10</v>
      </c>
      <c r="C460" s="2">
        <v>1</v>
      </c>
      <c r="D460" s="3">
        <v>20.6</v>
      </c>
      <c r="E460" s="3">
        <f t="shared" si="55"/>
        <v>424.36000000000007</v>
      </c>
      <c r="F460" s="3">
        <v>13</v>
      </c>
      <c r="G460" s="1">
        <f t="shared" si="56"/>
        <v>14.7</v>
      </c>
      <c r="H460" s="1">
        <f t="shared" si="57"/>
        <v>14.687513593374325</v>
      </c>
      <c r="I460" s="20">
        <f t="shared" si="58"/>
        <v>14.335182935614935</v>
      </c>
      <c r="J460" s="1">
        <f t="shared" si="59"/>
        <v>13</v>
      </c>
      <c r="K460" s="1">
        <f t="shared" si="60"/>
        <v>3.3329156461934122E-2</v>
      </c>
      <c r="L460" s="1">
        <f t="shared" si="61"/>
        <v>0.17121341251247296</v>
      </c>
      <c r="M460" s="1">
        <f t="shared" si="62"/>
        <v>0.16992913699182924</v>
      </c>
      <c r="N460" s="1">
        <f t="shared" si="63"/>
        <v>36</v>
      </c>
    </row>
    <row r="461" spans="1:14" x14ac:dyDescent="0.25">
      <c r="A461" s="1">
        <v>16</v>
      </c>
      <c r="B461" s="2">
        <v>11</v>
      </c>
      <c r="C461" s="2">
        <v>1</v>
      </c>
      <c r="D461" s="3">
        <v>13.4</v>
      </c>
      <c r="E461" s="3">
        <f t="shared" si="55"/>
        <v>179.56</v>
      </c>
      <c r="F461" s="3"/>
      <c r="G461" s="1">
        <f t="shared" si="56"/>
        <v>14.7</v>
      </c>
      <c r="H461" s="1">
        <f t="shared" si="57"/>
        <v>14.687513593374325</v>
      </c>
      <c r="I461" s="20">
        <f t="shared" si="58"/>
        <v>12.880708158516823</v>
      </c>
      <c r="J461" s="1">
        <f t="shared" si="59"/>
        <v>12.880708158516823</v>
      </c>
      <c r="K461" s="1">
        <f t="shared" si="60"/>
        <v>1.4102609421964582E-2</v>
      </c>
      <c r="L461" s="1">
        <f t="shared" si="61"/>
        <v>7.7618431002280872E-2</v>
      </c>
      <c r="M461" s="1">
        <f t="shared" si="62"/>
        <v>7.3969960313597399E-2</v>
      </c>
      <c r="N461" s="1">
        <f t="shared" si="63"/>
        <v>36</v>
      </c>
    </row>
    <row r="462" spans="1:14" x14ac:dyDescent="0.25">
      <c r="A462" s="1">
        <v>16</v>
      </c>
      <c r="B462" s="2">
        <v>12</v>
      </c>
      <c r="C462" s="2">
        <v>1</v>
      </c>
      <c r="D462" s="3">
        <v>13.6</v>
      </c>
      <c r="E462" s="3">
        <f t="shared" ref="E462:E525" si="64">D462^2</f>
        <v>184.95999999999998</v>
      </c>
      <c r="F462" s="3"/>
      <c r="G462" s="1">
        <f t="shared" ref="G462:G525" si="65">VLOOKUP($A462,$Q$13:$U$39,2,FALSE)</f>
        <v>14.7</v>
      </c>
      <c r="H462" s="1">
        <f t="shared" ref="H462:H525" si="66">VLOOKUP($A462,$Q$13:$U$39,4,FALSE)</f>
        <v>14.687513593374325</v>
      </c>
      <c r="I462" s="20">
        <f t="shared" ref="I462:I525" si="67">G462*(1+$G$2*G462*EXP($G$3*G462))*(1-EXP(-$G$4*D462/H462))</f>
        <v>12.94422039494043</v>
      </c>
      <c r="J462" s="1">
        <f t="shared" ref="J462:J525" si="68">IF(F462&lt;&gt;"",F462,I462)</f>
        <v>12.94422039494043</v>
      </c>
      <c r="K462" s="1">
        <f t="shared" ref="K462:K525" si="69">PI()/40000*E462</f>
        <v>1.4526724430199202E-2</v>
      </c>
      <c r="L462" s="1">
        <f t="shared" ref="L462:L525" si="70">$I$2*D462^$I$3*J462^$I$4</f>
        <v>8.0184455769924612E-2</v>
      </c>
      <c r="M462" s="1">
        <f t="shared" ref="M462:M525" si="71">L462*EXP(-$K$2*(6/D462)^$K$3)</f>
        <v>7.6643520925416084E-2</v>
      </c>
      <c r="N462" s="1">
        <f t="shared" ref="N462:N525" si="72">VLOOKUP($A462,$Q$13:$U$39,5,FALSE)</f>
        <v>36</v>
      </c>
    </row>
    <row r="463" spans="1:14" x14ac:dyDescent="0.25">
      <c r="A463" s="1">
        <v>16</v>
      </c>
      <c r="B463" s="2">
        <v>13</v>
      </c>
      <c r="C463" s="2">
        <v>1</v>
      </c>
      <c r="D463" s="3">
        <v>14</v>
      </c>
      <c r="E463" s="3">
        <f t="shared" si="64"/>
        <v>196</v>
      </c>
      <c r="F463" s="3"/>
      <c r="G463" s="1">
        <f t="shared" si="65"/>
        <v>14.7</v>
      </c>
      <c r="H463" s="1">
        <f t="shared" si="66"/>
        <v>14.687513593374325</v>
      </c>
      <c r="I463" s="20">
        <f t="shared" si="67"/>
        <v>13.065978365385796</v>
      </c>
      <c r="J463" s="1">
        <f t="shared" si="68"/>
        <v>13.065978365385796</v>
      </c>
      <c r="K463" s="1">
        <f t="shared" si="69"/>
        <v>1.5393804002589986E-2</v>
      </c>
      <c r="L463" s="1">
        <f t="shared" si="70"/>
        <v>8.5427553894243002E-2</v>
      </c>
      <c r="M463" s="1">
        <f t="shared" si="71"/>
        <v>8.2089805855894482E-2</v>
      </c>
      <c r="N463" s="1">
        <f t="shared" si="72"/>
        <v>36</v>
      </c>
    </row>
    <row r="464" spans="1:14" x14ac:dyDescent="0.25">
      <c r="A464" s="1">
        <v>16</v>
      </c>
      <c r="B464" s="2">
        <v>14</v>
      </c>
      <c r="C464" s="2">
        <v>1</v>
      </c>
      <c r="D464" s="3">
        <v>14.8</v>
      </c>
      <c r="E464" s="3">
        <f t="shared" si="64"/>
        <v>219.04000000000002</v>
      </c>
      <c r="F464" s="3"/>
      <c r="G464" s="1">
        <f t="shared" si="65"/>
        <v>14.7</v>
      </c>
      <c r="H464" s="1">
        <f t="shared" si="66"/>
        <v>14.687513593374325</v>
      </c>
      <c r="I464" s="20">
        <f t="shared" si="67"/>
        <v>13.289765083530643</v>
      </c>
      <c r="J464" s="1">
        <f t="shared" si="68"/>
        <v>13.289765083530643</v>
      </c>
      <c r="K464" s="1">
        <f t="shared" si="69"/>
        <v>1.7203361371057709E-2</v>
      </c>
      <c r="L464" s="1">
        <f t="shared" si="70"/>
        <v>9.6349787903261583E-2</v>
      </c>
      <c r="M464" s="1">
        <f t="shared" si="71"/>
        <v>9.3375292597534132E-2</v>
      </c>
      <c r="N464" s="1">
        <f t="shared" si="72"/>
        <v>36</v>
      </c>
    </row>
    <row r="465" spans="1:14" x14ac:dyDescent="0.25">
      <c r="A465" s="1">
        <v>16</v>
      </c>
      <c r="B465" s="2">
        <v>15</v>
      </c>
      <c r="C465" s="2">
        <v>1</v>
      </c>
      <c r="D465" s="3">
        <v>17.5</v>
      </c>
      <c r="E465" s="3">
        <f t="shared" si="64"/>
        <v>306.25</v>
      </c>
      <c r="F465" s="3">
        <v>15.9</v>
      </c>
      <c r="G465" s="1">
        <f t="shared" si="65"/>
        <v>14.7</v>
      </c>
      <c r="H465" s="1">
        <f t="shared" si="66"/>
        <v>14.687513593374325</v>
      </c>
      <c r="I465" s="20">
        <f t="shared" si="67"/>
        <v>13.882670114076905</v>
      </c>
      <c r="J465" s="1">
        <f t="shared" si="68"/>
        <v>15.9</v>
      </c>
      <c r="K465" s="1">
        <f t="shared" si="69"/>
        <v>2.4052818754046853E-2</v>
      </c>
      <c r="L465" s="1">
        <f t="shared" si="70"/>
        <v>0.16038220901758107</v>
      </c>
      <c r="M465" s="1">
        <f t="shared" si="71"/>
        <v>0.15796001180734406</v>
      </c>
      <c r="N465" s="1">
        <f t="shared" si="72"/>
        <v>36</v>
      </c>
    </row>
    <row r="466" spans="1:14" x14ac:dyDescent="0.25">
      <c r="A466" s="1">
        <v>16</v>
      </c>
      <c r="B466" s="2">
        <v>16</v>
      </c>
      <c r="C466" s="2">
        <v>1</v>
      </c>
      <c r="D466" s="3">
        <v>13.8</v>
      </c>
      <c r="E466" s="3">
        <f t="shared" si="64"/>
        <v>190.44000000000003</v>
      </c>
      <c r="F466" s="3"/>
      <c r="G466" s="1">
        <f t="shared" si="65"/>
        <v>14.7</v>
      </c>
      <c r="H466" s="1">
        <f t="shared" si="66"/>
        <v>14.687513593374325</v>
      </c>
      <c r="I466" s="20">
        <f t="shared" si="67"/>
        <v>13.005960651253348</v>
      </c>
      <c r="J466" s="1">
        <f t="shared" si="68"/>
        <v>13.005960651253348</v>
      </c>
      <c r="K466" s="1">
        <f t="shared" si="69"/>
        <v>1.4957122623741007E-2</v>
      </c>
      <c r="L466" s="1">
        <f t="shared" si="70"/>
        <v>8.2787595245061768E-2</v>
      </c>
      <c r="M466" s="1">
        <f t="shared" si="71"/>
        <v>7.9350179727402534E-2</v>
      </c>
      <c r="N466" s="1">
        <f t="shared" si="72"/>
        <v>36</v>
      </c>
    </row>
    <row r="467" spans="1:14" x14ac:dyDescent="0.25">
      <c r="A467" s="1">
        <v>16</v>
      </c>
      <c r="B467" s="2">
        <v>17</v>
      </c>
      <c r="C467" s="2">
        <v>1</v>
      </c>
      <c r="D467" s="3">
        <v>11</v>
      </c>
      <c r="E467" s="3">
        <f t="shared" si="64"/>
        <v>121</v>
      </c>
      <c r="F467" s="3"/>
      <c r="G467" s="1">
        <f t="shared" si="65"/>
        <v>14.7</v>
      </c>
      <c r="H467" s="1">
        <f t="shared" si="66"/>
        <v>14.687513593374325</v>
      </c>
      <c r="I467" s="20">
        <f t="shared" si="67"/>
        <v>11.960286309105346</v>
      </c>
      <c r="J467" s="1">
        <f t="shared" si="68"/>
        <v>11.960286309105346</v>
      </c>
      <c r="K467" s="1">
        <f t="shared" si="69"/>
        <v>9.5033177771091243E-3</v>
      </c>
      <c r="L467" s="1">
        <f t="shared" si="70"/>
        <v>4.9832011735917232E-2</v>
      </c>
      <c r="M467" s="1">
        <f t="shared" si="71"/>
        <v>4.4515669824428061E-2</v>
      </c>
      <c r="N467" s="1">
        <f t="shared" si="72"/>
        <v>36</v>
      </c>
    </row>
    <row r="468" spans="1:14" x14ac:dyDescent="0.25">
      <c r="A468" s="1">
        <v>16</v>
      </c>
      <c r="B468" s="2">
        <v>18</v>
      </c>
      <c r="C468" s="2">
        <v>1</v>
      </c>
      <c r="D468" s="3">
        <v>11.5</v>
      </c>
      <c r="E468" s="3">
        <f t="shared" si="64"/>
        <v>132.25</v>
      </c>
      <c r="F468" s="3"/>
      <c r="G468" s="1">
        <f t="shared" si="65"/>
        <v>14.7</v>
      </c>
      <c r="H468" s="1">
        <f t="shared" si="66"/>
        <v>14.687513593374325</v>
      </c>
      <c r="I468" s="20">
        <f t="shared" si="67"/>
        <v>12.178621868964619</v>
      </c>
      <c r="J468" s="1">
        <f t="shared" si="68"/>
        <v>12.178621868964619</v>
      </c>
      <c r="K468" s="1">
        <f t="shared" si="69"/>
        <v>1.0386890710931254E-2</v>
      </c>
      <c r="L468" s="1">
        <f t="shared" si="70"/>
        <v>5.5150355932872659E-2</v>
      </c>
      <c r="M468" s="1">
        <f t="shared" si="71"/>
        <v>5.0246238451720132E-2</v>
      </c>
      <c r="N468" s="1">
        <f t="shared" si="72"/>
        <v>36</v>
      </c>
    </row>
    <row r="469" spans="1:14" x14ac:dyDescent="0.25">
      <c r="A469" s="1">
        <v>16</v>
      </c>
      <c r="B469" s="2">
        <v>19</v>
      </c>
      <c r="C469" s="2">
        <v>1</v>
      </c>
      <c r="D469" s="3">
        <v>11.7</v>
      </c>
      <c r="E469" s="3">
        <f t="shared" si="64"/>
        <v>136.88999999999999</v>
      </c>
      <c r="F469" s="3"/>
      <c r="G469" s="1">
        <f t="shared" si="65"/>
        <v>14.7</v>
      </c>
      <c r="H469" s="1">
        <f t="shared" si="66"/>
        <v>14.687513593374325</v>
      </c>
      <c r="I469" s="20">
        <f t="shared" si="67"/>
        <v>12.261722188112598</v>
      </c>
      <c r="J469" s="1">
        <f t="shared" si="68"/>
        <v>12.261722188112598</v>
      </c>
      <c r="K469" s="1">
        <f t="shared" si="69"/>
        <v>1.0751315458747669E-2</v>
      </c>
      <c r="L469" s="1">
        <f t="shared" si="70"/>
        <v>5.7348575335045705E-2</v>
      </c>
      <c r="M469" s="1">
        <f t="shared" si="71"/>
        <v>5.2598992396021602E-2</v>
      </c>
      <c r="N469" s="1">
        <f t="shared" si="72"/>
        <v>36</v>
      </c>
    </row>
    <row r="470" spans="1:14" x14ac:dyDescent="0.25">
      <c r="A470" s="1">
        <v>16</v>
      </c>
      <c r="B470" s="2">
        <v>20</v>
      </c>
      <c r="C470" s="2">
        <v>1</v>
      </c>
      <c r="D470" s="3">
        <v>12.3</v>
      </c>
      <c r="E470" s="3">
        <f t="shared" si="64"/>
        <v>151.29000000000002</v>
      </c>
      <c r="F470" s="3"/>
      <c r="G470" s="1">
        <f t="shared" si="65"/>
        <v>14.7</v>
      </c>
      <c r="H470" s="1">
        <f t="shared" si="66"/>
        <v>14.687513593374325</v>
      </c>
      <c r="I470" s="20">
        <f t="shared" si="67"/>
        <v>12.497369177201715</v>
      </c>
      <c r="J470" s="1">
        <f t="shared" si="68"/>
        <v>12.497369177201715</v>
      </c>
      <c r="K470" s="1">
        <f t="shared" si="69"/>
        <v>1.1882288814039996E-2</v>
      </c>
      <c r="L470" s="1">
        <f t="shared" si="70"/>
        <v>6.4182196406080388E-2</v>
      </c>
      <c r="M470" s="1">
        <f t="shared" si="71"/>
        <v>5.9862694444728852E-2</v>
      </c>
      <c r="N470" s="1">
        <f t="shared" si="72"/>
        <v>36</v>
      </c>
    </row>
    <row r="471" spans="1:14" x14ac:dyDescent="0.25">
      <c r="A471" s="1">
        <v>16</v>
      </c>
      <c r="B471" s="2">
        <v>21</v>
      </c>
      <c r="C471" s="2">
        <v>1</v>
      </c>
      <c r="D471" s="3">
        <v>13.9</v>
      </c>
      <c r="E471" s="3">
        <f t="shared" si="64"/>
        <v>193.21</v>
      </c>
      <c r="F471" s="3"/>
      <c r="G471" s="1">
        <f t="shared" si="65"/>
        <v>14.7</v>
      </c>
      <c r="H471" s="1">
        <f t="shared" si="66"/>
        <v>14.687513593374325</v>
      </c>
      <c r="I471" s="20">
        <f t="shared" si="67"/>
        <v>13.03618179055705</v>
      </c>
      <c r="J471" s="1">
        <f t="shared" si="68"/>
        <v>13.03618179055705</v>
      </c>
      <c r="K471" s="1">
        <f t="shared" si="69"/>
        <v>1.5174677915002099E-2</v>
      </c>
      <c r="L471" s="1">
        <f t="shared" si="70"/>
        <v>8.4102990518307941E-2</v>
      </c>
      <c r="M471" s="1">
        <f t="shared" si="71"/>
        <v>8.0715880136800783E-2</v>
      </c>
      <c r="N471" s="1">
        <f t="shared" si="72"/>
        <v>36</v>
      </c>
    </row>
    <row r="472" spans="1:14" x14ac:dyDescent="0.25">
      <c r="A472" s="1">
        <v>16</v>
      </c>
      <c r="B472" s="2">
        <v>22</v>
      </c>
      <c r="C472" s="2">
        <v>1</v>
      </c>
      <c r="D472" s="3">
        <v>14</v>
      </c>
      <c r="E472" s="3">
        <f t="shared" si="64"/>
        <v>196</v>
      </c>
      <c r="F472" s="3"/>
      <c r="G472" s="1">
        <f t="shared" si="65"/>
        <v>14.7</v>
      </c>
      <c r="H472" s="1">
        <f t="shared" si="66"/>
        <v>14.687513593374325</v>
      </c>
      <c r="I472" s="20">
        <f t="shared" si="67"/>
        <v>13.065978365385796</v>
      </c>
      <c r="J472" s="1">
        <f t="shared" si="68"/>
        <v>13.065978365385796</v>
      </c>
      <c r="K472" s="1">
        <f t="shared" si="69"/>
        <v>1.5393804002589986E-2</v>
      </c>
      <c r="L472" s="1">
        <f t="shared" si="70"/>
        <v>8.5427553894243002E-2</v>
      </c>
      <c r="M472" s="1">
        <f t="shared" si="71"/>
        <v>8.2089805855894482E-2</v>
      </c>
      <c r="N472" s="1">
        <f t="shared" si="72"/>
        <v>36</v>
      </c>
    </row>
    <row r="473" spans="1:14" x14ac:dyDescent="0.25">
      <c r="A473" s="1">
        <v>16</v>
      </c>
      <c r="B473" s="2">
        <v>23</v>
      </c>
      <c r="C473" s="2">
        <v>1</v>
      </c>
      <c r="D473" s="3">
        <v>15.6</v>
      </c>
      <c r="E473" s="3">
        <f t="shared" si="64"/>
        <v>243.35999999999999</v>
      </c>
      <c r="F473" s="3"/>
      <c r="G473" s="1">
        <f t="shared" si="65"/>
        <v>14.7</v>
      </c>
      <c r="H473" s="1">
        <f t="shared" si="66"/>
        <v>14.687513593374325</v>
      </c>
      <c r="I473" s="20">
        <f t="shared" si="67"/>
        <v>13.4896032320808</v>
      </c>
      <c r="J473" s="1">
        <f t="shared" si="68"/>
        <v>13.4896032320808</v>
      </c>
      <c r="K473" s="1">
        <f t="shared" si="69"/>
        <v>1.9113449704440299E-2</v>
      </c>
      <c r="L473" s="1">
        <f t="shared" si="70"/>
        <v>0.10783840827684189</v>
      </c>
      <c r="M473" s="1">
        <f t="shared" si="71"/>
        <v>0.10517726059490026</v>
      </c>
      <c r="N473" s="1">
        <f t="shared" si="72"/>
        <v>36</v>
      </c>
    </row>
    <row r="474" spans="1:14" x14ac:dyDescent="0.25">
      <c r="A474" s="1">
        <v>16</v>
      </c>
      <c r="B474" s="2">
        <v>24</v>
      </c>
      <c r="C474" s="2">
        <v>1</v>
      </c>
      <c r="D474" s="3">
        <v>17.2</v>
      </c>
      <c r="E474" s="3">
        <f t="shared" si="64"/>
        <v>295.83999999999997</v>
      </c>
      <c r="F474" s="3"/>
      <c r="G474" s="1">
        <f t="shared" si="65"/>
        <v>14.7</v>
      </c>
      <c r="H474" s="1">
        <f t="shared" si="66"/>
        <v>14.687513593374325</v>
      </c>
      <c r="I474" s="20">
        <f t="shared" si="67"/>
        <v>13.827410994800195</v>
      </c>
      <c r="J474" s="1">
        <f t="shared" si="68"/>
        <v>13.827410994800195</v>
      </c>
      <c r="K474" s="1">
        <f t="shared" si="69"/>
        <v>2.3235219265950107E-2</v>
      </c>
      <c r="L474" s="1">
        <f t="shared" si="70"/>
        <v>0.13244757593109566</v>
      </c>
      <c r="M474" s="1">
        <f t="shared" si="71"/>
        <v>0.13029358966136539</v>
      </c>
      <c r="N474" s="1">
        <f t="shared" si="72"/>
        <v>36</v>
      </c>
    </row>
    <row r="475" spans="1:14" x14ac:dyDescent="0.25">
      <c r="A475" s="1">
        <v>16</v>
      </c>
      <c r="B475" s="2">
        <v>25</v>
      </c>
      <c r="C475" s="2">
        <v>1</v>
      </c>
      <c r="D475" s="3">
        <v>12.7</v>
      </c>
      <c r="E475" s="3">
        <f t="shared" si="64"/>
        <v>161.29</v>
      </c>
      <c r="F475" s="3"/>
      <c r="G475" s="1">
        <f t="shared" si="65"/>
        <v>14.7</v>
      </c>
      <c r="H475" s="1">
        <f t="shared" si="66"/>
        <v>14.687513593374325</v>
      </c>
      <c r="I475" s="20">
        <f t="shared" si="67"/>
        <v>12.643713457768555</v>
      </c>
      <c r="J475" s="1">
        <f t="shared" si="68"/>
        <v>12.643713457768555</v>
      </c>
      <c r="K475" s="1">
        <f t="shared" si="69"/>
        <v>1.2667686977437443E-2</v>
      </c>
      <c r="L475" s="1">
        <f t="shared" si="70"/>
        <v>6.8933958400148793E-2</v>
      </c>
      <c r="M475" s="1">
        <f t="shared" si="71"/>
        <v>6.4874992123677699E-2</v>
      </c>
      <c r="N475" s="1">
        <f t="shared" si="72"/>
        <v>36</v>
      </c>
    </row>
    <row r="476" spans="1:14" x14ac:dyDescent="0.25">
      <c r="A476" s="1">
        <v>16</v>
      </c>
      <c r="B476" s="2">
        <v>26</v>
      </c>
      <c r="C476" s="2">
        <v>1</v>
      </c>
      <c r="D476" s="3">
        <v>14.1</v>
      </c>
      <c r="E476" s="3">
        <f t="shared" si="64"/>
        <v>198.81</v>
      </c>
      <c r="F476" s="3"/>
      <c r="G476" s="1">
        <f t="shared" si="65"/>
        <v>14.7</v>
      </c>
      <c r="H476" s="1">
        <f t="shared" si="66"/>
        <v>14.687513593374325</v>
      </c>
      <c r="I476" s="20">
        <f t="shared" si="67"/>
        <v>13.095356340272938</v>
      </c>
      <c r="J476" s="1">
        <f t="shared" si="68"/>
        <v>13.095356340272938</v>
      </c>
      <c r="K476" s="1">
        <f t="shared" si="69"/>
        <v>1.561450088650467E-2</v>
      </c>
      <c r="L476" s="1">
        <f t="shared" si="70"/>
        <v>8.6761248943859351E-2</v>
      </c>
      <c r="M476" s="1">
        <f t="shared" si="71"/>
        <v>8.3471940195625718E-2</v>
      </c>
      <c r="N476" s="1">
        <f t="shared" si="72"/>
        <v>36</v>
      </c>
    </row>
    <row r="477" spans="1:14" x14ac:dyDescent="0.25">
      <c r="A477" s="1">
        <v>16</v>
      </c>
      <c r="B477" s="2">
        <v>27</v>
      </c>
      <c r="C477" s="2">
        <v>1</v>
      </c>
      <c r="D477" s="3">
        <v>13.3</v>
      </c>
      <c r="E477" s="3">
        <f t="shared" si="64"/>
        <v>176.89000000000001</v>
      </c>
      <c r="F477" s="3"/>
      <c r="G477" s="1">
        <f t="shared" si="65"/>
        <v>14.7</v>
      </c>
      <c r="H477" s="1">
        <f t="shared" si="66"/>
        <v>14.687513593374325</v>
      </c>
      <c r="I477" s="20">
        <f t="shared" si="67"/>
        <v>12.848271711536437</v>
      </c>
      <c r="J477" s="1">
        <f t="shared" si="68"/>
        <v>12.848271711536437</v>
      </c>
      <c r="K477" s="1">
        <f t="shared" si="69"/>
        <v>1.3892908112337463E-2</v>
      </c>
      <c r="L477" s="1">
        <f t="shared" si="70"/>
        <v>7.6349429830860835E-2</v>
      </c>
      <c r="M477" s="1">
        <f t="shared" si="71"/>
        <v>7.2645632171236471E-2</v>
      </c>
      <c r="N477" s="1">
        <f t="shared" si="72"/>
        <v>36</v>
      </c>
    </row>
    <row r="478" spans="1:14" x14ac:dyDescent="0.25">
      <c r="A478" s="1">
        <v>16</v>
      </c>
      <c r="B478" s="2">
        <v>28</v>
      </c>
      <c r="C478" s="2">
        <v>1</v>
      </c>
      <c r="D478" s="3">
        <v>15.8</v>
      </c>
      <c r="E478" s="3">
        <f t="shared" si="64"/>
        <v>249.64000000000001</v>
      </c>
      <c r="F478" s="3"/>
      <c r="G478" s="1">
        <f t="shared" si="65"/>
        <v>14.7</v>
      </c>
      <c r="H478" s="1">
        <f t="shared" si="66"/>
        <v>14.687513593374325</v>
      </c>
      <c r="I478" s="20">
        <f t="shared" si="67"/>
        <v>13.536127404146903</v>
      </c>
      <c r="J478" s="1">
        <f t="shared" si="68"/>
        <v>13.536127404146903</v>
      </c>
      <c r="K478" s="1">
        <f t="shared" si="69"/>
        <v>1.9606679751053901E-2</v>
      </c>
      <c r="L478" s="1">
        <f t="shared" si="70"/>
        <v>0.11079703476461228</v>
      </c>
      <c r="M478" s="1">
        <f t="shared" si="71"/>
        <v>0.10820737809521123</v>
      </c>
      <c r="N478" s="1">
        <f t="shared" si="72"/>
        <v>36</v>
      </c>
    </row>
    <row r="479" spans="1:14" x14ac:dyDescent="0.25">
      <c r="A479" s="1">
        <v>16</v>
      </c>
      <c r="B479" s="2">
        <v>29</v>
      </c>
      <c r="C479" s="2">
        <v>1</v>
      </c>
      <c r="D479" s="3">
        <v>12.1</v>
      </c>
      <c r="E479" s="3">
        <f t="shared" si="64"/>
        <v>146.41</v>
      </c>
      <c r="F479" s="3"/>
      <c r="G479" s="1">
        <f t="shared" si="65"/>
        <v>14.7</v>
      </c>
      <c r="H479" s="1">
        <f t="shared" si="66"/>
        <v>14.687513593374325</v>
      </c>
      <c r="I479" s="20">
        <f t="shared" si="67"/>
        <v>12.421032059289793</v>
      </c>
      <c r="J479" s="1">
        <f t="shared" si="68"/>
        <v>12.421032059289793</v>
      </c>
      <c r="K479" s="1">
        <f t="shared" si="69"/>
        <v>1.149901451030204E-2</v>
      </c>
      <c r="L479" s="1">
        <f t="shared" si="70"/>
        <v>6.1864808137300664E-2</v>
      </c>
      <c r="M479" s="1">
        <f t="shared" si="71"/>
        <v>5.7407362602589017E-2</v>
      </c>
      <c r="N479" s="1">
        <f t="shared" si="72"/>
        <v>36</v>
      </c>
    </row>
    <row r="480" spans="1:14" x14ac:dyDescent="0.25">
      <c r="A480" s="1">
        <v>16</v>
      </c>
      <c r="B480" s="2">
        <v>30</v>
      </c>
      <c r="C480" s="2">
        <v>1</v>
      </c>
      <c r="D480" s="3">
        <v>15.6</v>
      </c>
      <c r="E480" s="3">
        <f t="shared" si="64"/>
        <v>243.35999999999999</v>
      </c>
      <c r="F480" s="3"/>
      <c r="G480" s="1">
        <f t="shared" si="65"/>
        <v>14.7</v>
      </c>
      <c r="H480" s="1">
        <f t="shared" si="66"/>
        <v>14.687513593374325</v>
      </c>
      <c r="I480" s="20">
        <f t="shared" si="67"/>
        <v>13.4896032320808</v>
      </c>
      <c r="J480" s="1">
        <f t="shared" si="68"/>
        <v>13.4896032320808</v>
      </c>
      <c r="K480" s="1">
        <f t="shared" si="69"/>
        <v>1.9113449704440299E-2</v>
      </c>
      <c r="L480" s="1">
        <f t="shared" si="70"/>
        <v>0.10783840827684189</v>
      </c>
      <c r="M480" s="1">
        <f t="shared" si="71"/>
        <v>0.10517726059490026</v>
      </c>
      <c r="N480" s="1">
        <f t="shared" si="72"/>
        <v>36</v>
      </c>
    </row>
    <row r="481" spans="1:14" x14ac:dyDescent="0.25">
      <c r="A481" s="1">
        <v>16</v>
      </c>
      <c r="B481" s="2">
        <v>31</v>
      </c>
      <c r="C481" s="2">
        <v>1</v>
      </c>
      <c r="D481" s="3">
        <v>6.3</v>
      </c>
      <c r="E481" s="3">
        <f t="shared" si="64"/>
        <v>39.69</v>
      </c>
      <c r="F481" s="3"/>
      <c r="G481" s="1">
        <f t="shared" si="65"/>
        <v>14.7</v>
      </c>
      <c r="H481" s="1">
        <f t="shared" si="66"/>
        <v>14.687513593374325</v>
      </c>
      <c r="I481" s="20">
        <f t="shared" si="67"/>
        <v>8.9410944702297908</v>
      </c>
      <c r="J481" s="1">
        <f t="shared" si="68"/>
        <v>8.9410944702297908</v>
      </c>
      <c r="K481" s="1">
        <f t="shared" si="69"/>
        <v>3.1172453105244718E-3</v>
      </c>
      <c r="L481" s="1">
        <f t="shared" si="70"/>
        <v>1.2984703311817314E-2</v>
      </c>
      <c r="M481" s="1">
        <f t="shared" si="71"/>
        <v>3.7221162687033895E-3</v>
      </c>
      <c r="N481" s="1">
        <f t="shared" si="72"/>
        <v>36</v>
      </c>
    </row>
    <row r="482" spans="1:14" x14ac:dyDescent="0.25">
      <c r="A482" s="1">
        <v>16</v>
      </c>
      <c r="B482" s="2">
        <v>32</v>
      </c>
      <c r="C482" s="2">
        <v>1</v>
      </c>
      <c r="D482" s="3">
        <v>10.9</v>
      </c>
      <c r="E482" s="3">
        <f t="shared" si="64"/>
        <v>118.81</v>
      </c>
      <c r="F482" s="3"/>
      <c r="G482" s="1">
        <f t="shared" si="65"/>
        <v>14.7</v>
      </c>
      <c r="H482" s="1">
        <f t="shared" si="66"/>
        <v>14.687513593374325</v>
      </c>
      <c r="I482" s="20">
        <f t="shared" si="67"/>
        <v>11.914734984945918</v>
      </c>
      <c r="J482" s="1">
        <f t="shared" si="68"/>
        <v>11.914734984945918</v>
      </c>
      <c r="K482" s="1">
        <f t="shared" si="69"/>
        <v>9.3313155793250824E-3</v>
      </c>
      <c r="L482" s="1">
        <f t="shared" si="70"/>
        <v>4.8799031705979178E-2</v>
      </c>
      <c r="M482" s="1">
        <f t="shared" si="71"/>
        <v>4.3395689035371006E-2</v>
      </c>
      <c r="N482" s="1">
        <f t="shared" si="72"/>
        <v>36</v>
      </c>
    </row>
    <row r="483" spans="1:14" x14ac:dyDescent="0.25">
      <c r="A483" s="1">
        <v>16</v>
      </c>
      <c r="B483" s="2">
        <v>33</v>
      </c>
      <c r="C483" s="2">
        <v>1</v>
      </c>
      <c r="D483" s="3">
        <v>18.100000000000001</v>
      </c>
      <c r="E483" s="3">
        <f t="shared" si="64"/>
        <v>327.61000000000007</v>
      </c>
      <c r="F483" s="3">
        <v>12.7</v>
      </c>
      <c r="G483" s="1">
        <f t="shared" si="65"/>
        <v>14.7</v>
      </c>
      <c r="H483" s="1">
        <f t="shared" si="66"/>
        <v>14.687513593374325</v>
      </c>
      <c r="I483" s="20">
        <f t="shared" si="67"/>
        <v>13.986394661364686</v>
      </c>
      <c r="J483" s="1">
        <f t="shared" si="68"/>
        <v>12.7</v>
      </c>
      <c r="K483" s="1">
        <f t="shared" si="69"/>
        <v>2.573042923106381E-2</v>
      </c>
      <c r="L483" s="1">
        <f t="shared" si="70"/>
        <v>0.13180641182758909</v>
      </c>
      <c r="M483" s="1">
        <f t="shared" si="71"/>
        <v>0.13008347977323423</v>
      </c>
      <c r="N483" s="1">
        <f t="shared" si="72"/>
        <v>36</v>
      </c>
    </row>
    <row r="484" spans="1:14" x14ac:dyDescent="0.25">
      <c r="A484" s="1">
        <v>16</v>
      </c>
      <c r="B484" s="2">
        <v>34</v>
      </c>
      <c r="C484" s="2">
        <v>1</v>
      </c>
      <c r="D484" s="3">
        <v>16.3</v>
      </c>
      <c r="E484" s="3">
        <f t="shared" si="64"/>
        <v>265.69</v>
      </c>
      <c r="F484" s="3"/>
      <c r="G484" s="1">
        <f t="shared" si="65"/>
        <v>14.7</v>
      </c>
      <c r="H484" s="1">
        <f t="shared" si="66"/>
        <v>14.687513593374325</v>
      </c>
      <c r="I484" s="20">
        <f t="shared" si="67"/>
        <v>13.646837955718807</v>
      </c>
      <c r="J484" s="1">
        <f t="shared" si="68"/>
        <v>13.646837955718807</v>
      </c>
      <c r="K484" s="1">
        <f t="shared" si="69"/>
        <v>2.0867243803306804E-2</v>
      </c>
      <c r="L484" s="1">
        <f t="shared" si="70"/>
        <v>0.11834210492904247</v>
      </c>
      <c r="M484" s="1">
        <f t="shared" si="71"/>
        <v>0.11592041691949224</v>
      </c>
      <c r="N484" s="1">
        <f t="shared" si="72"/>
        <v>36</v>
      </c>
    </row>
    <row r="485" spans="1:14" x14ac:dyDescent="0.25">
      <c r="A485" s="1">
        <v>17</v>
      </c>
      <c r="B485" s="2">
        <v>1</v>
      </c>
      <c r="C485" s="2">
        <v>1</v>
      </c>
      <c r="D485" s="3">
        <v>18.3</v>
      </c>
      <c r="E485" s="3">
        <f t="shared" si="64"/>
        <v>334.89000000000004</v>
      </c>
      <c r="F485" s="3">
        <v>13.5</v>
      </c>
      <c r="G485" s="1">
        <f t="shared" si="65"/>
        <v>12.820000000000002</v>
      </c>
      <c r="H485" s="1">
        <f t="shared" si="66"/>
        <v>14.044851624095468</v>
      </c>
      <c r="I485" s="20">
        <f t="shared" si="67"/>
        <v>12.292789725057691</v>
      </c>
      <c r="J485" s="1">
        <f t="shared" si="68"/>
        <v>13.5</v>
      </c>
      <c r="K485" s="1">
        <f t="shared" si="69"/>
        <v>2.630219909401715E-2</v>
      </c>
      <c r="L485" s="1">
        <f t="shared" si="70"/>
        <v>0.14420793194434364</v>
      </c>
      <c r="M485" s="1">
        <f t="shared" si="71"/>
        <v>0.14240963538605608</v>
      </c>
      <c r="N485" s="1">
        <f t="shared" si="72"/>
        <v>28</v>
      </c>
    </row>
    <row r="486" spans="1:14" x14ac:dyDescent="0.25">
      <c r="A486" s="1">
        <v>17</v>
      </c>
      <c r="B486" s="2">
        <v>2</v>
      </c>
      <c r="C486" s="2">
        <v>1</v>
      </c>
      <c r="D486" s="3">
        <v>8.4</v>
      </c>
      <c r="E486" s="3">
        <f t="shared" si="64"/>
        <v>70.56</v>
      </c>
      <c r="F486" s="3"/>
      <c r="G486" s="1">
        <f t="shared" si="65"/>
        <v>12.820000000000002</v>
      </c>
      <c r="H486" s="1">
        <f t="shared" si="66"/>
        <v>14.044851624095468</v>
      </c>
      <c r="I486" s="20">
        <f t="shared" si="67"/>
        <v>9.3704885440006738</v>
      </c>
      <c r="J486" s="1">
        <f t="shared" si="68"/>
        <v>9.3704885440006738</v>
      </c>
      <c r="K486" s="1">
        <f t="shared" si="69"/>
        <v>5.541769440932395E-3</v>
      </c>
      <c r="L486" s="1">
        <f t="shared" si="70"/>
        <v>2.3096178966709135E-2</v>
      </c>
      <c r="M486" s="1">
        <f t="shared" si="71"/>
        <v>1.6095386779735734E-2</v>
      </c>
      <c r="N486" s="1">
        <f t="shared" si="72"/>
        <v>28</v>
      </c>
    </row>
    <row r="487" spans="1:14" x14ac:dyDescent="0.25">
      <c r="A487" s="1">
        <v>17</v>
      </c>
      <c r="B487" s="2">
        <v>2</v>
      </c>
      <c r="C487" s="2">
        <v>2</v>
      </c>
      <c r="D487" s="3">
        <v>5.0999999999999996</v>
      </c>
      <c r="E487" s="3">
        <f t="shared" si="64"/>
        <v>26.009999999999998</v>
      </c>
      <c r="F487" s="3"/>
      <c r="G487" s="1">
        <f t="shared" si="65"/>
        <v>12.820000000000002</v>
      </c>
      <c r="H487" s="1">
        <f t="shared" si="66"/>
        <v>14.044851624095468</v>
      </c>
      <c r="I487" s="20">
        <f t="shared" si="67"/>
        <v>6.9780077966821876</v>
      </c>
      <c r="J487" s="1">
        <f t="shared" si="68"/>
        <v>6.9780077966821876</v>
      </c>
      <c r="K487" s="1">
        <f t="shared" si="69"/>
        <v>2.042820622996763E-3</v>
      </c>
      <c r="L487" s="1">
        <f t="shared" si="70"/>
        <v>6.6609900712436545E-3</v>
      </c>
      <c r="M487" s="1">
        <f t="shared" si="71"/>
        <v>2.972548697391468E-4</v>
      </c>
      <c r="N487" s="1">
        <f t="shared" si="72"/>
        <v>28</v>
      </c>
    </row>
    <row r="488" spans="1:14" x14ac:dyDescent="0.25">
      <c r="A488" s="1">
        <v>17</v>
      </c>
      <c r="B488" s="2">
        <v>3</v>
      </c>
      <c r="C488" s="2">
        <v>1</v>
      </c>
      <c r="D488" s="3">
        <v>14.1</v>
      </c>
      <c r="E488" s="3">
        <f t="shared" si="64"/>
        <v>198.81</v>
      </c>
      <c r="F488" s="3"/>
      <c r="G488" s="1">
        <f t="shared" si="65"/>
        <v>12.820000000000002</v>
      </c>
      <c r="H488" s="1">
        <f t="shared" si="66"/>
        <v>14.044851624095468</v>
      </c>
      <c r="I488" s="20">
        <f t="shared" si="67"/>
        <v>11.5359216142076</v>
      </c>
      <c r="J488" s="1">
        <f t="shared" si="68"/>
        <v>11.5359216142076</v>
      </c>
      <c r="K488" s="1">
        <f t="shared" si="69"/>
        <v>1.561450088650467E-2</v>
      </c>
      <c r="L488" s="1">
        <f t="shared" si="70"/>
        <v>7.503239674674822E-2</v>
      </c>
      <c r="M488" s="1">
        <f t="shared" si="71"/>
        <v>7.2187754443596083E-2</v>
      </c>
      <c r="N488" s="1">
        <f t="shared" si="72"/>
        <v>28</v>
      </c>
    </row>
    <row r="489" spans="1:14" x14ac:dyDescent="0.25">
      <c r="A489" s="1">
        <v>17</v>
      </c>
      <c r="B489" s="2">
        <v>4</v>
      </c>
      <c r="C489" s="2">
        <v>1</v>
      </c>
      <c r="D489" s="3">
        <v>16.100000000000001</v>
      </c>
      <c r="E489" s="3">
        <f t="shared" si="64"/>
        <v>259.21000000000004</v>
      </c>
      <c r="F489" s="3"/>
      <c r="G489" s="1">
        <f t="shared" si="65"/>
        <v>12.820000000000002</v>
      </c>
      <c r="H489" s="1">
        <f t="shared" si="66"/>
        <v>14.044851624095468</v>
      </c>
      <c r="I489" s="20">
        <f t="shared" si="67"/>
        <v>11.954812593570479</v>
      </c>
      <c r="J489" s="1">
        <f t="shared" si="68"/>
        <v>11.954812593570479</v>
      </c>
      <c r="K489" s="1">
        <f t="shared" si="69"/>
        <v>2.035830579342526E-2</v>
      </c>
      <c r="L489" s="1">
        <f t="shared" si="70"/>
        <v>9.9438242433543281E-2</v>
      </c>
      <c r="M489" s="1">
        <f t="shared" si="71"/>
        <v>9.7293272215677726E-2</v>
      </c>
      <c r="N489" s="1">
        <f t="shared" si="72"/>
        <v>28</v>
      </c>
    </row>
    <row r="490" spans="1:14" x14ac:dyDescent="0.25">
      <c r="A490" s="1">
        <v>17</v>
      </c>
      <c r="B490" s="2">
        <v>5</v>
      </c>
      <c r="C490" s="2">
        <v>1</v>
      </c>
      <c r="D490" s="3">
        <v>8.1</v>
      </c>
      <c r="E490" s="3">
        <f t="shared" si="64"/>
        <v>65.61</v>
      </c>
      <c r="F490" s="3"/>
      <c r="G490" s="1">
        <f t="shared" si="65"/>
        <v>12.820000000000002</v>
      </c>
      <c r="H490" s="1">
        <f t="shared" si="66"/>
        <v>14.044851624095468</v>
      </c>
      <c r="I490" s="20">
        <f t="shared" si="67"/>
        <v>9.19798366356709</v>
      </c>
      <c r="J490" s="1">
        <f t="shared" si="68"/>
        <v>9.19798366356709</v>
      </c>
      <c r="K490" s="1">
        <f t="shared" si="69"/>
        <v>5.152997350050658E-3</v>
      </c>
      <c r="L490" s="1">
        <f t="shared" si="70"/>
        <v>2.1165508992281697E-2</v>
      </c>
      <c r="M490" s="1">
        <f t="shared" si="71"/>
        <v>1.3872166943004824E-2</v>
      </c>
      <c r="N490" s="1">
        <f t="shared" si="72"/>
        <v>28</v>
      </c>
    </row>
    <row r="491" spans="1:14" x14ac:dyDescent="0.25">
      <c r="A491" s="1">
        <v>17</v>
      </c>
      <c r="B491" s="2">
        <v>6</v>
      </c>
      <c r="C491" s="2">
        <v>1</v>
      </c>
      <c r="D491" s="3">
        <v>12.9</v>
      </c>
      <c r="E491" s="3">
        <f t="shared" si="64"/>
        <v>166.41</v>
      </c>
      <c r="F491" s="3"/>
      <c r="G491" s="1">
        <f t="shared" si="65"/>
        <v>12.820000000000002</v>
      </c>
      <c r="H491" s="1">
        <f t="shared" si="66"/>
        <v>14.044851624095468</v>
      </c>
      <c r="I491" s="20">
        <f t="shared" si="67"/>
        <v>11.218197977336379</v>
      </c>
      <c r="J491" s="1">
        <f t="shared" si="68"/>
        <v>11.218197977336379</v>
      </c>
      <c r="K491" s="1">
        <f t="shared" si="69"/>
        <v>1.3069810837096936E-2</v>
      </c>
      <c r="L491" s="1">
        <f t="shared" si="70"/>
        <v>6.1835770216731166E-2</v>
      </c>
      <c r="M491" s="1">
        <f t="shared" si="71"/>
        <v>5.8425459718290072E-2</v>
      </c>
      <c r="N491" s="1">
        <f t="shared" si="72"/>
        <v>28</v>
      </c>
    </row>
    <row r="492" spans="1:14" x14ac:dyDescent="0.25">
      <c r="A492" s="1">
        <v>17</v>
      </c>
      <c r="B492" s="2">
        <v>7</v>
      </c>
      <c r="C492" s="2">
        <v>1</v>
      </c>
      <c r="D492" s="3">
        <v>15.4</v>
      </c>
      <c r="E492" s="3">
        <f t="shared" si="64"/>
        <v>237.16000000000003</v>
      </c>
      <c r="F492" s="3"/>
      <c r="G492" s="1">
        <f t="shared" si="65"/>
        <v>12.820000000000002</v>
      </c>
      <c r="H492" s="1">
        <f t="shared" si="66"/>
        <v>14.044851624095468</v>
      </c>
      <c r="I492" s="20">
        <f t="shared" si="67"/>
        <v>11.822069154518806</v>
      </c>
      <c r="J492" s="1">
        <f t="shared" si="68"/>
        <v>11.822069154518806</v>
      </c>
      <c r="K492" s="1">
        <f t="shared" si="69"/>
        <v>1.8626502843133885E-2</v>
      </c>
      <c r="L492" s="1">
        <f t="shared" si="70"/>
        <v>9.0564583489796138E-2</v>
      </c>
      <c r="M492" s="1">
        <f t="shared" si="71"/>
        <v>8.8203436287729711E-2</v>
      </c>
      <c r="N492" s="1">
        <f t="shared" si="72"/>
        <v>28</v>
      </c>
    </row>
    <row r="493" spans="1:14" x14ac:dyDescent="0.25">
      <c r="A493" s="1">
        <v>17</v>
      </c>
      <c r="B493" s="2">
        <v>8</v>
      </c>
      <c r="C493" s="2">
        <v>1</v>
      </c>
      <c r="D493" s="3">
        <v>12</v>
      </c>
      <c r="E493" s="3">
        <f t="shared" si="64"/>
        <v>144</v>
      </c>
      <c r="F493" s="3"/>
      <c r="G493" s="1">
        <f t="shared" si="65"/>
        <v>12.820000000000002</v>
      </c>
      <c r="H493" s="1">
        <f t="shared" si="66"/>
        <v>14.044851624095468</v>
      </c>
      <c r="I493" s="20">
        <f t="shared" si="67"/>
        <v>10.940014952825589</v>
      </c>
      <c r="J493" s="1">
        <f t="shared" si="68"/>
        <v>10.940014952825589</v>
      </c>
      <c r="K493" s="1">
        <f t="shared" si="69"/>
        <v>1.1309733552923255E-2</v>
      </c>
      <c r="L493" s="1">
        <f t="shared" si="70"/>
        <v>5.2691351762067094E-2</v>
      </c>
      <c r="M493" s="1">
        <f t="shared" si="71"/>
        <v>4.8761758378344747E-2</v>
      </c>
      <c r="N493" s="1">
        <f t="shared" si="72"/>
        <v>28</v>
      </c>
    </row>
    <row r="494" spans="1:14" x14ac:dyDescent="0.25">
      <c r="A494" s="1">
        <v>17</v>
      </c>
      <c r="B494" s="2">
        <v>9</v>
      </c>
      <c r="C494" s="2">
        <v>1</v>
      </c>
      <c r="D494" s="3">
        <v>14.1</v>
      </c>
      <c r="E494" s="3">
        <f t="shared" si="64"/>
        <v>198.81</v>
      </c>
      <c r="F494" s="3"/>
      <c r="G494" s="1">
        <f t="shared" si="65"/>
        <v>12.820000000000002</v>
      </c>
      <c r="H494" s="1">
        <f t="shared" si="66"/>
        <v>14.044851624095468</v>
      </c>
      <c r="I494" s="20">
        <f t="shared" si="67"/>
        <v>11.5359216142076</v>
      </c>
      <c r="J494" s="1">
        <f t="shared" si="68"/>
        <v>11.5359216142076</v>
      </c>
      <c r="K494" s="1">
        <f t="shared" si="69"/>
        <v>1.561450088650467E-2</v>
      </c>
      <c r="L494" s="1">
        <f t="shared" si="70"/>
        <v>7.503239674674822E-2</v>
      </c>
      <c r="M494" s="1">
        <f t="shared" si="71"/>
        <v>7.2187754443596083E-2</v>
      </c>
      <c r="N494" s="1">
        <f t="shared" si="72"/>
        <v>28</v>
      </c>
    </row>
    <row r="495" spans="1:14" x14ac:dyDescent="0.25">
      <c r="A495" s="1">
        <v>17</v>
      </c>
      <c r="B495" s="2">
        <v>10</v>
      </c>
      <c r="C495" s="2">
        <v>1</v>
      </c>
      <c r="D495" s="3">
        <v>9.4</v>
      </c>
      <c r="E495" s="3">
        <f t="shared" si="64"/>
        <v>88.360000000000014</v>
      </c>
      <c r="F495" s="3"/>
      <c r="G495" s="1">
        <f t="shared" si="65"/>
        <v>12.820000000000002</v>
      </c>
      <c r="H495" s="1">
        <f t="shared" si="66"/>
        <v>14.044851624095468</v>
      </c>
      <c r="I495" s="20">
        <f t="shared" si="67"/>
        <v>9.8932142186172491</v>
      </c>
      <c r="J495" s="1">
        <f t="shared" si="68"/>
        <v>9.8932142186172491</v>
      </c>
      <c r="K495" s="1">
        <f t="shared" si="69"/>
        <v>6.939778171779854E-3</v>
      </c>
      <c r="L495" s="1">
        <f t="shared" si="70"/>
        <v>3.0144566833334007E-2</v>
      </c>
      <c r="M495" s="1">
        <f t="shared" si="71"/>
        <v>2.4136404261490566E-2</v>
      </c>
      <c r="N495" s="1">
        <f t="shared" si="72"/>
        <v>28</v>
      </c>
    </row>
    <row r="496" spans="1:14" x14ac:dyDescent="0.25">
      <c r="A496" s="1">
        <v>17</v>
      </c>
      <c r="B496" s="2">
        <v>11</v>
      </c>
      <c r="C496" s="2">
        <v>1</v>
      </c>
      <c r="D496" s="3">
        <v>10</v>
      </c>
      <c r="E496" s="3">
        <f t="shared" si="64"/>
        <v>100</v>
      </c>
      <c r="F496" s="3"/>
      <c r="G496" s="1">
        <f t="shared" si="65"/>
        <v>12.820000000000002</v>
      </c>
      <c r="H496" s="1">
        <f t="shared" si="66"/>
        <v>14.044851624095468</v>
      </c>
      <c r="I496" s="20">
        <f t="shared" si="67"/>
        <v>10.171676542848072</v>
      </c>
      <c r="J496" s="1">
        <f t="shared" si="68"/>
        <v>10.171676542848072</v>
      </c>
      <c r="K496" s="1">
        <f t="shared" si="69"/>
        <v>7.8539816339744835E-3</v>
      </c>
      <c r="L496" s="1">
        <f t="shared" si="70"/>
        <v>3.4817133273880987E-2</v>
      </c>
      <c r="M496" s="1">
        <f t="shared" si="71"/>
        <v>2.9368057271431301E-2</v>
      </c>
      <c r="N496" s="1">
        <f t="shared" si="72"/>
        <v>28</v>
      </c>
    </row>
    <row r="497" spans="1:14" x14ac:dyDescent="0.25">
      <c r="A497" s="1">
        <v>17</v>
      </c>
      <c r="B497" s="2">
        <v>12</v>
      </c>
      <c r="C497" s="2">
        <v>1</v>
      </c>
      <c r="D497" s="3">
        <v>12.4</v>
      </c>
      <c r="E497" s="3">
        <f t="shared" si="64"/>
        <v>153.76000000000002</v>
      </c>
      <c r="F497" s="3"/>
      <c r="G497" s="1">
        <f t="shared" si="65"/>
        <v>12.820000000000002</v>
      </c>
      <c r="H497" s="1">
        <f t="shared" si="66"/>
        <v>14.044851624095468</v>
      </c>
      <c r="I497" s="20">
        <f t="shared" si="67"/>
        <v>11.068234661371076</v>
      </c>
      <c r="J497" s="1">
        <f t="shared" si="68"/>
        <v>11.068234661371076</v>
      </c>
      <c r="K497" s="1">
        <f t="shared" si="69"/>
        <v>1.2076282160399167E-2</v>
      </c>
      <c r="L497" s="1">
        <f t="shared" si="70"/>
        <v>5.6673947554959858E-2</v>
      </c>
      <c r="M497" s="1">
        <f t="shared" si="71"/>
        <v>5.2986350410521202E-2</v>
      </c>
      <c r="N497" s="1">
        <f t="shared" si="72"/>
        <v>28</v>
      </c>
    </row>
    <row r="498" spans="1:14" x14ac:dyDescent="0.25">
      <c r="A498" s="1">
        <v>17</v>
      </c>
      <c r="B498" s="2">
        <v>13</v>
      </c>
      <c r="C498" s="2">
        <v>1</v>
      </c>
      <c r="D498" s="3">
        <v>10.4</v>
      </c>
      <c r="E498" s="3">
        <f t="shared" si="64"/>
        <v>108.16000000000001</v>
      </c>
      <c r="F498" s="3"/>
      <c r="G498" s="1">
        <f t="shared" si="65"/>
        <v>12.820000000000002</v>
      </c>
      <c r="H498" s="1">
        <f t="shared" si="66"/>
        <v>14.044851624095468</v>
      </c>
      <c r="I498" s="20">
        <f t="shared" si="67"/>
        <v>10.344048943424344</v>
      </c>
      <c r="J498" s="1">
        <f t="shared" si="68"/>
        <v>10.344048943424344</v>
      </c>
      <c r="K498" s="1">
        <f t="shared" si="69"/>
        <v>8.4948665353068008E-3</v>
      </c>
      <c r="L498" s="1">
        <f t="shared" si="70"/>
        <v>3.8112689133101056E-2</v>
      </c>
      <c r="M498" s="1">
        <f t="shared" si="71"/>
        <v>3.3011038524498319E-2</v>
      </c>
      <c r="N498" s="1">
        <f t="shared" si="72"/>
        <v>28</v>
      </c>
    </row>
    <row r="499" spans="1:14" x14ac:dyDescent="0.25">
      <c r="A499" s="1">
        <v>17</v>
      </c>
      <c r="B499" s="2">
        <v>14</v>
      </c>
      <c r="C499" s="2">
        <v>1</v>
      </c>
      <c r="D499" s="3">
        <v>19.600000000000001</v>
      </c>
      <c r="E499" s="3">
        <f t="shared" si="64"/>
        <v>384.16000000000008</v>
      </c>
      <c r="F499" s="3">
        <v>11.6</v>
      </c>
      <c r="G499" s="1">
        <f t="shared" si="65"/>
        <v>12.820000000000002</v>
      </c>
      <c r="H499" s="1">
        <f t="shared" si="66"/>
        <v>14.044851624095468</v>
      </c>
      <c r="I499" s="20">
        <f t="shared" si="67"/>
        <v>12.446503516020883</v>
      </c>
      <c r="J499" s="1">
        <f t="shared" si="68"/>
        <v>11.6</v>
      </c>
      <c r="K499" s="1">
        <f t="shared" si="69"/>
        <v>3.0171855845076378E-2</v>
      </c>
      <c r="L499" s="1">
        <f t="shared" si="70"/>
        <v>0.13728610058965901</v>
      </c>
      <c r="M499" s="1">
        <f t="shared" si="71"/>
        <v>0.13601083875528466</v>
      </c>
      <c r="N499" s="1">
        <f t="shared" si="72"/>
        <v>28</v>
      </c>
    </row>
    <row r="500" spans="1:14" x14ac:dyDescent="0.25">
      <c r="A500" s="1">
        <v>17</v>
      </c>
      <c r="B500" s="2">
        <v>15</v>
      </c>
      <c r="C500" s="2">
        <v>1</v>
      </c>
      <c r="D500" s="3">
        <v>7.5</v>
      </c>
      <c r="E500" s="3">
        <f t="shared" si="64"/>
        <v>56.25</v>
      </c>
      <c r="F500" s="3"/>
      <c r="G500" s="1">
        <f t="shared" si="65"/>
        <v>12.820000000000002</v>
      </c>
      <c r="H500" s="1">
        <f t="shared" si="66"/>
        <v>14.044851624095468</v>
      </c>
      <c r="I500" s="20">
        <f t="shared" si="67"/>
        <v>8.8291303059848349</v>
      </c>
      <c r="J500" s="1">
        <f t="shared" si="68"/>
        <v>8.8291303059848349</v>
      </c>
      <c r="K500" s="1">
        <f t="shared" si="69"/>
        <v>4.4178646691106467E-3</v>
      </c>
      <c r="L500" s="1">
        <f t="shared" si="70"/>
        <v>1.7563107171217372E-2</v>
      </c>
      <c r="M500" s="1">
        <f t="shared" si="71"/>
        <v>9.7466452229065838E-3</v>
      </c>
      <c r="N500" s="1">
        <f t="shared" si="72"/>
        <v>28</v>
      </c>
    </row>
    <row r="501" spans="1:14" x14ac:dyDescent="0.25">
      <c r="A501" s="1">
        <v>17</v>
      </c>
      <c r="B501" s="2">
        <v>16</v>
      </c>
      <c r="C501" s="2">
        <v>1</v>
      </c>
      <c r="D501" s="3">
        <v>18.2</v>
      </c>
      <c r="E501" s="3">
        <f t="shared" si="64"/>
        <v>331.23999999999995</v>
      </c>
      <c r="F501" s="3">
        <v>13.4</v>
      </c>
      <c r="G501" s="1">
        <f t="shared" si="65"/>
        <v>12.820000000000002</v>
      </c>
      <c r="H501" s="1">
        <f t="shared" si="66"/>
        <v>14.044851624095468</v>
      </c>
      <c r="I501" s="20">
        <f t="shared" si="67"/>
        <v>12.279695381875278</v>
      </c>
      <c r="J501" s="1">
        <f t="shared" si="68"/>
        <v>13.4</v>
      </c>
      <c r="K501" s="1">
        <f t="shared" si="69"/>
        <v>2.6015528764377072E-2</v>
      </c>
      <c r="L501" s="1">
        <f t="shared" si="70"/>
        <v>0.14156993733724493</v>
      </c>
      <c r="M501" s="1">
        <f t="shared" si="71"/>
        <v>0.13976257342798312</v>
      </c>
      <c r="N501" s="1">
        <f t="shared" si="72"/>
        <v>28</v>
      </c>
    </row>
    <row r="502" spans="1:14" x14ac:dyDescent="0.25">
      <c r="A502" s="1">
        <v>17</v>
      </c>
      <c r="B502" s="2">
        <v>17</v>
      </c>
      <c r="C502" s="2">
        <v>1</v>
      </c>
      <c r="D502" s="3">
        <v>13.3</v>
      </c>
      <c r="E502" s="3">
        <f t="shared" si="64"/>
        <v>176.89000000000001</v>
      </c>
      <c r="F502" s="3"/>
      <c r="G502" s="1">
        <f t="shared" si="65"/>
        <v>12.820000000000002</v>
      </c>
      <c r="H502" s="1">
        <f t="shared" si="66"/>
        <v>14.044851624095468</v>
      </c>
      <c r="I502" s="20">
        <f t="shared" si="67"/>
        <v>11.330431853011977</v>
      </c>
      <c r="J502" s="1">
        <f t="shared" si="68"/>
        <v>11.330431853011977</v>
      </c>
      <c r="K502" s="1">
        <f t="shared" si="69"/>
        <v>1.3892908112337463E-2</v>
      </c>
      <c r="L502" s="1">
        <f t="shared" si="70"/>
        <v>6.6109445251385318E-2</v>
      </c>
      <c r="M502" s="1">
        <f t="shared" si="71"/>
        <v>6.2902400887811377E-2</v>
      </c>
      <c r="N502" s="1">
        <f t="shared" si="72"/>
        <v>28</v>
      </c>
    </row>
    <row r="503" spans="1:14" x14ac:dyDescent="0.25">
      <c r="A503" s="1">
        <v>17</v>
      </c>
      <c r="B503" s="2">
        <v>18</v>
      </c>
      <c r="C503" s="2">
        <v>1</v>
      </c>
      <c r="D503" s="3">
        <v>7.3</v>
      </c>
      <c r="E503" s="3">
        <f t="shared" si="64"/>
        <v>53.29</v>
      </c>
      <c r="F503" s="3"/>
      <c r="G503" s="1">
        <f t="shared" si="65"/>
        <v>12.820000000000002</v>
      </c>
      <c r="H503" s="1">
        <f t="shared" si="66"/>
        <v>14.044851624095468</v>
      </c>
      <c r="I503" s="20">
        <f t="shared" si="67"/>
        <v>8.6987210783364564</v>
      </c>
      <c r="J503" s="1">
        <f t="shared" si="68"/>
        <v>8.6987210783364564</v>
      </c>
      <c r="K503" s="1">
        <f t="shared" si="69"/>
        <v>4.1853868127450016E-3</v>
      </c>
      <c r="L503" s="1">
        <f t="shared" si="70"/>
        <v>1.6439648076670473E-2</v>
      </c>
      <c r="M503" s="1">
        <f t="shared" si="71"/>
        <v>8.4822898128070669E-3</v>
      </c>
      <c r="N503" s="1">
        <f t="shared" si="72"/>
        <v>28</v>
      </c>
    </row>
    <row r="504" spans="1:14" x14ac:dyDescent="0.25">
      <c r="A504" s="1">
        <v>17</v>
      </c>
      <c r="B504" s="2">
        <v>19</v>
      </c>
      <c r="C504" s="2">
        <v>1</v>
      </c>
      <c r="D504" s="3">
        <v>12.9</v>
      </c>
      <c r="E504" s="3">
        <f t="shared" si="64"/>
        <v>166.41</v>
      </c>
      <c r="F504" s="3"/>
      <c r="G504" s="1">
        <f t="shared" si="65"/>
        <v>12.820000000000002</v>
      </c>
      <c r="H504" s="1">
        <f t="shared" si="66"/>
        <v>14.044851624095468</v>
      </c>
      <c r="I504" s="20">
        <f t="shared" si="67"/>
        <v>11.218197977336379</v>
      </c>
      <c r="J504" s="1">
        <f t="shared" si="68"/>
        <v>11.218197977336379</v>
      </c>
      <c r="K504" s="1">
        <f t="shared" si="69"/>
        <v>1.3069810837096936E-2</v>
      </c>
      <c r="L504" s="1">
        <f t="shared" si="70"/>
        <v>6.1835770216731166E-2</v>
      </c>
      <c r="M504" s="1">
        <f t="shared" si="71"/>
        <v>5.8425459718290072E-2</v>
      </c>
      <c r="N504" s="1">
        <f t="shared" si="72"/>
        <v>28</v>
      </c>
    </row>
    <row r="505" spans="1:14" x14ac:dyDescent="0.25">
      <c r="A505" s="1">
        <v>17</v>
      </c>
      <c r="B505" s="2">
        <v>20</v>
      </c>
      <c r="C505" s="2">
        <v>1</v>
      </c>
      <c r="D505" s="3">
        <v>16.600000000000001</v>
      </c>
      <c r="E505" s="3">
        <f t="shared" si="64"/>
        <v>275.56000000000006</v>
      </c>
      <c r="F505" s="3"/>
      <c r="G505" s="1">
        <f t="shared" si="65"/>
        <v>12.820000000000002</v>
      </c>
      <c r="H505" s="1">
        <f t="shared" si="66"/>
        <v>14.044851624095468</v>
      </c>
      <c r="I505" s="20">
        <f t="shared" si="67"/>
        <v>12.041555922990614</v>
      </c>
      <c r="J505" s="1">
        <f t="shared" si="68"/>
        <v>12.041555922990614</v>
      </c>
      <c r="K505" s="1">
        <f t="shared" si="69"/>
        <v>2.1642431790580088E-2</v>
      </c>
      <c r="L505" s="1">
        <f t="shared" si="70"/>
        <v>0.10598838099112115</v>
      </c>
      <c r="M505" s="1">
        <f t="shared" si="71"/>
        <v>0.1039820522894265</v>
      </c>
      <c r="N505" s="1">
        <f t="shared" si="72"/>
        <v>28</v>
      </c>
    </row>
    <row r="506" spans="1:14" x14ac:dyDescent="0.25">
      <c r="A506" s="1">
        <v>17</v>
      </c>
      <c r="B506" s="2">
        <v>21</v>
      </c>
      <c r="C506" s="2">
        <v>1</v>
      </c>
      <c r="D506" s="3">
        <v>17.5</v>
      </c>
      <c r="E506" s="3">
        <f t="shared" si="64"/>
        <v>306.25</v>
      </c>
      <c r="F506" s="3"/>
      <c r="G506" s="1">
        <f t="shared" si="65"/>
        <v>12.820000000000002</v>
      </c>
      <c r="H506" s="1">
        <f t="shared" si="66"/>
        <v>14.044851624095468</v>
      </c>
      <c r="I506" s="20">
        <f t="shared" si="67"/>
        <v>12.182403977330667</v>
      </c>
      <c r="J506" s="1">
        <f t="shared" si="68"/>
        <v>12.182403977330667</v>
      </c>
      <c r="K506" s="1">
        <f t="shared" si="69"/>
        <v>2.4052818754046853E-2</v>
      </c>
      <c r="L506" s="1">
        <f t="shared" si="70"/>
        <v>0.11821237767684421</v>
      </c>
      <c r="M506" s="1">
        <f t="shared" si="71"/>
        <v>0.11642705689108955</v>
      </c>
      <c r="N506" s="1">
        <f t="shared" si="72"/>
        <v>28</v>
      </c>
    </row>
    <row r="507" spans="1:14" x14ac:dyDescent="0.25">
      <c r="A507" s="1">
        <v>17</v>
      </c>
      <c r="B507" s="2">
        <v>22</v>
      </c>
      <c r="C507" s="2">
        <v>1</v>
      </c>
      <c r="D507" s="3">
        <v>23.9</v>
      </c>
      <c r="E507" s="3">
        <f t="shared" si="64"/>
        <v>571.20999999999992</v>
      </c>
      <c r="F507" s="3">
        <v>13.7</v>
      </c>
      <c r="G507" s="1">
        <f t="shared" si="65"/>
        <v>12.820000000000002</v>
      </c>
      <c r="H507" s="1">
        <f t="shared" si="66"/>
        <v>14.044851624095468</v>
      </c>
      <c r="I507" s="20">
        <f t="shared" si="67"/>
        <v>12.787657512882079</v>
      </c>
      <c r="J507" s="1">
        <f t="shared" si="68"/>
        <v>13.7</v>
      </c>
      <c r="K507" s="1">
        <f t="shared" si="69"/>
        <v>4.4862728491425634E-2</v>
      </c>
      <c r="L507" s="1">
        <f t="shared" si="70"/>
        <v>0.23809855141003455</v>
      </c>
      <c r="M507" s="1">
        <f t="shared" si="71"/>
        <v>0.23715617065390068</v>
      </c>
      <c r="N507" s="1">
        <f t="shared" si="72"/>
        <v>28</v>
      </c>
    </row>
    <row r="508" spans="1:14" x14ac:dyDescent="0.25">
      <c r="A508" s="1">
        <v>17</v>
      </c>
      <c r="B508" s="2">
        <v>23</v>
      </c>
      <c r="C508" s="2">
        <v>1</v>
      </c>
      <c r="D508" s="3">
        <v>16.2</v>
      </c>
      <c r="E508" s="3">
        <f t="shared" si="64"/>
        <v>262.44</v>
      </c>
      <c r="F508" s="3"/>
      <c r="G508" s="1">
        <f t="shared" si="65"/>
        <v>12.820000000000002</v>
      </c>
      <c r="H508" s="1">
        <f t="shared" si="66"/>
        <v>14.044851624095468</v>
      </c>
      <c r="I508" s="20">
        <f t="shared" si="67"/>
        <v>11.972678387103752</v>
      </c>
      <c r="J508" s="1">
        <f t="shared" si="68"/>
        <v>11.972678387103752</v>
      </c>
      <c r="K508" s="1">
        <f t="shared" si="69"/>
        <v>2.0611989400202632E-2</v>
      </c>
      <c r="L508" s="1">
        <f t="shared" si="70"/>
        <v>0.10073428778481905</v>
      </c>
      <c r="M508" s="1">
        <f t="shared" si="71"/>
        <v>9.861803771348783E-2</v>
      </c>
      <c r="N508" s="1">
        <f t="shared" si="72"/>
        <v>28</v>
      </c>
    </row>
    <row r="509" spans="1:14" x14ac:dyDescent="0.25">
      <c r="A509" s="1">
        <v>17</v>
      </c>
      <c r="B509" s="2">
        <v>24</v>
      </c>
      <c r="C509" s="2">
        <v>1</v>
      </c>
      <c r="D509" s="3">
        <v>9</v>
      </c>
      <c r="E509" s="3">
        <f t="shared" si="64"/>
        <v>81</v>
      </c>
      <c r="F509" s="3"/>
      <c r="G509" s="1">
        <f t="shared" si="65"/>
        <v>12.820000000000002</v>
      </c>
      <c r="H509" s="1">
        <f t="shared" si="66"/>
        <v>14.044851624095468</v>
      </c>
      <c r="I509" s="20">
        <f t="shared" si="67"/>
        <v>9.693354992123405</v>
      </c>
      <c r="J509" s="1">
        <f t="shared" si="68"/>
        <v>9.693354992123405</v>
      </c>
      <c r="K509" s="1">
        <f t="shared" si="69"/>
        <v>6.3617251235193314E-3</v>
      </c>
      <c r="L509" s="1">
        <f t="shared" si="70"/>
        <v>2.7213094587919807E-2</v>
      </c>
      <c r="M509" s="1">
        <f t="shared" si="71"/>
        <v>2.0812231964465265E-2</v>
      </c>
      <c r="N509" s="1">
        <f t="shared" si="72"/>
        <v>28</v>
      </c>
    </row>
    <row r="510" spans="1:14" x14ac:dyDescent="0.25">
      <c r="A510" s="1">
        <v>17</v>
      </c>
      <c r="B510" s="2">
        <v>25</v>
      </c>
      <c r="C510" s="2">
        <v>1</v>
      </c>
      <c r="D510" s="3">
        <v>12.2</v>
      </c>
      <c r="E510" s="3">
        <f t="shared" si="64"/>
        <v>148.83999999999997</v>
      </c>
      <c r="F510" s="3"/>
      <c r="G510" s="1">
        <f t="shared" si="65"/>
        <v>12.820000000000002</v>
      </c>
      <c r="H510" s="1">
        <f t="shared" si="66"/>
        <v>14.044851624095468</v>
      </c>
      <c r="I510" s="20">
        <f t="shared" si="67"/>
        <v>11.005073281618573</v>
      </c>
      <c r="J510" s="1">
        <f t="shared" si="68"/>
        <v>11.005073281618573</v>
      </c>
      <c r="K510" s="1">
        <f t="shared" si="69"/>
        <v>1.1689866264007618E-2</v>
      </c>
      <c r="L510" s="1">
        <f t="shared" si="70"/>
        <v>5.466617148283575E-2</v>
      </c>
      <c r="M510" s="1">
        <f t="shared" si="71"/>
        <v>5.0859913160151128E-2</v>
      </c>
      <c r="N510" s="1">
        <f t="shared" si="72"/>
        <v>28</v>
      </c>
    </row>
    <row r="511" spans="1:14" x14ac:dyDescent="0.25">
      <c r="A511" s="1">
        <v>17</v>
      </c>
      <c r="B511" s="2">
        <v>26</v>
      </c>
      <c r="C511" s="2">
        <v>1</v>
      </c>
      <c r="D511" s="3">
        <v>18.8</v>
      </c>
      <c r="E511" s="3">
        <f t="shared" si="64"/>
        <v>353.44000000000005</v>
      </c>
      <c r="F511" s="3">
        <v>11.9</v>
      </c>
      <c r="G511" s="1">
        <f t="shared" si="65"/>
        <v>12.820000000000002</v>
      </c>
      <c r="H511" s="1">
        <f t="shared" si="66"/>
        <v>14.044851624095468</v>
      </c>
      <c r="I511" s="20">
        <f t="shared" si="67"/>
        <v>12.355432624127401</v>
      </c>
      <c r="J511" s="1">
        <f t="shared" si="68"/>
        <v>11.9</v>
      </c>
      <c r="K511" s="1">
        <f t="shared" si="69"/>
        <v>2.7759112687119416E-2</v>
      </c>
      <c r="L511" s="1">
        <f t="shared" si="70"/>
        <v>0.13106280347607172</v>
      </c>
      <c r="M511" s="1">
        <f t="shared" si="71"/>
        <v>0.12960687424610065</v>
      </c>
      <c r="N511" s="1">
        <f t="shared" si="72"/>
        <v>28</v>
      </c>
    </row>
    <row r="512" spans="1:14" x14ac:dyDescent="0.25">
      <c r="A512" s="1">
        <v>17</v>
      </c>
      <c r="B512" s="2">
        <v>27</v>
      </c>
      <c r="C512" s="2">
        <v>1</v>
      </c>
      <c r="D512" s="3">
        <v>14.3</v>
      </c>
      <c r="E512" s="3">
        <f t="shared" si="64"/>
        <v>204.49</v>
      </c>
      <c r="F512" s="3"/>
      <c r="G512" s="1">
        <f t="shared" si="65"/>
        <v>12.820000000000002</v>
      </c>
      <c r="H512" s="1">
        <f t="shared" si="66"/>
        <v>14.044851624095468</v>
      </c>
      <c r="I512" s="20">
        <f t="shared" si="67"/>
        <v>11.583604695426633</v>
      </c>
      <c r="J512" s="1">
        <f t="shared" si="68"/>
        <v>11.583604695426633</v>
      </c>
      <c r="K512" s="1">
        <f t="shared" si="69"/>
        <v>1.6060607043314419E-2</v>
      </c>
      <c r="L512" s="1">
        <f t="shared" si="70"/>
        <v>7.7339889675074713E-2</v>
      </c>
      <c r="M512" s="1">
        <f t="shared" si="71"/>
        <v>7.4577518254481501E-2</v>
      </c>
      <c r="N512" s="1">
        <f t="shared" si="72"/>
        <v>28</v>
      </c>
    </row>
    <row r="513" spans="1:14" x14ac:dyDescent="0.25">
      <c r="A513" s="1">
        <v>18</v>
      </c>
      <c r="B513" s="2">
        <v>1</v>
      </c>
      <c r="C513" s="2">
        <v>1</v>
      </c>
      <c r="D513" s="3">
        <v>11.8</v>
      </c>
      <c r="E513" s="3">
        <f t="shared" si="64"/>
        <v>139.24</v>
      </c>
      <c r="F513" s="3"/>
      <c r="G513" s="1">
        <f t="shared" si="65"/>
        <v>13.36</v>
      </c>
      <c r="H513" s="1">
        <f t="shared" si="66"/>
        <v>13.165439144927445</v>
      </c>
      <c r="I513" s="20">
        <f t="shared" si="67"/>
        <v>11.606711759538122</v>
      </c>
      <c r="J513" s="1">
        <f t="shared" si="68"/>
        <v>11.606711759538122</v>
      </c>
      <c r="K513" s="1">
        <f t="shared" si="69"/>
        <v>1.093588402714607E-2</v>
      </c>
      <c r="L513" s="1">
        <f t="shared" si="70"/>
        <v>5.4691530300950482E-2</v>
      </c>
      <c r="M513" s="1">
        <f t="shared" si="71"/>
        <v>5.0318597557303182E-2</v>
      </c>
      <c r="N513" s="1">
        <f t="shared" si="72"/>
        <v>33</v>
      </c>
    </row>
    <row r="514" spans="1:14" x14ac:dyDescent="0.25">
      <c r="A514" s="1">
        <v>18</v>
      </c>
      <c r="B514" s="2">
        <v>2</v>
      </c>
      <c r="C514" s="2">
        <v>1</v>
      </c>
      <c r="D514" s="3">
        <v>16.2</v>
      </c>
      <c r="E514" s="3">
        <f t="shared" si="64"/>
        <v>262.44</v>
      </c>
      <c r="F514" s="3">
        <v>13.4</v>
      </c>
      <c r="G514" s="1">
        <f t="shared" si="65"/>
        <v>13.36</v>
      </c>
      <c r="H514" s="1">
        <f t="shared" si="66"/>
        <v>13.165439144927445</v>
      </c>
      <c r="I514" s="20">
        <f t="shared" si="67"/>
        <v>12.674974018253037</v>
      </c>
      <c r="J514" s="1">
        <f t="shared" si="68"/>
        <v>13.4</v>
      </c>
      <c r="K514" s="1">
        <f t="shared" si="69"/>
        <v>2.0611989400202632E-2</v>
      </c>
      <c r="L514" s="1">
        <f t="shared" si="70"/>
        <v>0.11460609245799409</v>
      </c>
      <c r="M514" s="1">
        <f t="shared" si="71"/>
        <v>0.11219842018797907</v>
      </c>
      <c r="N514" s="1">
        <f t="shared" si="72"/>
        <v>33</v>
      </c>
    </row>
    <row r="515" spans="1:14" x14ac:dyDescent="0.25">
      <c r="A515" s="1">
        <v>18</v>
      </c>
      <c r="B515" s="2">
        <v>3</v>
      </c>
      <c r="C515" s="2">
        <v>1</v>
      </c>
      <c r="D515" s="3">
        <v>9.4</v>
      </c>
      <c r="E515" s="3">
        <f t="shared" si="64"/>
        <v>88.360000000000014</v>
      </c>
      <c r="F515" s="3"/>
      <c r="G515" s="1">
        <f t="shared" si="65"/>
        <v>13.36</v>
      </c>
      <c r="H515" s="1">
        <f t="shared" si="66"/>
        <v>13.165439144927445</v>
      </c>
      <c r="I515" s="20">
        <f t="shared" si="67"/>
        <v>10.624053917589119</v>
      </c>
      <c r="J515" s="1">
        <f t="shared" si="68"/>
        <v>10.624053917589119</v>
      </c>
      <c r="K515" s="1">
        <f t="shared" si="69"/>
        <v>6.939778171779854E-3</v>
      </c>
      <c r="L515" s="1">
        <f t="shared" si="70"/>
        <v>3.2708869610593397E-2</v>
      </c>
      <c r="M515" s="1">
        <f t="shared" si="71"/>
        <v>2.618961168765779E-2</v>
      </c>
      <c r="N515" s="1">
        <f t="shared" si="72"/>
        <v>33</v>
      </c>
    </row>
    <row r="516" spans="1:14" x14ac:dyDescent="0.25">
      <c r="A516" s="1">
        <v>18</v>
      </c>
      <c r="B516" s="2">
        <v>4</v>
      </c>
      <c r="C516" s="2">
        <v>1</v>
      </c>
      <c r="D516" s="3">
        <v>10.7</v>
      </c>
      <c r="E516" s="3">
        <f t="shared" si="64"/>
        <v>114.48999999999998</v>
      </c>
      <c r="F516" s="3"/>
      <c r="G516" s="1">
        <f t="shared" si="65"/>
        <v>13.36</v>
      </c>
      <c r="H516" s="1">
        <f t="shared" si="66"/>
        <v>13.165439144927445</v>
      </c>
      <c r="I516" s="20">
        <f t="shared" si="67"/>
        <v>11.202155519169549</v>
      </c>
      <c r="J516" s="1">
        <f t="shared" si="68"/>
        <v>11.202155519169549</v>
      </c>
      <c r="K516" s="1">
        <f t="shared" si="69"/>
        <v>8.9920235727373836E-3</v>
      </c>
      <c r="L516" s="1">
        <f t="shared" si="70"/>
        <v>4.3967667558859058E-2</v>
      </c>
      <c r="M516" s="1">
        <f t="shared" si="71"/>
        <v>3.8719480012877006E-2</v>
      </c>
      <c r="N516" s="1">
        <f t="shared" si="72"/>
        <v>33</v>
      </c>
    </row>
    <row r="517" spans="1:14" x14ac:dyDescent="0.25">
      <c r="A517" s="1">
        <v>18</v>
      </c>
      <c r="B517" s="2">
        <v>4</v>
      </c>
      <c r="C517" s="2">
        <v>2</v>
      </c>
      <c r="D517" s="3">
        <v>5.7</v>
      </c>
      <c r="E517" s="3">
        <f t="shared" si="64"/>
        <v>32.49</v>
      </c>
      <c r="F517" s="3"/>
      <c r="G517" s="1">
        <f t="shared" si="65"/>
        <v>13.36</v>
      </c>
      <c r="H517" s="1">
        <f t="shared" si="66"/>
        <v>13.165439144927445</v>
      </c>
      <c r="I517" s="20">
        <f t="shared" si="67"/>
        <v>8.1521776646480859</v>
      </c>
      <c r="J517" s="1">
        <f t="shared" si="68"/>
        <v>8.1521776646480859</v>
      </c>
      <c r="K517" s="1">
        <f t="shared" si="69"/>
        <v>2.5517586328783095E-3</v>
      </c>
      <c r="L517" s="1">
        <f t="shared" si="70"/>
        <v>9.7405774046336897E-3</v>
      </c>
      <c r="M517" s="1">
        <f t="shared" si="71"/>
        <v>1.4219512604761381E-3</v>
      </c>
      <c r="N517" s="1">
        <f t="shared" si="72"/>
        <v>33</v>
      </c>
    </row>
    <row r="518" spans="1:14" x14ac:dyDescent="0.25">
      <c r="A518" s="1">
        <v>18</v>
      </c>
      <c r="B518" s="2">
        <v>5</v>
      </c>
      <c r="C518" s="2">
        <v>1</v>
      </c>
      <c r="D518" s="3">
        <v>14.3</v>
      </c>
      <c r="E518" s="3">
        <f t="shared" si="64"/>
        <v>204.49</v>
      </c>
      <c r="F518" s="3"/>
      <c r="G518" s="1">
        <f t="shared" si="65"/>
        <v>13.36</v>
      </c>
      <c r="H518" s="1">
        <f t="shared" si="66"/>
        <v>13.165439144927445</v>
      </c>
      <c r="I518" s="20">
        <f t="shared" si="67"/>
        <v>12.302388265447867</v>
      </c>
      <c r="J518" s="1">
        <f t="shared" si="68"/>
        <v>12.302388265447867</v>
      </c>
      <c r="K518" s="1">
        <f t="shared" si="69"/>
        <v>1.6060607043314419E-2</v>
      </c>
      <c r="L518" s="1">
        <f t="shared" si="70"/>
        <v>8.2861624677045664E-2</v>
      </c>
      <c r="M518" s="1">
        <f t="shared" si="71"/>
        <v>7.9902031835196022E-2</v>
      </c>
      <c r="N518" s="1">
        <f t="shared" si="72"/>
        <v>33</v>
      </c>
    </row>
    <row r="519" spans="1:14" x14ac:dyDescent="0.25">
      <c r="A519" s="1">
        <v>18</v>
      </c>
      <c r="B519" s="2">
        <v>6</v>
      </c>
      <c r="C519" s="2">
        <v>1</v>
      </c>
      <c r="D519" s="3">
        <v>13.1</v>
      </c>
      <c r="E519" s="3">
        <f t="shared" si="64"/>
        <v>171.60999999999999</v>
      </c>
      <c r="F519" s="3"/>
      <c r="G519" s="1">
        <f t="shared" si="65"/>
        <v>13.36</v>
      </c>
      <c r="H519" s="1">
        <f t="shared" si="66"/>
        <v>13.165439144927445</v>
      </c>
      <c r="I519" s="20">
        <f t="shared" si="67"/>
        <v>12.002522428715054</v>
      </c>
      <c r="J519" s="1">
        <f t="shared" si="68"/>
        <v>12.002522428715054</v>
      </c>
      <c r="K519" s="1">
        <f t="shared" si="69"/>
        <v>1.3478217882063609E-2</v>
      </c>
      <c r="L519" s="1">
        <f t="shared" si="70"/>
        <v>6.8704799955771195E-2</v>
      </c>
      <c r="M519" s="1">
        <f t="shared" si="71"/>
        <v>6.515260482654299E-2</v>
      </c>
      <c r="N519" s="1">
        <f t="shared" si="72"/>
        <v>33</v>
      </c>
    </row>
    <row r="520" spans="1:14" x14ac:dyDescent="0.25">
      <c r="A520" s="1">
        <v>18</v>
      </c>
      <c r="B520" s="2">
        <v>7</v>
      </c>
      <c r="C520" s="2">
        <v>1</v>
      </c>
      <c r="D520" s="3">
        <v>11.3</v>
      </c>
      <c r="E520" s="3">
        <f t="shared" si="64"/>
        <v>127.69000000000001</v>
      </c>
      <c r="F520" s="3"/>
      <c r="G520" s="1">
        <f t="shared" si="65"/>
        <v>13.36</v>
      </c>
      <c r="H520" s="1">
        <f t="shared" si="66"/>
        <v>13.165439144927445</v>
      </c>
      <c r="I520" s="20">
        <f t="shared" si="67"/>
        <v>11.431501721222565</v>
      </c>
      <c r="J520" s="1">
        <f t="shared" si="68"/>
        <v>11.431501721222565</v>
      </c>
      <c r="K520" s="1">
        <f t="shared" si="69"/>
        <v>1.0028749148422018E-2</v>
      </c>
      <c r="L520" s="1">
        <f t="shared" si="70"/>
        <v>4.9684763456288056E-2</v>
      </c>
      <c r="M520" s="1">
        <f t="shared" si="71"/>
        <v>4.4936379286566991E-2</v>
      </c>
      <c r="N520" s="1">
        <f t="shared" si="72"/>
        <v>33</v>
      </c>
    </row>
    <row r="521" spans="1:14" x14ac:dyDescent="0.25">
      <c r="A521" s="1">
        <v>18</v>
      </c>
      <c r="B521" s="2">
        <v>8</v>
      </c>
      <c r="C521" s="2">
        <v>1</v>
      </c>
      <c r="D521" s="3">
        <v>15.2</v>
      </c>
      <c r="E521" s="3">
        <f t="shared" si="64"/>
        <v>231.04</v>
      </c>
      <c r="F521" s="3"/>
      <c r="G521" s="1">
        <f t="shared" si="65"/>
        <v>13.36</v>
      </c>
      <c r="H521" s="1">
        <f t="shared" si="66"/>
        <v>13.165439144927445</v>
      </c>
      <c r="I521" s="20">
        <f t="shared" si="67"/>
        <v>12.492815177315908</v>
      </c>
      <c r="J521" s="1">
        <f t="shared" si="68"/>
        <v>12.492815177315908</v>
      </c>
      <c r="K521" s="1">
        <f t="shared" si="69"/>
        <v>1.8145839167134643E-2</v>
      </c>
      <c r="L521" s="1">
        <f t="shared" si="70"/>
        <v>9.4212383367852467E-2</v>
      </c>
      <c r="M521" s="1">
        <f t="shared" si="71"/>
        <v>9.1615599132463255E-2</v>
      </c>
      <c r="N521" s="1">
        <f t="shared" si="72"/>
        <v>33</v>
      </c>
    </row>
    <row r="522" spans="1:14" x14ac:dyDescent="0.25">
      <c r="A522" s="1">
        <v>18</v>
      </c>
      <c r="B522" s="2">
        <v>9</v>
      </c>
      <c r="C522" s="2">
        <v>1</v>
      </c>
      <c r="D522" s="3">
        <v>14.2</v>
      </c>
      <c r="E522" s="3">
        <f t="shared" si="64"/>
        <v>201.64</v>
      </c>
      <c r="F522" s="3"/>
      <c r="G522" s="1">
        <f t="shared" si="65"/>
        <v>13.36</v>
      </c>
      <c r="H522" s="1">
        <f t="shared" si="66"/>
        <v>13.165439144927445</v>
      </c>
      <c r="I522" s="20">
        <f t="shared" si="67"/>
        <v>12.279511241377442</v>
      </c>
      <c r="J522" s="1">
        <f t="shared" si="68"/>
        <v>12.279511241377442</v>
      </c>
      <c r="K522" s="1">
        <f t="shared" si="69"/>
        <v>1.5836768566746148E-2</v>
      </c>
      <c r="L522" s="1">
        <f t="shared" si="70"/>
        <v>8.1638629708035954E-2</v>
      </c>
      <c r="M522" s="1">
        <f t="shared" si="71"/>
        <v>7.8634750236873469E-2</v>
      </c>
      <c r="N522" s="1">
        <f t="shared" si="72"/>
        <v>33</v>
      </c>
    </row>
    <row r="523" spans="1:14" x14ac:dyDescent="0.25">
      <c r="A523" s="1">
        <v>18</v>
      </c>
      <c r="B523" s="2">
        <v>10</v>
      </c>
      <c r="C523" s="2">
        <v>1</v>
      </c>
      <c r="D523" s="3">
        <v>5.7</v>
      </c>
      <c r="E523" s="3">
        <f t="shared" si="64"/>
        <v>32.49</v>
      </c>
      <c r="F523" s="3"/>
      <c r="G523" s="1">
        <f t="shared" si="65"/>
        <v>13.36</v>
      </c>
      <c r="H523" s="1">
        <f t="shared" si="66"/>
        <v>13.165439144927445</v>
      </c>
      <c r="I523" s="20">
        <f t="shared" si="67"/>
        <v>8.1521776646480859</v>
      </c>
      <c r="J523" s="1">
        <f t="shared" si="68"/>
        <v>8.1521776646480859</v>
      </c>
      <c r="K523" s="1">
        <f t="shared" si="69"/>
        <v>2.5517586328783095E-3</v>
      </c>
      <c r="L523" s="1">
        <f t="shared" si="70"/>
        <v>9.7405774046336897E-3</v>
      </c>
      <c r="M523" s="1">
        <f t="shared" si="71"/>
        <v>1.4219512604761381E-3</v>
      </c>
      <c r="N523" s="1">
        <f t="shared" si="72"/>
        <v>33</v>
      </c>
    </row>
    <row r="524" spans="1:14" x14ac:dyDescent="0.25">
      <c r="A524" s="1">
        <v>18</v>
      </c>
      <c r="B524" s="2">
        <v>11</v>
      </c>
      <c r="C524" s="2">
        <v>1</v>
      </c>
      <c r="D524" s="3">
        <v>12.4</v>
      </c>
      <c r="E524" s="3">
        <f t="shared" si="64"/>
        <v>153.76000000000002</v>
      </c>
      <c r="F524" s="3"/>
      <c r="G524" s="1">
        <f t="shared" si="65"/>
        <v>13.36</v>
      </c>
      <c r="H524" s="1">
        <f t="shared" si="66"/>
        <v>13.165439144927445</v>
      </c>
      <c r="I524" s="20">
        <f t="shared" si="67"/>
        <v>11.799503345575465</v>
      </c>
      <c r="J524" s="1">
        <f t="shared" si="68"/>
        <v>11.799503345575465</v>
      </c>
      <c r="K524" s="1">
        <f t="shared" si="69"/>
        <v>1.2076282160399167E-2</v>
      </c>
      <c r="L524" s="1">
        <f t="shared" si="70"/>
        <v>6.0983395251089124E-2</v>
      </c>
      <c r="M524" s="1">
        <f t="shared" si="71"/>
        <v>5.7015395775351009E-2</v>
      </c>
      <c r="N524" s="1">
        <f t="shared" si="72"/>
        <v>33</v>
      </c>
    </row>
    <row r="525" spans="1:14" x14ac:dyDescent="0.25">
      <c r="A525" s="1">
        <v>18</v>
      </c>
      <c r="B525" s="2">
        <v>11</v>
      </c>
      <c r="C525" s="2">
        <v>2</v>
      </c>
      <c r="D525" s="3">
        <v>10.5</v>
      </c>
      <c r="E525" s="3">
        <f t="shared" si="64"/>
        <v>110.25</v>
      </c>
      <c r="F525" s="3"/>
      <c r="G525" s="1">
        <f t="shared" si="65"/>
        <v>13.36</v>
      </c>
      <c r="H525" s="1">
        <f t="shared" si="66"/>
        <v>13.165439144927445</v>
      </c>
      <c r="I525" s="20">
        <f t="shared" si="67"/>
        <v>11.120751566337901</v>
      </c>
      <c r="J525" s="1">
        <f t="shared" si="68"/>
        <v>11.120751566337901</v>
      </c>
      <c r="K525" s="1">
        <f t="shared" si="69"/>
        <v>8.6590147514568668E-3</v>
      </c>
      <c r="L525" s="1">
        <f t="shared" si="70"/>
        <v>4.2133889808943212E-2</v>
      </c>
      <c r="M525" s="1">
        <f t="shared" si="71"/>
        <v>3.6706713229594873E-2</v>
      </c>
      <c r="N525" s="1">
        <f t="shared" si="72"/>
        <v>33</v>
      </c>
    </row>
    <row r="526" spans="1:14" x14ac:dyDescent="0.25">
      <c r="A526" s="1">
        <v>18</v>
      </c>
      <c r="B526" s="2">
        <v>12</v>
      </c>
      <c r="C526" s="2">
        <v>1</v>
      </c>
      <c r="D526" s="3">
        <v>16</v>
      </c>
      <c r="E526" s="3">
        <f t="shared" ref="E526:E589" si="73">D526^2</f>
        <v>256</v>
      </c>
      <c r="F526" s="3"/>
      <c r="G526" s="1">
        <f t="shared" ref="G526:G589" si="74">VLOOKUP($A526,$Q$13:$U$39,2,FALSE)</f>
        <v>13.36</v>
      </c>
      <c r="H526" s="1">
        <f t="shared" ref="H526:H589" si="75">VLOOKUP($A526,$Q$13:$U$39,4,FALSE)</f>
        <v>13.165439144927445</v>
      </c>
      <c r="I526" s="20">
        <f t="shared" ref="I526:I589" si="76">G526*(1+$G$2*G526*EXP($G$3*G526))*(1-EXP(-$G$4*D526/H526))</f>
        <v>12.640805345338409</v>
      </c>
      <c r="J526" s="1">
        <f t="shared" ref="J526:J589" si="77">IF(F526&lt;&gt;"",F526,I526)</f>
        <v>12.640805345338409</v>
      </c>
      <c r="K526" s="1">
        <f t="shared" ref="K526:K589" si="78">PI()/40000*E526</f>
        <v>2.0106192982974676E-2</v>
      </c>
      <c r="L526" s="1">
        <f t="shared" ref="L526:L589" si="79">$I$2*D526^$I$3*J526^$I$4</f>
        <v>0.10480928876772887</v>
      </c>
      <c r="M526" s="1">
        <f t="shared" ref="M526:M589" si="80">L526*EXP(-$K$2*(6/D526)^$K$3)</f>
        <v>0.10248754712592642</v>
      </c>
      <c r="N526" s="1">
        <f t="shared" ref="N526:N589" si="81">VLOOKUP($A526,$Q$13:$U$39,5,FALSE)</f>
        <v>33</v>
      </c>
    </row>
    <row r="527" spans="1:14" x14ac:dyDescent="0.25">
      <c r="A527" s="1">
        <v>18</v>
      </c>
      <c r="B527" s="2">
        <v>13</v>
      </c>
      <c r="C527" s="2">
        <v>1</v>
      </c>
      <c r="D527" s="3">
        <v>12.6</v>
      </c>
      <c r="E527" s="3">
        <f t="shared" si="73"/>
        <v>158.76</v>
      </c>
      <c r="F527" s="3"/>
      <c r="G527" s="1">
        <f t="shared" si="74"/>
        <v>13.36</v>
      </c>
      <c r="H527" s="1">
        <f t="shared" si="75"/>
        <v>13.165439144927445</v>
      </c>
      <c r="I527" s="20">
        <f t="shared" si="76"/>
        <v>11.859815261579611</v>
      </c>
      <c r="J527" s="1">
        <f t="shared" si="77"/>
        <v>11.859815261579611</v>
      </c>
      <c r="K527" s="1">
        <f t="shared" si="78"/>
        <v>1.2468981242097887E-2</v>
      </c>
      <c r="L527" s="1">
        <f t="shared" si="79"/>
        <v>6.3148149117174382E-2</v>
      </c>
      <c r="M527" s="1">
        <f t="shared" si="80"/>
        <v>5.9304859603832812E-2</v>
      </c>
      <c r="N527" s="1">
        <f t="shared" si="81"/>
        <v>33</v>
      </c>
    </row>
    <row r="528" spans="1:14" x14ac:dyDescent="0.25">
      <c r="A528" s="1">
        <v>18</v>
      </c>
      <c r="B528" s="2">
        <v>14</v>
      </c>
      <c r="C528" s="2">
        <v>1</v>
      </c>
      <c r="D528" s="3">
        <v>11.9</v>
      </c>
      <c r="E528" s="3">
        <f t="shared" si="73"/>
        <v>141.61000000000001</v>
      </c>
      <c r="F528" s="3"/>
      <c r="G528" s="1">
        <f t="shared" si="74"/>
        <v>13.36</v>
      </c>
      <c r="H528" s="1">
        <f t="shared" si="75"/>
        <v>13.165439144927445</v>
      </c>
      <c r="I528" s="20">
        <f t="shared" si="76"/>
        <v>11.640124816043162</v>
      </c>
      <c r="J528" s="1">
        <f t="shared" si="77"/>
        <v>11.640124816043162</v>
      </c>
      <c r="K528" s="1">
        <f t="shared" si="78"/>
        <v>1.1122023391871266E-2</v>
      </c>
      <c r="L528" s="1">
        <f t="shared" si="79"/>
        <v>5.5718870922678368E-2</v>
      </c>
      <c r="M528" s="1">
        <f t="shared" si="80"/>
        <v>5.1416771624570555E-2</v>
      </c>
      <c r="N528" s="1">
        <f t="shared" si="81"/>
        <v>33</v>
      </c>
    </row>
    <row r="529" spans="1:14" x14ac:dyDescent="0.25">
      <c r="A529" s="1">
        <v>18</v>
      </c>
      <c r="B529" s="2">
        <v>15</v>
      </c>
      <c r="C529" s="2">
        <v>1</v>
      </c>
      <c r="D529" s="3">
        <v>14.8</v>
      </c>
      <c r="E529" s="3">
        <f t="shared" si="73"/>
        <v>219.04000000000002</v>
      </c>
      <c r="F529" s="3"/>
      <c r="G529" s="1">
        <f t="shared" si="74"/>
        <v>13.36</v>
      </c>
      <c r="H529" s="1">
        <f t="shared" si="75"/>
        <v>13.165439144927445</v>
      </c>
      <c r="I529" s="20">
        <f t="shared" si="76"/>
        <v>12.41151047208794</v>
      </c>
      <c r="J529" s="1">
        <f t="shared" si="77"/>
        <v>12.41151047208794</v>
      </c>
      <c r="K529" s="1">
        <f t="shared" si="78"/>
        <v>1.7203361371057709E-2</v>
      </c>
      <c r="L529" s="1">
        <f t="shared" si="79"/>
        <v>8.9091817534925025E-2</v>
      </c>
      <c r="M529" s="1">
        <f t="shared" si="80"/>
        <v>8.6341389134372309E-2</v>
      </c>
      <c r="N529" s="1">
        <f t="shared" si="81"/>
        <v>33</v>
      </c>
    </row>
    <row r="530" spans="1:14" x14ac:dyDescent="0.25">
      <c r="A530" s="1">
        <v>18</v>
      </c>
      <c r="B530" s="2">
        <v>16</v>
      </c>
      <c r="C530" s="2">
        <v>1</v>
      </c>
      <c r="D530" s="3">
        <v>13.7</v>
      </c>
      <c r="E530" s="3">
        <f t="shared" si="73"/>
        <v>187.68999999999997</v>
      </c>
      <c r="F530" s="3"/>
      <c r="G530" s="1">
        <f t="shared" si="74"/>
        <v>13.36</v>
      </c>
      <c r="H530" s="1">
        <f t="shared" si="75"/>
        <v>13.165439144927445</v>
      </c>
      <c r="I530" s="20">
        <f t="shared" si="76"/>
        <v>12.15954962507573</v>
      </c>
      <c r="J530" s="1">
        <f t="shared" si="77"/>
        <v>12.15954962507573</v>
      </c>
      <c r="K530" s="1">
        <f t="shared" si="78"/>
        <v>1.4741138128806704E-2</v>
      </c>
      <c r="L530" s="1">
        <f t="shared" si="79"/>
        <v>7.5640634744707808E-2</v>
      </c>
      <c r="M530" s="1">
        <f t="shared" si="80"/>
        <v>7.2402027879018255E-2</v>
      </c>
      <c r="N530" s="1">
        <f t="shared" si="81"/>
        <v>33</v>
      </c>
    </row>
    <row r="531" spans="1:14" x14ac:dyDescent="0.25">
      <c r="A531" s="1">
        <v>18</v>
      </c>
      <c r="B531" s="2">
        <v>17</v>
      </c>
      <c r="C531" s="2">
        <v>1</v>
      </c>
      <c r="D531" s="3">
        <v>11.4</v>
      </c>
      <c r="E531" s="3">
        <f t="shared" si="73"/>
        <v>129.96</v>
      </c>
      <c r="F531" s="3"/>
      <c r="G531" s="1">
        <f t="shared" si="74"/>
        <v>13.36</v>
      </c>
      <c r="H531" s="1">
        <f t="shared" si="75"/>
        <v>13.165439144927445</v>
      </c>
      <c r="I531" s="20">
        <f t="shared" si="76"/>
        <v>11.467658564987245</v>
      </c>
      <c r="J531" s="1">
        <f t="shared" si="77"/>
        <v>11.467658564987245</v>
      </c>
      <c r="K531" s="1">
        <f t="shared" si="78"/>
        <v>1.0207034531513238E-2</v>
      </c>
      <c r="L531" s="1">
        <f t="shared" si="79"/>
        <v>5.0668662352436299E-2</v>
      </c>
      <c r="M531" s="1">
        <f t="shared" si="80"/>
        <v>4.5998274820718756E-2</v>
      </c>
      <c r="N531" s="1">
        <f t="shared" si="81"/>
        <v>33</v>
      </c>
    </row>
    <row r="532" spans="1:14" x14ac:dyDescent="0.25">
      <c r="A532" s="1">
        <v>18</v>
      </c>
      <c r="B532" s="2">
        <v>18</v>
      </c>
      <c r="C532" s="2">
        <v>1</v>
      </c>
      <c r="D532" s="3">
        <v>15.2</v>
      </c>
      <c r="E532" s="3">
        <f t="shared" si="73"/>
        <v>231.04</v>
      </c>
      <c r="F532" s="3"/>
      <c r="G532" s="1">
        <f t="shared" si="74"/>
        <v>13.36</v>
      </c>
      <c r="H532" s="1">
        <f t="shared" si="75"/>
        <v>13.165439144927445</v>
      </c>
      <c r="I532" s="20">
        <f t="shared" si="76"/>
        <v>12.492815177315908</v>
      </c>
      <c r="J532" s="1">
        <f t="shared" si="77"/>
        <v>12.492815177315908</v>
      </c>
      <c r="K532" s="1">
        <f t="shared" si="78"/>
        <v>1.8145839167134643E-2</v>
      </c>
      <c r="L532" s="1">
        <f t="shared" si="79"/>
        <v>9.4212383367852467E-2</v>
      </c>
      <c r="M532" s="1">
        <f t="shared" si="80"/>
        <v>9.1615599132463255E-2</v>
      </c>
      <c r="N532" s="1">
        <f t="shared" si="81"/>
        <v>33</v>
      </c>
    </row>
    <row r="533" spans="1:14" x14ac:dyDescent="0.25">
      <c r="A533" s="1">
        <v>18</v>
      </c>
      <c r="B533" s="2">
        <v>19</v>
      </c>
      <c r="C533" s="2">
        <v>1</v>
      </c>
      <c r="D533" s="3">
        <v>12.5</v>
      </c>
      <c r="E533" s="3">
        <f t="shared" si="73"/>
        <v>156.25</v>
      </c>
      <c r="F533" s="3"/>
      <c r="G533" s="1">
        <f t="shared" si="74"/>
        <v>13.36</v>
      </c>
      <c r="H533" s="1">
        <f t="shared" si="75"/>
        <v>13.165439144927445</v>
      </c>
      <c r="I533" s="20">
        <f t="shared" si="76"/>
        <v>11.82989728797825</v>
      </c>
      <c r="J533" s="1">
        <f t="shared" si="77"/>
        <v>11.82989728797825</v>
      </c>
      <c r="K533" s="1">
        <f t="shared" si="78"/>
        <v>1.2271846303085129E-2</v>
      </c>
      <c r="L533" s="1">
        <f t="shared" si="79"/>
        <v>6.2061599310755652E-2</v>
      </c>
      <c r="M533" s="1">
        <f t="shared" si="80"/>
        <v>5.8156569135057457E-2</v>
      </c>
      <c r="N533" s="1">
        <f t="shared" si="81"/>
        <v>33</v>
      </c>
    </row>
    <row r="534" spans="1:14" x14ac:dyDescent="0.25">
      <c r="A534" s="1">
        <v>18</v>
      </c>
      <c r="B534" s="2">
        <v>20</v>
      </c>
      <c r="C534" s="2">
        <v>1</v>
      </c>
      <c r="D534" s="3">
        <v>10.9</v>
      </c>
      <c r="E534" s="3">
        <f t="shared" si="73"/>
        <v>118.81</v>
      </c>
      <c r="F534" s="3"/>
      <c r="G534" s="1">
        <f t="shared" si="74"/>
        <v>13.36</v>
      </c>
      <c r="H534" s="1">
        <f t="shared" si="75"/>
        <v>13.165439144927445</v>
      </c>
      <c r="I534" s="20">
        <f t="shared" si="76"/>
        <v>11.281029865120525</v>
      </c>
      <c r="J534" s="1">
        <f t="shared" si="77"/>
        <v>11.281029865120525</v>
      </c>
      <c r="K534" s="1">
        <f t="shared" si="78"/>
        <v>9.3313155793250824E-3</v>
      </c>
      <c r="L534" s="1">
        <f t="shared" si="79"/>
        <v>4.5837617405701886E-2</v>
      </c>
      <c r="M534" s="1">
        <f t="shared" si="80"/>
        <v>4.076218157452547E-2</v>
      </c>
      <c r="N534" s="1">
        <f t="shared" si="81"/>
        <v>33</v>
      </c>
    </row>
    <row r="535" spans="1:14" x14ac:dyDescent="0.25">
      <c r="A535" s="1">
        <v>18</v>
      </c>
      <c r="B535" s="2">
        <v>21</v>
      </c>
      <c r="C535" s="2">
        <v>1</v>
      </c>
      <c r="D535" s="3">
        <v>10.5</v>
      </c>
      <c r="E535" s="3">
        <f t="shared" si="73"/>
        <v>110.25</v>
      </c>
      <c r="F535" s="3"/>
      <c r="G535" s="1">
        <f t="shared" si="74"/>
        <v>13.36</v>
      </c>
      <c r="H535" s="1">
        <f t="shared" si="75"/>
        <v>13.165439144927445</v>
      </c>
      <c r="I535" s="20">
        <f t="shared" si="76"/>
        <v>11.120751566337901</v>
      </c>
      <c r="J535" s="1">
        <f t="shared" si="77"/>
        <v>11.120751566337901</v>
      </c>
      <c r="K535" s="1">
        <f t="shared" si="78"/>
        <v>8.6590147514568668E-3</v>
      </c>
      <c r="L535" s="1">
        <f t="shared" si="79"/>
        <v>4.2133889808943212E-2</v>
      </c>
      <c r="M535" s="1">
        <f t="shared" si="80"/>
        <v>3.6706713229594873E-2</v>
      </c>
      <c r="N535" s="1">
        <f t="shared" si="81"/>
        <v>33</v>
      </c>
    </row>
    <row r="536" spans="1:14" x14ac:dyDescent="0.25">
      <c r="A536" s="1">
        <v>18</v>
      </c>
      <c r="B536" s="2">
        <v>22</v>
      </c>
      <c r="C536" s="2">
        <v>1</v>
      </c>
      <c r="D536" s="3">
        <v>11.8</v>
      </c>
      <c r="E536" s="3">
        <f t="shared" si="73"/>
        <v>139.24</v>
      </c>
      <c r="F536" s="3"/>
      <c r="G536" s="1">
        <f t="shared" si="74"/>
        <v>13.36</v>
      </c>
      <c r="H536" s="1">
        <f t="shared" si="75"/>
        <v>13.165439144927445</v>
      </c>
      <c r="I536" s="20">
        <f t="shared" si="76"/>
        <v>11.606711759538122</v>
      </c>
      <c r="J536" s="1">
        <f t="shared" si="77"/>
        <v>11.606711759538122</v>
      </c>
      <c r="K536" s="1">
        <f t="shared" si="78"/>
        <v>1.093588402714607E-2</v>
      </c>
      <c r="L536" s="1">
        <f t="shared" si="79"/>
        <v>5.4691530300950482E-2</v>
      </c>
      <c r="M536" s="1">
        <f t="shared" si="80"/>
        <v>5.0318597557303182E-2</v>
      </c>
      <c r="N536" s="1">
        <f t="shared" si="81"/>
        <v>33</v>
      </c>
    </row>
    <row r="537" spans="1:14" x14ac:dyDescent="0.25">
      <c r="A537" s="1">
        <v>18</v>
      </c>
      <c r="B537" s="2">
        <v>23</v>
      </c>
      <c r="C537" s="2">
        <v>1</v>
      </c>
      <c r="D537" s="3">
        <v>11.4</v>
      </c>
      <c r="E537" s="3">
        <f t="shared" si="73"/>
        <v>129.96</v>
      </c>
      <c r="F537" s="3"/>
      <c r="G537" s="1">
        <f t="shared" si="74"/>
        <v>13.36</v>
      </c>
      <c r="H537" s="1">
        <f t="shared" si="75"/>
        <v>13.165439144927445</v>
      </c>
      <c r="I537" s="20">
        <f t="shared" si="76"/>
        <v>11.467658564987245</v>
      </c>
      <c r="J537" s="1">
        <f t="shared" si="77"/>
        <v>11.467658564987245</v>
      </c>
      <c r="K537" s="1">
        <f t="shared" si="78"/>
        <v>1.0207034531513238E-2</v>
      </c>
      <c r="L537" s="1">
        <f t="shared" si="79"/>
        <v>5.0668662352436299E-2</v>
      </c>
      <c r="M537" s="1">
        <f t="shared" si="80"/>
        <v>4.5998274820718756E-2</v>
      </c>
      <c r="N537" s="1">
        <f t="shared" si="81"/>
        <v>33</v>
      </c>
    </row>
    <row r="538" spans="1:14" x14ac:dyDescent="0.25">
      <c r="A538" s="1">
        <v>18</v>
      </c>
      <c r="B538" s="2">
        <v>24</v>
      </c>
      <c r="C538" s="2">
        <v>1</v>
      </c>
      <c r="D538" s="3">
        <v>13</v>
      </c>
      <c r="E538" s="3">
        <f t="shared" si="73"/>
        <v>169</v>
      </c>
      <c r="F538" s="3"/>
      <c r="G538" s="1">
        <f t="shared" si="74"/>
        <v>13.36</v>
      </c>
      <c r="H538" s="1">
        <f t="shared" si="75"/>
        <v>13.165439144927445</v>
      </c>
      <c r="I538" s="20">
        <f t="shared" si="76"/>
        <v>11.974874801367807</v>
      </c>
      <c r="J538" s="1">
        <f t="shared" si="77"/>
        <v>11.974874801367807</v>
      </c>
      <c r="K538" s="1">
        <f t="shared" si="78"/>
        <v>1.3273228961416876E-2</v>
      </c>
      <c r="L538" s="1">
        <f t="shared" si="79"/>
        <v>6.7577070584960972E-2</v>
      </c>
      <c r="M538" s="1">
        <f t="shared" si="80"/>
        <v>6.396892698014997E-2</v>
      </c>
      <c r="N538" s="1">
        <f t="shared" si="81"/>
        <v>33</v>
      </c>
    </row>
    <row r="539" spans="1:14" x14ac:dyDescent="0.25">
      <c r="A539" s="1">
        <v>18</v>
      </c>
      <c r="B539" s="2">
        <v>25</v>
      </c>
      <c r="C539" s="2">
        <v>1</v>
      </c>
      <c r="D539" s="3">
        <v>10.8</v>
      </c>
      <c r="E539" s="3">
        <f t="shared" si="73"/>
        <v>116.64000000000001</v>
      </c>
      <c r="F539" s="3"/>
      <c r="G539" s="1">
        <f t="shared" si="74"/>
        <v>13.36</v>
      </c>
      <c r="H539" s="1">
        <f t="shared" si="75"/>
        <v>13.165439144927445</v>
      </c>
      <c r="I539" s="20">
        <f t="shared" si="76"/>
        <v>11.241903921918462</v>
      </c>
      <c r="J539" s="1">
        <f t="shared" si="77"/>
        <v>11.241903921918462</v>
      </c>
      <c r="K539" s="1">
        <f t="shared" si="78"/>
        <v>9.1608841778678379E-3</v>
      </c>
      <c r="L539" s="1">
        <f t="shared" si="79"/>
        <v>4.4898140843215396E-2</v>
      </c>
      <c r="M539" s="1">
        <f t="shared" si="80"/>
        <v>3.9737106442153877E-2</v>
      </c>
      <c r="N539" s="1">
        <f t="shared" si="81"/>
        <v>33</v>
      </c>
    </row>
    <row r="540" spans="1:14" x14ac:dyDescent="0.25">
      <c r="A540" s="1">
        <v>18</v>
      </c>
      <c r="B540" s="2">
        <v>26</v>
      </c>
      <c r="C540" s="2">
        <v>1</v>
      </c>
      <c r="D540" s="3">
        <v>16.2</v>
      </c>
      <c r="E540" s="3">
        <f t="shared" si="73"/>
        <v>262.44</v>
      </c>
      <c r="F540" s="3">
        <v>12.5</v>
      </c>
      <c r="G540" s="1">
        <f t="shared" si="74"/>
        <v>13.36</v>
      </c>
      <c r="H540" s="1">
        <f t="shared" si="75"/>
        <v>13.165439144927445</v>
      </c>
      <c r="I540" s="20">
        <f t="shared" si="76"/>
        <v>12.674974018253037</v>
      </c>
      <c r="J540" s="1">
        <f t="shared" si="77"/>
        <v>12.5</v>
      </c>
      <c r="K540" s="1">
        <f t="shared" si="78"/>
        <v>2.0611989400202632E-2</v>
      </c>
      <c r="L540" s="1">
        <f t="shared" si="79"/>
        <v>0.10583262881038344</v>
      </c>
      <c r="M540" s="1">
        <f t="shared" si="80"/>
        <v>0.10360927156833326</v>
      </c>
      <c r="N540" s="1">
        <f t="shared" si="81"/>
        <v>33</v>
      </c>
    </row>
    <row r="541" spans="1:14" x14ac:dyDescent="0.25">
      <c r="A541" s="1">
        <v>18</v>
      </c>
      <c r="B541" s="2">
        <v>27</v>
      </c>
      <c r="C541" s="2">
        <v>1</v>
      </c>
      <c r="D541" s="3">
        <v>17.2</v>
      </c>
      <c r="E541" s="3">
        <f t="shared" si="73"/>
        <v>295.83999999999997</v>
      </c>
      <c r="F541" s="3">
        <v>14.2</v>
      </c>
      <c r="G541" s="1">
        <f t="shared" si="74"/>
        <v>13.36</v>
      </c>
      <c r="H541" s="1">
        <f t="shared" si="75"/>
        <v>13.165439144927445</v>
      </c>
      <c r="I541" s="20">
        <f t="shared" si="76"/>
        <v>12.830535345265448</v>
      </c>
      <c r="J541" s="1">
        <f t="shared" si="77"/>
        <v>14.2</v>
      </c>
      <c r="K541" s="1">
        <f t="shared" si="78"/>
        <v>2.3235219265950107E-2</v>
      </c>
      <c r="L541" s="1">
        <f t="shared" si="79"/>
        <v>0.13654369222152624</v>
      </c>
      <c r="M541" s="1">
        <f t="shared" si="80"/>
        <v>0.13432309108031359</v>
      </c>
      <c r="N541" s="1">
        <f t="shared" si="81"/>
        <v>33</v>
      </c>
    </row>
    <row r="542" spans="1:14" x14ac:dyDescent="0.25">
      <c r="A542" s="1">
        <v>18</v>
      </c>
      <c r="B542" s="2">
        <v>28</v>
      </c>
      <c r="C542" s="2">
        <v>1</v>
      </c>
      <c r="D542" s="3">
        <v>6.6</v>
      </c>
      <c r="E542" s="3">
        <f t="shared" si="73"/>
        <v>43.559999999999995</v>
      </c>
      <c r="F542" s="3"/>
      <c r="G542" s="1">
        <f t="shared" si="74"/>
        <v>13.36</v>
      </c>
      <c r="H542" s="1">
        <f t="shared" si="75"/>
        <v>13.165439144927445</v>
      </c>
      <c r="I542" s="20">
        <f t="shared" si="76"/>
        <v>8.8922027021185137</v>
      </c>
      <c r="J542" s="1">
        <f t="shared" si="77"/>
        <v>8.8922027021185137</v>
      </c>
      <c r="K542" s="1">
        <f t="shared" si="78"/>
        <v>3.4211943997592845E-3</v>
      </c>
      <c r="L542" s="1">
        <f t="shared" si="79"/>
        <v>1.4040247689608034E-2</v>
      </c>
      <c r="M542" s="1">
        <f t="shared" si="80"/>
        <v>5.0514327913933864E-3</v>
      </c>
      <c r="N542" s="1">
        <f t="shared" si="81"/>
        <v>33</v>
      </c>
    </row>
    <row r="543" spans="1:14" x14ac:dyDescent="0.25">
      <c r="A543" s="1">
        <v>18</v>
      </c>
      <c r="B543" s="2">
        <v>29</v>
      </c>
      <c r="C543" s="2">
        <v>1</v>
      </c>
      <c r="D543" s="3">
        <v>14.4</v>
      </c>
      <c r="E543" s="3">
        <f t="shared" si="73"/>
        <v>207.36</v>
      </c>
      <c r="F543" s="3"/>
      <c r="G543" s="1">
        <f t="shared" si="74"/>
        <v>13.36</v>
      </c>
      <c r="H543" s="1">
        <f t="shared" si="75"/>
        <v>13.165439144927445</v>
      </c>
      <c r="I543" s="20">
        <f t="shared" si="76"/>
        <v>12.324907035574704</v>
      </c>
      <c r="J543" s="1">
        <f t="shared" si="77"/>
        <v>12.324907035574704</v>
      </c>
      <c r="K543" s="1">
        <f t="shared" si="78"/>
        <v>1.628601631620949E-2</v>
      </c>
      <c r="L543" s="1">
        <f t="shared" si="79"/>
        <v>8.4092342817821797E-2</v>
      </c>
      <c r="M543" s="1">
        <f t="shared" si="80"/>
        <v>8.1176194703375198E-2</v>
      </c>
      <c r="N543" s="1">
        <f t="shared" si="81"/>
        <v>33</v>
      </c>
    </row>
    <row r="544" spans="1:14" x14ac:dyDescent="0.25">
      <c r="A544" s="1">
        <v>18</v>
      </c>
      <c r="B544" s="2">
        <v>30</v>
      </c>
      <c r="C544" s="2">
        <v>1</v>
      </c>
      <c r="D544" s="3">
        <v>17.100000000000001</v>
      </c>
      <c r="E544" s="3">
        <f t="shared" si="73"/>
        <v>292.41000000000003</v>
      </c>
      <c r="F544" s="3">
        <v>12.9</v>
      </c>
      <c r="G544" s="1">
        <f t="shared" si="74"/>
        <v>13.36</v>
      </c>
      <c r="H544" s="1">
        <f t="shared" si="75"/>
        <v>13.165439144927445</v>
      </c>
      <c r="I544" s="20">
        <f t="shared" si="76"/>
        <v>12.816060679453216</v>
      </c>
      <c r="J544" s="1">
        <f t="shared" si="77"/>
        <v>12.9</v>
      </c>
      <c r="K544" s="1">
        <f t="shared" si="78"/>
        <v>2.2965827695904786E-2</v>
      </c>
      <c r="L544" s="1">
        <f t="shared" si="79"/>
        <v>0.12103458824535973</v>
      </c>
      <c r="M544" s="1">
        <f t="shared" si="80"/>
        <v>0.11901648229521537</v>
      </c>
      <c r="N544" s="1">
        <f t="shared" si="81"/>
        <v>33</v>
      </c>
    </row>
    <row r="545" spans="1:14" x14ac:dyDescent="0.25">
      <c r="A545" s="1">
        <v>18</v>
      </c>
      <c r="B545" s="2">
        <v>31</v>
      </c>
      <c r="C545" s="2">
        <v>1</v>
      </c>
      <c r="D545" s="3">
        <v>22</v>
      </c>
      <c r="E545" s="3">
        <f t="shared" si="73"/>
        <v>484</v>
      </c>
      <c r="F545" s="3">
        <v>13.8</v>
      </c>
      <c r="G545" s="1">
        <f t="shared" si="74"/>
        <v>13.36</v>
      </c>
      <c r="H545" s="1">
        <f t="shared" si="75"/>
        <v>13.165439144927445</v>
      </c>
      <c r="I545" s="20">
        <f t="shared" si="76"/>
        <v>13.313859825402615</v>
      </c>
      <c r="J545" s="1">
        <f t="shared" si="77"/>
        <v>13.8</v>
      </c>
      <c r="K545" s="1">
        <f t="shared" si="78"/>
        <v>3.8013271108436497E-2</v>
      </c>
      <c r="L545" s="1">
        <f t="shared" si="79"/>
        <v>0.20657478501901214</v>
      </c>
      <c r="M545" s="1">
        <f t="shared" si="80"/>
        <v>0.20540691141382633</v>
      </c>
      <c r="N545" s="1">
        <f t="shared" si="81"/>
        <v>33</v>
      </c>
    </row>
    <row r="546" spans="1:14" x14ac:dyDescent="0.25">
      <c r="A546" s="1">
        <v>19</v>
      </c>
      <c r="B546" s="2">
        <v>1</v>
      </c>
      <c r="C546" s="2">
        <v>1</v>
      </c>
      <c r="D546" s="3">
        <v>11.1</v>
      </c>
      <c r="E546" s="3">
        <f t="shared" si="73"/>
        <v>123.21</v>
      </c>
      <c r="F546" s="3"/>
      <c r="G546" s="1">
        <f t="shared" si="74"/>
        <v>10.520000000000001</v>
      </c>
      <c r="H546" s="1">
        <f t="shared" si="75"/>
        <v>9.8558682790956436</v>
      </c>
      <c r="I546" s="20">
        <f t="shared" si="76"/>
        <v>9.7234290190433565</v>
      </c>
      <c r="J546" s="1">
        <f t="shared" si="77"/>
        <v>9.7234290190433565</v>
      </c>
      <c r="K546" s="1">
        <f t="shared" si="78"/>
        <v>9.6768907712199599E-3</v>
      </c>
      <c r="L546" s="1">
        <f t="shared" si="79"/>
        <v>3.9961004292902863E-2</v>
      </c>
      <c r="M546" s="1">
        <f t="shared" si="80"/>
        <v>3.5852307764707173E-2</v>
      </c>
      <c r="N546" s="1">
        <f t="shared" si="81"/>
        <v>43</v>
      </c>
    </row>
    <row r="547" spans="1:14" x14ac:dyDescent="0.25">
      <c r="A547" s="1">
        <v>19</v>
      </c>
      <c r="B547" s="2">
        <v>2</v>
      </c>
      <c r="C547" s="2">
        <v>1</v>
      </c>
      <c r="D547" s="3">
        <v>7.5</v>
      </c>
      <c r="E547" s="3">
        <f t="shared" si="73"/>
        <v>56.25</v>
      </c>
      <c r="F547" s="3"/>
      <c r="G547" s="1">
        <f t="shared" si="74"/>
        <v>10.520000000000001</v>
      </c>
      <c r="H547" s="1">
        <f t="shared" si="75"/>
        <v>9.8558682790956436</v>
      </c>
      <c r="I547" s="20">
        <f t="shared" si="76"/>
        <v>8.5462226558219765</v>
      </c>
      <c r="J547" s="1">
        <f t="shared" si="77"/>
        <v>8.5462226558219765</v>
      </c>
      <c r="K547" s="1">
        <f t="shared" si="78"/>
        <v>4.4178646691106467E-3</v>
      </c>
      <c r="L547" s="1">
        <f t="shared" si="79"/>
        <v>1.6919975077991787E-2</v>
      </c>
      <c r="M547" s="1">
        <f t="shared" si="80"/>
        <v>9.3897391081157015E-3</v>
      </c>
      <c r="N547" s="1">
        <f t="shared" si="81"/>
        <v>43</v>
      </c>
    </row>
    <row r="548" spans="1:14" x14ac:dyDescent="0.25">
      <c r="A548" s="1">
        <v>19</v>
      </c>
      <c r="B548" s="2">
        <v>3</v>
      </c>
      <c r="C548" s="2">
        <v>1</v>
      </c>
      <c r="D548" s="3">
        <v>16.5</v>
      </c>
      <c r="E548" s="3">
        <f t="shared" si="73"/>
        <v>272.25</v>
      </c>
      <c r="F548" s="3">
        <v>11.8</v>
      </c>
      <c r="G548" s="1">
        <f t="shared" si="74"/>
        <v>10.520000000000001</v>
      </c>
      <c r="H548" s="1">
        <f t="shared" si="75"/>
        <v>9.8558682790956436</v>
      </c>
      <c r="I548" s="20">
        <f t="shared" si="76"/>
        <v>10.427676190659311</v>
      </c>
      <c r="J548" s="1">
        <f t="shared" si="77"/>
        <v>11.8</v>
      </c>
      <c r="K548" s="1">
        <f t="shared" si="78"/>
        <v>2.138246499849553E-2</v>
      </c>
      <c r="L548" s="1">
        <f t="shared" si="79"/>
        <v>0.1024269331253387</v>
      </c>
      <c r="M548" s="1">
        <f t="shared" si="80"/>
        <v>0.10043730981861064</v>
      </c>
      <c r="N548" s="1">
        <f t="shared" si="81"/>
        <v>43</v>
      </c>
    </row>
    <row r="549" spans="1:14" x14ac:dyDescent="0.25">
      <c r="A549" s="1">
        <v>19</v>
      </c>
      <c r="B549" s="2">
        <v>4</v>
      </c>
      <c r="C549" s="2">
        <v>1</v>
      </c>
      <c r="D549" s="3">
        <v>7.3</v>
      </c>
      <c r="E549" s="3">
        <f t="shared" si="73"/>
        <v>53.29</v>
      </c>
      <c r="F549" s="3"/>
      <c r="G549" s="1">
        <f t="shared" si="74"/>
        <v>10.520000000000001</v>
      </c>
      <c r="H549" s="1">
        <f t="shared" si="75"/>
        <v>9.8558682790956436</v>
      </c>
      <c r="I549" s="20">
        <f t="shared" si="76"/>
        <v>8.4508960885120779</v>
      </c>
      <c r="J549" s="1">
        <f t="shared" si="77"/>
        <v>8.4508960885120779</v>
      </c>
      <c r="K549" s="1">
        <f t="shared" si="78"/>
        <v>4.1853868127450016E-3</v>
      </c>
      <c r="L549" s="1">
        <f t="shared" si="79"/>
        <v>1.5904259929488442E-2</v>
      </c>
      <c r="M549" s="1">
        <f t="shared" si="80"/>
        <v>8.2060480462217839E-3</v>
      </c>
      <c r="N549" s="1">
        <f t="shared" si="81"/>
        <v>43</v>
      </c>
    </row>
    <row r="550" spans="1:14" x14ac:dyDescent="0.25">
      <c r="A550" s="1">
        <v>19</v>
      </c>
      <c r="B550" s="2">
        <v>5</v>
      </c>
      <c r="C550" s="2">
        <v>1</v>
      </c>
      <c r="D550" s="3">
        <v>9.8000000000000007</v>
      </c>
      <c r="E550" s="3">
        <f t="shared" si="73"/>
        <v>96.04000000000002</v>
      </c>
      <c r="F550" s="3"/>
      <c r="G550" s="1">
        <f t="shared" si="74"/>
        <v>10.520000000000001</v>
      </c>
      <c r="H550" s="1">
        <f t="shared" si="75"/>
        <v>9.8558682790956436</v>
      </c>
      <c r="I550" s="20">
        <f t="shared" si="76"/>
        <v>9.3967100858005477</v>
      </c>
      <c r="J550" s="1">
        <f t="shared" si="77"/>
        <v>9.3967100858005477</v>
      </c>
      <c r="K550" s="1">
        <f t="shared" si="78"/>
        <v>7.5429639612690945E-3</v>
      </c>
      <c r="L550" s="1">
        <f t="shared" si="79"/>
        <v>3.0650911042860187E-2</v>
      </c>
      <c r="M550" s="1">
        <f t="shared" si="80"/>
        <v>2.5456183055526313E-2</v>
      </c>
      <c r="N550" s="1">
        <f t="shared" si="81"/>
        <v>43</v>
      </c>
    </row>
    <row r="551" spans="1:14" x14ac:dyDescent="0.25">
      <c r="A551" s="1">
        <v>19</v>
      </c>
      <c r="B551" s="2">
        <v>6</v>
      </c>
      <c r="C551" s="2">
        <v>1</v>
      </c>
      <c r="D551" s="3">
        <v>9</v>
      </c>
      <c r="E551" s="3">
        <f t="shared" si="73"/>
        <v>81</v>
      </c>
      <c r="F551" s="3"/>
      <c r="G551" s="1">
        <f t="shared" si="74"/>
        <v>10.520000000000001</v>
      </c>
      <c r="H551" s="1">
        <f t="shared" si="75"/>
        <v>9.8558682790956436</v>
      </c>
      <c r="I551" s="20">
        <f t="shared" si="76"/>
        <v>9.1463169555656965</v>
      </c>
      <c r="J551" s="1">
        <f t="shared" si="77"/>
        <v>9.1463169555656965</v>
      </c>
      <c r="K551" s="1">
        <f t="shared" si="78"/>
        <v>6.3617251235193314E-3</v>
      </c>
      <c r="L551" s="1">
        <f t="shared" si="79"/>
        <v>2.5461231742694473E-2</v>
      </c>
      <c r="M551" s="1">
        <f t="shared" si="80"/>
        <v>1.9472429326916545E-2</v>
      </c>
      <c r="N551" s="1">
        <f t="shared" si="81"/>
        <v>43</v>
      </c>
    </row>
    <row r="552" spans="1:14" x14ac:dyDescent="0.25">
      <c r="A552" s="1">
        <v>19</v>
      </c>
      <c r="B552" s="2">
        <v>7</v>
      </c>
      <c r="C552" s="2">
        <v>1</v>
      </c>
      <c r="D552" s="3">
        <v>12.9</v>
      </c>
      <c r="E552" s="3">
        <f t="shared" si="73"/>
        <v>166.41</v>
      </c>
      <c r="F552" s="3">
        <v>10.6</v>
      </c>
      <c r="G552" s="1">
        <f t="shared" si="74"/>
        <v>10.520000000000001</v>
      </c>
      <c r="H552" s="1">
        <f t="shared" si="75"/>
        <v>9.8558682790956436</v>
      </c>
      <c r="I552" s="20">
        <f t="shared" si="76"/>
        <v>10.050633417572469</v>
      </c>
      <c r="J552" s="1">
        <f t="shared" si="77"/>
        <v>10.6</v>
      </c>
      <c r="K552" s="1">
        <f t="shared" si="78"/>
        <v>1.3069810837096936E-2</v>
      </c>
      <c r="L552" s="1">
        <f t="shared" si="79"/>
        <v>5.7948304872590208E-2</v>
      </c>
      <c r="M552" s="1">
        <f t="shared" si="80"/>
        <v>5.4752392348476647E-2</v>
      </c>
      <c r="N552" s="1">
        <f t="shared" si="81"/>
        <v>43</v>
      </c>
    </row>
    <row r="553" spans="1:14" x14ac:dyDescent="0.25">
      <c r="A553" s="1">
        <v>19</v>
      </c>
      <c r="B553" s="2">
        <v>7</v>
      </c>
      <c r="C553" s="2">
        <v>2</v>
      </c>
      <c r="D553" s="3">
        <v>7.1</v>
      </c>
      <c r="E553" s="3">
        <f t="shared" si="73"/>
        <v>50.41</v>
      </c>
      <c r="F553" s="3"/>
      <c r="G553" s="1">
        <f t="shared" si="74"/>
        <v>10.520000000000001</v>
      </c>
      <c r="H553" s="1">
        <f t="shared" si="75"/>
        <v>9.8558682790956436</v>
      </c>
      <c r="I553" s="20">
        <f t="shared" si="76"/>
        <v>8.3514638169519078</v>
      </c>
      <c r="J553" s="1">
        <f t="shared" si="77"/>
        <v>8.3514638169519078</v>
      </c>
      <c r="K553" s="1">
        <f t="shared" si="78"/>
        <v>3.9591921416865369E-3</v>
      </c>
      <c r="L553" s="1">
        <f t="shared" si="79"/>
        <v>1.4918580003941343E-2</v>
      </c>
      <c r="M553" s="1">
        <f t="shared" si="80"/>
        <v>7.0754529093225542E-3</v>
      </c>
      <c r="N553" s="1">
        <f t="shared" si="81"/>
        <v>43</v>
      </c>
    </row>
    <row r="554" spans="1:14" x14ac:dyDescent="0.25">
      <c r="A554" s="1">
        <v>19</v>
      </c>
      <c r="B554" s="2">
        <v>7</v>
      </c>
      <c r="C554" s="2">
        <v>3</v>
      </c>
      <c r="D554" s="3">
        <v>9.6999999999999993</v>
      </c>
      <c r="E554" s="3">
        <f t="shared" si="73"/>
        <v>94.089999999999989</v>
      </c>
      <c r="F554" s="3"/>
      <c r="G554" s="1">
        <f t="shared" si="74"/>
        <v>10.520000000000001</v>
      </c>
      <c r="H554" s="1">
        <f t="shared" si="75"/>
        <v>9.8558682790956436</v>
      </c>
      <c r="I554" s="20">
        <f t="shared" si="76"/>
        <v>9.3676713772246032</v>
      </c>
      <c r="J554" s="1">
        <f t="shared" si="77"/>
        <v>9.3676713772246032</v>
      </c>
      <c r="K554" s="1">
        <f t="shared" si="78"/>
        <v>7.3898113194065902E-3</v>
      </c>
      <c r="L554" s="1">
        <f t="shared" si="79"/>
        <v>2.9979106794133369E-2</v>
      </c>
      <c r="M554" s="1">
        <f t="shared" si="80"/>
        <v>2.4689907297373807E-2</v>
      </c>
      <c r="N554" s="1">
        <f t="shared" si="81"/>
        <v>43</v>
      </c>
    </row>
    <row r="555" spans="1:14" x14ac:dyDescent="0.25">
      <c r="A555" s="1">
        <v>19</v>
      </c>
      <c r="B555" s="2">
        <v>8</v>
      </c>
      <c r="C555" s="2">
        <v>1</v>
      </c>
      <c r="D555" s="3">
        <v>5.2</v>
      </c>
      <c r="E555" s="3">
        <f t="shared" si="73"/>
        <v>27.040000000000003</v>
      </c>
      <c r="F555" s="3"/>
      <c r="G555" s="1">
        <f t="shared" si="74"/>
        <v>10.520000000000001</v>
      </c>
      <c r="H555" s="1">
        <f t="shared" si="75"/>
        <v>9.8558682790956436</v>
      </c>
      <c r="I555" s="20">
        <f t="shared" si="76"/>
        <v>7.1649733400482649</v>
      </c>
      <c r="J555" s="1">
        <f t="shared" si="77"/>
        <v>7.1649733400482649</v>
      </c>
      <c r="K555" s="1">
        <f t="shared" si="78"/>
        <v>2.1237166338267002E-3</v>
      </c>
      <c r="L555" s="1">
        <f t="shared" si="79"/>
        <v>7.1121268444377106E-3</v>
      </c>
      <c r="M555" s="1">
        <f t="shared" si="80"/>
        <v>4.0749174250812145E-4</v>
      </c>
      <c r="N555" s="1">
        <f t="shared" si="81"/>
        <v>43</v>
      </c>
    </row>
    <row r="556" spans="1:14" x14ac:dyDescent="0.25">
      <c r="A556" s="1">
        <v>19</v>
      </c>
      <c r="B556" s="2">
        <v>9</v>
      </c>
      <c r="C556" s="2">
        <v>1</v>
      </c>
      <c r="D556" s="3">
        <v>12.6</v>
      </c>
      <c r="E556" s="3">
        <f t="shared" si="73"/>
        <v>158.76</v>
      </c>
      <c r="F556" s="3">
        <v>10.8</v>
      </c>
      <c r="G556" s="1">
        <f t="shared" si="74"/>
        <v>10.520000000000001</v>
      </c>
      <c r="H556" s="1">
        <f t="shared" si="75"/>
        <v>9.8558682790956436</v>
      </c>
      <c r="I556" s="20">
        <f t="shared" si="76"/>
        <v>10.004346122298873</v>
      </c>
      <c r="J556" s="1">
        <f t="shared" si="77"/>
        <v>10.8</v>
      </c>
      <c r="K556" s="1">
        <f t="shared" si="78"/>
        <v>1.2468981242097887E-2</v>
      </c>
      <c r="L556" s="1">
        <f t="shared" si="79"/>
        <v>5.6727191484925818E-2</v>
      </c>
      <c r="M556" s="1">
        <f t="shared" si="80"/>
        <v>5.3274690925474898E-2</v>
      </c>
      <c r="N556" s="1">
        <f t="shared" si="81"/>
        <v>43</v>
      </c>
    </row>
    <row r="557" spans="1:14" x14ac:dyDescent="0.25">
      <c r="A557" s="1">
        <v>19</v>
      </c>
      <c r="B557" s="2">
        <v>9</v>
      </c>
      <c r="C557" s="2">
        <v>2</v>
      </c>
      <c r="D557" s="3">
        <v>5.0999999999999996</v>
      </c>
      <c r="E557" s="3">
        <f t="shared" si="73"/>
        <v>26.009999999999998</v>
      </c>
      <c r="F557" s="3"/>
      <c r="G557" s="1">
        <f t="shared" si="74"/>
        <v>10.520000000000001</v>
      </c>
      <c r="H557" s="1">
        <f t="shared" si="75"/>
        <v>9.8558682790956436</v>
      </c>
      <c r="I557" s="20">
        <f t="shared" si="76"/>
        <v>7.0883809447353165</v>
      </c>
      <c r="J557" s="1">
        <f t="shared" si="77"/>
        <v>7.0883809447353165</v>
      </c>
      <c r="K557" s="1">
        <f t="shared" si="78"/>
        <v>2.042820622996763E-3</v>
      </c>
      <c r="L557" s="1">
        <f t="shared" si="79"/>
        <v>6.7818168007016044E-3</v>
      </c>
      <c r="M557" s="1">
        <f t="shared" si="80"/>
        <v>3.0264691106361675E-4</v>
      </c>
      <c r="N557" s="1">
        <f t="shared" si="81"/>
        <v>43</v>
      </c>
    </row>
    <row r="558" spans="1:14" x14ac:dyDescent="0.25">
      <c r="A558" s="1">
        <v>19</v>
      </c>
      <c r="B558" s="2">
        <v>9</v>
      </c>
      <c r="C558" s="2">
        <v>3</v>
      </c>
      <c r="D558" s="3">
        <v>9.3000000000000007</v>
      </c>
      <c r="E558" s="3">
        <f t="shared" si="73"/>
        <v>86.490000000000009</v>
      </c>
      <c r="F558" s="3"/>
      <c r="G558" s="1">
        <f t="shared" si="74"/>
        <v>10.520000000000001</v>
      </c>
      <c r="H558" s="1">
        <f t="shared" si="75"/>
        <v>9.8558682790956436</v>
      </c>
      <c r="I558" s="20">
        <f t="shared" si="76"/>
        <v>9.2451957412371186</v>
      </c>
      <c r="J558" s="1">
        <f t="shared" si="77"/>
        <v>9.2451957412371186</v>
      </c>
      <c r="K558" s="1">
        <f t="shared" si="78"/>
        <v>6.7929087152245309E-3</v>
      </c>
      <c r="L558" s="1">
        <f t="shared" si="79"/>
        <v>2.7357482173510507E-2</v>
      </c>
      <c r="M558" s="1">
        <f t="shared" si="80"/>
        <v>2.1676068097090134E-2</v>
      </c>
      <c r="N558" s="1">
        <f t="shared" si="81"/>
        <v>43</v>
      </c>
    </row>
    <row r="559" spans="1:14" x14ac:dyDescent="0.25">
      <c r="A559" s="1">
        <v>19</v>
      </c>
      <c r="B559" s="2">
        <v>10</v>
      </c>
      <c r="C559" s="2">
        <v>1</v>
      </c>
      <c r="D559" s="3">
        <v>8</v>
      </c>
      <c r="E559" s="3">
        <f t="shared" si="73"/>
        <v>64</v>
      </c>
      <c r="F559" s="3"/>
      <c r="G559" s="1">
        <f t="shared" si="74"/>
        <v>10.520000000000001</v>
      </c>
      <c r="H559" s="1">
        <f t="shared" si="75"/>
        <v>9.8558682790956436</v>
      </c>
      <c r="I559" s="20">
        <f t="shared" si="76"/>
        <v>8.7676720066282616</v>
      </c>
      <c r="J559" s="1">
        <f t="shared" si="77"/>
        <v>8.7676720066282616</v>
      </c>
      <c r="K559" s="1">
        <f t="shared" si="78"/>
        <v>5.0265482457436689E-3</v>
      </c>
      <c r="L559" s="1">
        <f t="shared" si="79"/>
        <v>1.9588465219911116E-2</v>
      </c>
      <c r="M559" s="1">
        <f t="shared" si="80"/>
        <v>1.2543341525162779E-2</v>
      </c>
      <c r="N559" s="1">
        <f t="shared" si="81"/>
        <v>43</v>
      </c>
    </row>
    <row r="560" spans="1:14" x14ac:dyDescent="0.25">
      <c r="A560" s="1">
        <v>19</v>
      </c>
      <c r="B560" s="2">
        <v>11</v>
      </c>
      <c r="C560" s="2">
        <v>1</v>
      </c>
      <c r="D560" s="3">
        <v>7.4</v>
      </c>
      <c r="E560" s="3">
        <f t="shared" si="73"/>
        <v>54.760000000000005</v>
      </c>
      <c r="F560" s="3"/>
      <c r="G560" s="1">
        <f t="shared" si="74"/>
        <v>10.520000000000001</v>
      </c>
      <c r="H560" s="1">
        <f t="shared" si="75"/>
        <v>9.8558682790956436</v>
      </c>
      <c r="I560" s="20">
        <f t="shared" si="76"/>
        <v>8.4990618220016731</v>
      </c>
      <c r="J560" s="1">
        <f t="shared" si="77"/>
        <v>8.4990618220016731</v>
      </c>
      <c r="K560" s="1">
        <f t="shared" si="78"/>
        <v>4.3008403427644273E-3</v>
      </c>
      <c r="L560" s="1">
        <f t="shared" si="79"/>
        <v>1.6408383931993981E-2</v>
      </c>
      <c r="M560" s="1">
        <f t="shared" si="80"/>
        <v>8.7916581417076898E-3</v>
      </c>
      <c r="N560" s="1">
        <f t="shared" si="81"/>
        <v>43</v>
      </c>
    </row>
    <row r="561" spans="1:14" x14ac:dyDescent="0.25">
      <c r="A561" s="1">
        <v>19</v>
      </c>
      <c r="B561" s="2">
        <v>12</v>
      </c>
      <c r="C561" s="2">
        <v>1</v>
      </c>
      <c r="D561" s="3">
        <v>10.4</v>
      </c>
      <c r="E561" s="3">
        <f t="shared" si="73"/>
        <v>108.16000000000001</v>
      </c>
      <c r="F561" s="3"/>
      <c r="G561" s="1">
        <f t="shared" si="74"/>
        <v>10.520000000000001</v>
      </c>
      <c r="H561" s="1">
        <f t="shared" si="75"/>
        <v>9.8558682790956436</v>
      </c>
      <c r="I561" s="20">
        <f t="shared" si="76"/>
        <v>9.5586528676661633</v>
      </c>
      <c r="J561" s="1">
        <f t="shared" si="77"/>
        <v>9.5586528676661633</v>
      </c>
      <c r="K561" s="1">
        <f t="shared" si="78"/>
        <v>8.4948665353068008E-3</v>
      </c>
      <c r="L561" s="1">
        <f t="shared" si="79"/>
        <v>3.4816568300168174E-2</v>
      </c>
      <c r="M561" s="1">
        <f t="shared" si="80"/>
        <v>3.0156126570703688E-2</v>
      </c>
      <c r="N561" s="1">
        <f t="shared" si="81"/>
        <v>43</v>
      </c>
    </row>
    <row r="562" spans="1:14" x14ac:dyDescent="0.25">
      <c r="A562" s="1">
        <v>19</v>
      </c>
      <c r="B562" s="2">
        <v>12</v>
      </c>
      <c r="C562" s="2">
        <v>2</v>
      </c>
      <c r="D562" s="3">
        <v>5.6</v>
      </c>
      <c r="E562" s="3">
        <f t="shared" si="73"/>
        <v>31.359999999999996</v>
      </c>
      <c r="F562" s="3"/>
      <c r="G562" s="1">
        <f t="shared" si="74"/>
        <v>10.520000000000001</v>
      </c>
      <c r="H562" s="1">
        <f t="shared" si="75"/>
        <v>9.8558682790956436</v>
      </c>
      <c r="I562" s="20">
        <f t="shared" si="76"/>
        <v>7.455693092397917</v>
      </c>
      <c r="J562" s="1">
        <f t="shared" si="77"/>
        <v>7.455693092397917</v>
      </c>
      <c r="K562" s="1">
        <f t="shared" si="78"/>
        <v>2.4630086404143973E-3</v>
      </c>
      <c r="L562" s="1">
        <f t="shared" si="79"/>
        <v>8.5153726708651171E-3</v>
      </c>
      <c r="M562" s="1">
        <f t="shared" si="80"/>
        <v>1.0670483311667758E-3</v>
      </c>
      <c r="N562" s="1">
        <f t="shared" si="81"/>
        <v>43</v>
      </c>
    </row>
    <row r="563" spans="1:14" x14ac:dyDescent="0.25">
      <c r="A563" s="1">
        <v>19</v>
      </c>
      <c r="B563" s="2">
        <v>13</v>
      </c>
      <c r="C563" s="2">
        <v>1</v>
      </c>
      <c r="D563" s="3">
        <v>11.7</v>
      </c>
      <c r="E563" s="3">
        <f t="shared" si="73"/>
        <v>136.88999999999999</v>
      </c>
      <c r="F563" s="3"/>
      <c r="G563" s="1">
        <f t="shared" si="74"/>
        <v>10.520000000000001</v>
      </c>
      <c r="H563" s="1">
        <f t="shared" si="75"/>
        <v>9.8558682790956436</v>
      </c>
      <c r="I563" s="20">
        <f t="shared" si="76"/>
        <v>9.8465478411829643</v>
      </c>
      <c r="J563" s="1">
        <f t="shared" si="77"/>
        <v>9.8465478411829643</v>
      </c>
      <c r="K563" s="1">
        <f t="shared" si="78"/>
        <v>1.0751315458747669E-2</v>
      </c>
      <c r="L563" s="1">
        <f t="shared" si="79"/>
        <v>4.4606048785382324E-2</v>
      </c>
      <c r="M563" s="1">
        <f t="shared" si="80"/>
        <v>4.0911796102546083E-2</v>
      </c>
      <c r="N563" s="1">
        <f t="shared" si="81"/>
        <v>43</v>
      </c>
    </row>
    <row r="564" spans="1:14" x14ac:dyDescent="0.25">
      <c r="A564" s="1">
        <v>19</v>
      </c>
      <c r="B564" s="2">
        <v>14</v>
      </c>
      <c r="C564" s="2">
        <v>1</v>
      </c>
      <c r="D564" s="3">
        <v>9.4</v>
      </c>
      <c r="E564" s="3">
        <f t="shared" si="73"/>
        <v>88.360000000000014</v>
      </c>
      <c r="F564" s="3"/>
      <c r="G564" s="1">
        <f t="shared" si="74"/>
        <v>10.520000000000001</v>
      </c>
      <c r="H564" s="1">
        <f t="shared" si="75"/>
        <v>9.8558682790956436</v>
      </c>
      <c r="I564" s="20">
        <f t="shared" si="76"/>
        <v>9.2767897047045196</v>
      </c>
      <c r="J564" s="1">
        <f t="shared" si="77"/>
        <v>9.2767897047045196</v>
      </c>
      <c r="K564" s="1">
        <f t="shared" si="78"/>
        <v>6.939778171779854E-3</v>
      </c>
      <c r="L564" s="1">
        <f t="shared" si="79"/>
        <v>2.8002971893729231E-2</v>
      </c>
      <c r="M564" s="1">
        <f t="shared" si="80"/>
        <v>2.2421654087356239E-2</v>
      </c>
      <c r="N564" s="1">
        <f t="shared" si="81"/>
        <v>43</v>
      </c>
    </row>
    <row r="565" spans="1:14" x14ac:dyDescent="0.25">
      <c r="A565" s="1">
        <v>19</v>
      </c>
      <c r="B565" s="2">
        <v>15</v>
      </c>
      <c r="C565" s="2">
        <v>1</v>
      </c>
      <c r="D565" s="3">
        <v>10</v>
      </c>
      <c r="E565" s="3">
        <f t="shared" si="73"/>
        <v>100</v>
      </c>
      <c r="F565" s="3"/>
      <c r="G565" s="1">
        <f t="shared" si="74"/>
        <v>10.520000000000001</v>
      </c>
      <c r="H565" s="1">
        <f t="shared" si="75"/>
        <v>9.8558682790956436</v>
      </c>
      <c r="I565" s="20">
        <f t="shared" si="76"/>
        <v>9.4529826066956772</v>
      </c>
      <c r="J565" s="1">
        <f t="shared" si="77"/>
        <v>9.4529826066956772</v>
      </c>
      <c r="K565" s="1">
        <f t="shared" si="78"/>
        <v>7.8539816339744835E-3</v>
      </c>
      <c r="L565" s="1">
        <f t="shared" si="79"/>
        <v>3.2013929709880228E-2</v>
      </c>
      <c r="M565" s="1">
        <f t="shared" si="80"/>
        <v>2.7003570736498433E-2</v>
      </c>
      <c r="N565" s="1">
        <f t="shared" si="81"/>
        <v>43</v>
      </c>
    </row>
    <row r="566" spans="1:14" x14ac:dyDescent="0.25">
      <c r="A566" s="1">
        <v>19</v>
      </c>
      <c r="B566" s="2">
        <v>16</v>
      </c>
      <c r="C566" s="2">
        <v>1</v>
      </c>
      <c r="D566" s="3">
        <v>10.8</v>
      </c>
      <c r="E566" s="3">
        <f t="shared" si="73"/>
        <v>116.64000000000001</v>
      </c>
      <c r="F566" s="3"/>
      <c r="G566" s="1">
        <f t="shared" si="74"/>
        <v>10.520000000000001</v>
      </c>
      <c r="H566" s="1">
        <f t="shared" si="75"/>
        <v>9.8558682790956436</v>
      </c>
      <c r="I566" s="20">
        <f t="shared" si="76"/>
        <v>9.6557767349084695</v>
      </c>
      <c r="J566" s="1">
        <f t="shared" si="77"/>
        <v>9.6557767349084695</v>
      </c>
      <c r="K566" s="1">
        <f t="shared" si="78"/>
        <v>9.1608841778678379E-3</v>
      </c>
      <c r="L566" s="1">
        <f t="shared" si="79"/>
        <v>3.7719424158586257E-2</v>
      </c>
      <c r="M566" s="1">
        <f t="shared" si="80"/>
        <v>3.3383582138969282E-2</v>
      </c>
      <c r="N566" s="1">
        <f t="shared" si="81"/>
        <v>43</v>
      </c>
    </row>
    <row r="567" spans="1:14" x14ac:dyDescent="0.25">
      <c r="A567" s="1">
        <v>19</v>
      </c>
      <c r="B567" s="2">
        <v>16</v>
      </c>
      <c r="C567" s="2">
        <v>2</v>
      </c>
      <c r="D567" s="3">
        <v>5</v>
      </c>
      <c r="E567" s="3">
        <f t="shared" si="73"/>
        <v>25</v>
      </c>
      <c r="F567" s="3"/>
      <c r="G567" s="1">
        <f t="shared" si="74"/>
        <v>10.520000000000001</v>
      </c>
      <c r="H567" s="1">
        <f t="shared" si="75"/>
        <v>9.8558682790956436</v>
      </c>
      <c r="I567" s="20">
        <f t="shared" si="76"/>
        <v>7.0101565241487425</v>
      </c>
      <c r="J567" s="1">
        <f t="shared" si="77"/>
        <v>7.0101565241487425</v>
      </c>
      <c r="K567" s="1">
        <f t="shared" si="78"/>
        <v>1.9634954084936209E-3</v>
      </c>
      <c r="L567" s="1">
        <f t="shared" si="79"/>
        <v>6.4597483136974452E-3</v>
      </c>
      <c r="M567" s="1">
        <f t="shared" si="80"/>
        <v>2.184509085082662E-4</v>
      </c>
      <c r="N567" s="1">
        <f t="shared" si="81"/>
        <v>43</v>
      </c>
    </row>
    <row r="568" spans="1:14" x14ac:dyDescent="0.25">
      <c r="A568" s="1">
        <v>19</v>
      </c>
      <c r="B568" s="2">
        <v>17</v>
      </c>
      <c r="C568" s="2">
        <v>1</v>
      </c>
      <c r="D568" s="3">
        <v>11.4</v>
      </c>
      <c r="E568" s="3">
        <f t="shared" si="73"/>
        <v>129.96</v>
      </c>
      <c r="F568" s="3"/>
      <c r="G568" s="1">
        <f t="shared" si="74"/>
        <v>10.520000000000001</v>
      </c>
      <c r="H568" s="1">
        <f t="shared" si="75"/>
        <v>9.8558682790956436</v>
      </c>
      <c r="I568" s="20">
        <f t="shared" si="76"/>
        <v>9.7869346673884401</v>
      </c>
      <c r="J568" s="1">
        <f t="shared" si="77"/>
        <v>9.7869346673884401</v>
      </c>
      <c r="K568" s="1">
        <f t="shared" si="78"/>
        <v>1.0207034531513238E-2</v>
      </c>
      <c r="L568" s="1">
        <f t="shared" si="79"/>
        <v>4.2256828874127142E-2</v>
      </c>
      <c r="M568" s="1">
        <f t="shared" si="80"/>
        <v>3.8361802687509133E-2</v>
      </c>
      <c r="N568" s="1">
        <f t="shared" si="81"/>
        <v>43</v>
      </c>
    </row>
    <row r="569" spans="1:14" x14ac:dyDescent="0.25">
      <c r="A569" s="1">
        <v>19</v>
      </c>
      <c r="B569" s="2">
        <v>18</v>
      </c>
      <c r="C569" s="2">
        <v>1</v>
      </c>
      <c r="D569" s="3">
        <v>11.3</v>
      </c>
      <c r="E569" s="3">
        <f t="shared" si="73"/>
        <v>127.69000000000001</v>
      </c>
      <c r="F569" s="3"/>
      <c r="G569" s="1">
        <f t="shared" si="74"/>
        <v>10.520000000000001</v>
      </c>
      <c r="H569" s="1">
        <f t="shared" si="75"/>
        <v>9.8558682790956436</v>
      </c>
      <c r="I569" s="20">
        <f t="shared" si="76"/>
        <v>9.7662108362483</v>
      </c>
      <c r="J569" s="1">
        <f t="shared" si="77"/>
        <v>9.7662108362483</v>
      </c>
      <c r="K569" s="1">
        <f t="shared" si="78"/>
        <v>1.0028749148422018E-2</v>
      </c>
      <c r="L569" s="1">
        <f t="shared" si="79"/>
        <v>4.1485580038023391E-2</v>
      </c>
      <c r="M569" s="1">
        <f t="shared" si="80"/>
        <v>3.7520793696682452E-2</v>
      </c>
      <c r="N569" s="1">
        <f t="shared" si="81"/>
        <v>43</v>
      </c>
    </row>
    <row r="570" spans="1:14" x14ac:dyDescent="0.25">
      <c r="A570" s="1">
        <v>19</v>
      </c>
      <c r="B570" s="2">
        <v>19</v>
      </c>
      <c r="C570" s="2">
        <v>1</v>
      </c>
      <c r="D570" s="3">
        <v>15.2</v>
      </c>
      <c r="E570" s="3">
        <f t="shared" si="73"/>
        <v>231.04</v>
      </c>
      <c r="F570" s="3">
        <v>9.6</v>
      </c>
      <c r="G570" s="1">
        <f t="shared" si="74"/>
        <v>10.520000000000001</v>
      </c>
      <c r="H570" s="1">
        <f t="shared" si="75"/>
        <v>9.8558682790956436</v>
      </c>
      <c r="I570" s="20">
        <f t="shared" si="76"/>
        <v>10.323032674910086</v>
      </c>
      <c r="J570" s="1">
        <f t="shared" si="77"/>
        <v>9.6</v>
      </c>
      <c r="K570" s="1">
        <f t="shared" si="78"/>
        <v>1.8145839167134643E-2</v>
      </c>
      <c r="L570" s="1">
        <f t="shared" si="79"/>
        <v>6.9674733584395396E-2</v>
      </c>
      <c r="M570" s="1">
        <f t="shared" si="80"/>
        <v>6.7754282755012815E-2</v>
      </c>
      <c r="N570" s="1">
        <f t="shared" si="81"/>
        <v>43</v>
      </c>
    </row>
    <row r="571" spans="1:14" x14ac:dyDescent="0.25">
      <c r="A571" s="1">
        <v>19</v>
      </c>
      <c r="B571" s="2">
        <v>20</v>
      </c>
      <c r="C571" s="2">
        <v>1</v>
      </c>
      <c r="D571" s="3">
        <v>10</v>
      </c>
      <c r="E571" s="3">
        <f t="shared" si="73"/>
        <v>100</v>
      </c>
      <c r="F571" s="3"/>
      <c r="G571" s="1">
        <f t="shared" si="74"/>
        <v>10.520000000000001</v>
      </c>
      <c r="H571" s="1">
        <f t="shared" si="75"/>
        <v>9.8558682790956436</v>
      </c>
      <c r="I571" s="20">
        <f t="shared" si="76"/>
        <v>9.4529826066956772</v>
      </c>
      <c r="J571" s="1">
        <f t="shared" si="77"/>
        <v>9.4529826066956772</v>
      </c>
      <c r="K571" s="1">
        <f t="shared" si="78"/>
        <v>7.8539816339744835E-3</v>
      </c>
      <c r="L571" s="1">
        <f t="shared" si="79"/>
        <v>3.2013929709880228E-2</v>
      </c>
      <c r="M571" s="1">
        <f t="shared" si="80"/>
        <v>2.7003570736498433E-2</v>
      </c>
      <c r="N571" s="1">
        <f t="shared" si="81"/>
        <v>43</v>
      </c>
    </row>
    <row r="572" spans="1:14" x14ac:dyDescent="0.25">
      <c r="A572" s="1">
        <v>19</v>
      </c>
      <c r="B572" s="2">
        <v>21</v>
      </c>
      <c r="C572" s="2">
        <v>1</v>
      </c>
      <c r="D572" s="3">
        <v>7.4</v>
      </c>
      <c r="E572" s="3">
        <f t="shared" si="73"/>
        <v>54.760000000000005</v>
      </c>
      <c r="F572" s="3"/>
      <c r="G572" s="1">
        <f t="shared" si="74"/>
        <v>10.520000000000001</v>
      </c>
      <c r="H572" s="1">
        <f t="shared" si="75"/>
        <v>9.8558682790956436</v>
      </c>
      <c r="I572" s="20">
        <f t="shared" si="76"/>
        <v>8.4990618220016731</v>
      </c>
      <c r="J572" s="1">
        <f t="shared" si="77"/>
        <v>8.4990618220016731</v>
      </c>
      <c r="K572" s="1">
        <f t="shared" si="78"/>
        <v>4.3008403427644273E-3</v>
      </c>
      <c r="L572" s="1">
        <f t="shared" si="79"/>
        <v>1.6408383931993981E-2</v>
      </c>
      <c r="M572" s="1">
        <f t="shared" si="80"/>
        <v>8.7916581417076898E-3</v>
      </c>
      <c r="N572" s="1">
        <f t="shared" si="81"/>
        <v>43</v>
      </c>
    </row>
    <row r="573" spans="1:14" x14ac:dyDescent="0.25">
      <c r="A573" s="1">
        <v>19</v>
      </c>
      <c r="B573" s="2">
        <v>22</v>
      </c>
      <c r="C573" s="2">
        <v>1</v>
      </c>
      <c r="D573" s="3">
        <v>13.8</v>
      </c>
      <c r="E573" s="3">
        <f t="shared" si="73"/>
        <v>190.44000000000003</v>
      </c>
      <c r="F573" s="3">
        <v>9.8000000000000007</v>
      </c>
      <c r="G573" s="1">
        <f t="shared" si="74"/>
        <v>10.520000000000001</v>
      </c>
      <c r="H573" s="1">
        <f t="shared" si="75"/>
        <v>9.8558682790956436</v>
      </c>
      <c r="I573" s="20">
        <f t="shared" si="76"/>
        <v>10.173157604203659</v>
      </c>
      <c r="J573" s="1">
        <f t="shared" si="77"/>
        <v>9.8000000000000007</v>
      </c>
      <c r="K573" s="1">
        <f t="shared" si="78"/>
        <v>1.4957122623741007E-2</v>
      </c>
      <c r="L573" s="1">
        <f t="shared" si="79"/>
        <v>5.9863843679716797E-2</v>
      </c>
      <c r="M573" s="1">
        <f t="shared" si="80"/>
        <v>5.7378242973448436E-2</v>
      </c>
      <c r="N573" s="1">
        <f t="shared" si="81"/>
        <v>43</v>
      </c>
    </row>
    <row r="574" spans="1:14" x14ac:dyDescent="0.25">
      <c r="A574" s="1">
        <v>19</v>
      </c>
      <c r="B574" s="2">
        <v>22</v>
      </c>
      <c r="C574" s="2">
        <v>2</v>
      </c>
      <c r="D574" s="3">
        <v>7.8</v>
      </c>
      <c r="E574" s="3">
        <f t="shared" si="73"/>
        <v>60.839999999999996</v>
      </c>
      <c r="F574" s="3"/>
      <c r="G574" s="1">
        <f t="shared" si="74"/>
        <v>10.520000000000001</v>
      </c>
      <c r="H574" s="1">
        <f t="shared" si="75"/>
        <v>9.8558682790956436</v>
      </c>
      <c r="I574" s="20">
        <f t="shared" si="76"/>
        <v>8.6818832372951906</v>
      </c>
      <c r="J574" s="1">
        <f t="shared" si="77"/>
        <v>8.6818832372951906</v>
      </c>
      <c r="K574" s="1">
        <f t="shared" si="78"/>
        <v>4.7783624261100747E-3</v>
      </c>
      <c r="L574" s="1">
        <f t="shared" si="79"/>
        <v>1.8499131206122045E-2</v>
      </c>
      <c r="M574" s="1">
        <f t="shared" si="80"/>
        <v>1.1251728339744941E-2</v>
      </c>
      <c r="N574" s="1">
        <f t="shared" si="81"/>
        <v>43</v>
      </c>
    </row>
    <row r="575" spans="1:14" x14ac:dyDescent="0.25">
      <c r="A575" s="1">
        <v>19</v>
      </c>
      <c r="B575" s="2">
        <v>22</v>
      </c>
      <c r="C575" s="2">
        <v>3</v>
      </c>
      <c r="D575" s="3">
        <v>12.3</v>
      </c>
      <c r="E575" s="3">
        <f t="shared" si="73"/>
        <v>151.29000000000002</v>
      </c>
      <c r="F575" s="3"/>
      <c r="G575" s="1">
        <f t="shared" si="74"/>
        <v>10.520000000000001</v>
      </c>
      <c r="H575" s="1">
        <f t="shared" si="75"/>
        <v>9.8558682790956436</v>
      </c>
      <c r="I575" s="20">
        <f t="shared" si="76"/>
        <v>9.9550364729481782</v>
      </c>
      <c r="J575" s="1">
        <f t="shared" si="77"/>
        <v>9.9550364729481782</v>
      </c>
      <c r="K575" s="1">
        <f t="shared" si="78"/>
        <v>1.1882288814039996E-2</v>
      </c>
      <c r="L575" s="1">
        <f t="shared" si="79"/>
        <v>4.9461465222806672E-2</v>
      </c>
      <c r="M575" s="1">
        <f t="shared" si="80"/>
        <v>4.6132677677278022E-2</v>
      </c>
      <c r="N575" s="1">
        <f t="shared" si="81"/>
        <v>43</v>
      </c>
    </row>
    <row r="576" spans="1:14" x14ac:dyDescent="0.25">
      <c r="A576" s="1">
        <v>19</v>
      </c>
      <c r="B576" s="2">
        <v>22</v>
      </c>
      <c r="C576" s="2">
        <v>4</v>
      </c>
      <c r="D576" s="3">
        <v>13.5</v>
      </c>
      <c r="E576" s="3">
        <f t="shared" si="73"/>
        <v>182.25</v>
      </c>
      <c r="F576" s="3"/>
      <c r="G576" s="1">
        <f t="shared" si="74"/>
        <v>10.520000000000001</v>
      </c>
      <c r="H576" s="1">
        <f t="shared" si="75"/>
        <v>9.8558682790956436</v>
      </c>
      <c r="I576" s="20">
        <f t="shared" si="76"/>
        <v>10.134870592222043</v>
      </c>
      <c r="J576" s="1">
        <f t="shared" si="77"/>
        <v>10.134870592222043</v>
      </c>
      <c r="K576" s="1">
        <f t="shared" si="78"/>
        <v>1.4313881527918494E-2</v>
      </c>
      <c r="L576" s="1">
        <f t="shared" si="79"/>
        <v>5.9779801273058902E-2</v>
      </c>
      <c r="M576" s="1">
        <f t="shared" si="80"/>
        <v>5.705649670351437E-2</v>
      </c>
      <c r="N576" s="1">
        <f t="shared" si="81"/>
        <v>43</v>
      </c>
    </row>
    <row r="577" spans="1:14" x14ac:dyDescent="0.25">
      <c r="A577" s="1">
        <v>19</v>
      </c>
      <c r="B577" s="2">
        <v>23</v>
      </c>
      <c r="C577" s="2">
        <v>1</v>
      </c>
      <c r="D577" s="3">
        <v>5.2</v>
      </c>
      <c r="E577" s="3">
        <f t="shared" si="73"/>
        <v>27.040000000000003</v>
      </c>
      <c r="F577" s="3"/>
      <c r="G577" s="1">
        <f t="shared" si="74"/>
        <v>10.520000000000001</v>
      </c>
      <c r="H577" s="1">
        <f t="shared" si="75"/>
        <v>9.8558682790956436</v>
      </c>
      <c r="I577" s="20">
        <f t="shared" si="76"/>
        <v>7.1649733400482649</v>
      </c>
      <c r="J577" s="1">
        <f t="shared" si="77"/>
        <v>7.1649733400482649</v>
      </c>
      <c r="K577" s="1">
        <f t="shared" si="78"/>
        <v>2.1237166338267002E-3</v>
      </c>
      <c r="L577" s="1">
        <f t="shared" si="79"/>
        <v>7.1121268444377106E-3</v>
      </c>
      <c r="M577" s="1">
        <f t="shared" si="80"/>
        <v>4.0749174250812145E-4</v>
      </c>
      <c r="N577" s="1">
        <f t="shared" si="81"/>
        <v>43</v>
      </c>
    </row>
    <row r="578" spans="1:14" x14ac:dyDescent="0.25">
      <c r="A578" s="1">
        <v>19</v>
      </c>
      <c r="B578" s="2">
        <v>24</v>
      </c>
      <c r="C578" s="2">
        <v>1</v>
      </c>
      <c r="D578" s="3">
        <v>5.7</v>
      </c>
      <c r="E578" s="3">
        <f t="shared" si="73"/>
        <v>32.49</v>
      </c>
      <c r="F578" s="3"/>
      <c r="G578" s="1">
        <f t="shared" si="74"/>
        <v>10.520000000000001</v>
      </c>
      <c r="H578" s="1">
        <f t="shared" si="75"/>
        <v>9.8558682790956436</v>
      </c>
      <c r="I578" s="20">
        <f t="shared" si="76"/>
        <v>7.5246221173234566</v>
      </c>
      <c r="J578" s="1">
        <f t="shared" si="77"/>
        <v>7.5246221173234566</v>
      </c>
      <c r="K578" s="1">
        <f t="shared" si="78"/>
        <v>2.5517586328783095E-3</v>
      </c>
      <c r="L578" s="1">
        <f t="shared" si="79"/>
        <v>8.8865661021489007E-3</v>
      </c>
      <c r="M578" s="1">
        <f t="shared" si="80"/>
        <v>1.2972807817577584E-3</v>
      </c>
      <c r="N578" s="1">
        <f t="shared" si="81"/>
        <v>43</v>
      </c>
    </row>
    <row r="579" spans="1:14" x14ac:dyDescent="0.25">
      <c r="A579" s="1">
        <v>19</v>
      </c>
      <c r="B579" s="2">
        <v>25</v>
      </c>
      <c r="C579" s="2">
        <v>1</v>
      </c>
      <c r="D579" s="3">
        <v>10.8</v>
      </c>
      <c r="E579" s="3">
        <f t="shared" si="73"/>
        <v>116.64000000000001</v>
      </c>
      <c r="F579" s="3"/>
      <c r="G579" s="1">
        <f t="shared" si="74"/>
        <v>10.520000000000001</v>
      </c>
      <c r="H579" s="1">
        <f t="shared" si="75"/>
        <v>9.8558682790956436</v>
      </c>
      <c r="I579" s="20">
        <f t="shared" si="76"/>
        <v>9.6557767349084695</v>
      </c>
      <c r="J579" s="1">
        <f t="shared" si="77"/>
        <v>9.6557767349084695</v>
      </c>
      <c r="K579" s="1">
        <f t="shared" si="78"/>
        <v>9.1608841778678379E-3</v>
      </c>
      <c r="L579" s="1">
        <f t="shared" si="79"/>
        <v>3.7719424158586257E-2</v>
      </c>
      <c r="M579" s="1">
        <f t="shared" si="80"/>
        <v>3.3383582138969282E-2</v>
      </c>
      <c r="N579" s="1">
        <f t="shared" si="81"/>
        <v>43</v>
      </c>
    </row>
    <row r="580" spans="1:14" x14ac:dyDescent="0.25">
      <c r="A580" s="1">
        <v>19</v>
      </c>
      <c r="B580" s="2">
        <v>25</v>
      </c>
      <c r="C580" s="2">
        <v>2</v>
      </c>
      <c r="D580" s="3">
        <v>7.6</v>
      </c>
      <c r="E580" s="3">
        <f t="shared" si="73"/>
        <v>57.76</v>
      </c>
      <c r="F580" s="3"/>
      <c r="G580" s="1">
        <f t="shared" si="74"/>
        <v>10.520000000000001</v>
      </c>
      <c r="H580" s="1">
        <f t="shared" si="75"/>
        <v>9.8558682790956436</v>
      </c>
      <c r="I580" s="20">
        <f t="shared" si="76"/>
        <v>8.5923995555697363</v>
      </c>
      <c r="J580" s="1">
        <f t="shared" si="77"/>
        <v>8.5923995555697363</v>
      </c>
      <c r="K580" s="1">
        <f t="shared" si="78"/>
        <v>4.5364597917836608E-3</v>
      </c>
      <c r="L580" s="1">
        <f t="shared" si="79"/>
        <v>1.7438991428672456E-2</v>
      </c>
      <c r="M580" s="1">
        <f t="shared" si="80"/>
        <v>9.9995563061934765E-3</v>
      </c>
      <c r="N580" s="1">
        <f t="shared" si="81"/>
        <v>43</v>
      </c>
    </row>
    <row r="581" spans="1:14" x14ac:dyDescent="0.25">
      <c r="A581" s="1">
        <v>19</v>
      </c>
      <c r="B581" s="2">
        <v>26</v>
      </c>
      <c r="C581" s="2">
        <v>1</v>
      </c>
      <c r="D581" s="3">
        <v>9.6</v>
      </c>
      <c r="E581" s="3">
        <f t="shared" si="73"/>
        <v>92.16</v>
      </c>
      <c r="F581" s="3"/>
      <c r="G581" s="1">
        <f t="shared" si="74"/>
        <v>10.520000000000001</v>
      </c>
      <c r="H581" s="1">
        <f t="shared" si="75"/>
        <v>9.8558682790956436</v>
      </c>
      <c r="I581" s="20">
        <f t="shared" si="76"/>
        <v>9.3380139139261331</v>
      </c>
      <c r="J581" s="1">
        <f t="shared" si="77"/>
        <v>9.3380139139261331</v>
      </c>
      <c r="K581" s="1">
        <f t="shared" si="78"/>
        <v>7.2382294738708832E-3</v>
      </c>
      <c r="L581" s="1">
        <f t="shared" si="79"/>
        <v>2.9313823178625908E-2</v>
      </c>
      <c r="M581" s="1">
        <f t="shared" si="80"/>
        <v>2.3928671062064304E-2</v>
      </c>
      <c r="N581" s="1">
        <f t="shared" si="81"/>
        <v>43</v>
      </c>
    </row>
    <row r="582" spans="1:14" x14ac:dyDescent="0.25">
      <c r="A582" s="1">
        <v>19</v>
      </c>
      <c r="B582" s="2">
        <v>26</v>
      </c>
      <c r="C582" s="2">
        <v>2</v>
      </c>
      <c r="D582" s="3">
        <v>8.6999999999999993</v>
      </c>
      <c r="E582" s="3">
        <f t="shared" si="73"/>
        <v>75.689999999999984</v>
      </c>
      <c r="F582" s="3"/>
      <c r="G582" s="1">
        <f t="shared" si="74"/>
        <v>10.520000000000001</v>
      </c>
      <c r="H582" s="1">
        <f t="shared" si="75"/>
        <v>9.8558682790956436</v>
      </c>
      <c r="I582" s="20">
        <f t="shared" si="76"/>
        <v>9.0409818258965036</v>
      </c>
      <c r="J582" s="1">
        <f t="shared" si="77"/>
        <v>9.0409818258965036</v>
      </c>
      <c r="K582" s="1">
        <f t="shared" si="78"/>
        <v>5.9446786987552847E-3</v>
      </c>
      <c r="L582" s="1">
        <f t="shared" si="79"/>
        <v>2.362615585427371E-2</v>
      </c>
      <c r="M582" s="1">
        <f t="shared" si="80"/>
        <v>1.732168922472337E-2</v>
      </c>
      <c r="N582" s="1">
        <f t="shared" si="81"/>
        <v>43</v>
      </c>
    </row>
    <row r="583" spans="1:14" x14ac:dyDescent="0.25">
      <c r="A583" s="1">
        <v>19</v>
      </c>
      <c r="B583" s="2">
        <v>26</v>
      </c>
      <c r="C583" s="2">
        <v>3</v>
      </c>
      <c r="D583" s="3">
        <v>9.1</v>
      </c>
      <c r="E583" s="3">
        <f t="shared" si="73"/>
        <v>82.809999999999988</v>
      </c>
      <c r="F583" s="3"/>
      <c r="G583" s="1">
        <f t="shared" si="74"/>
        <v>10.520000000000001</v>
      </c>
      <c r="H583" s="1">
        <f t="shared" si="75"/>
        <v>9.8558682790956436</v>
      </c>
      <c r="I583" s="20">
        <f t="shared" si="76"/>
        <v>9.1799738640320001</v>
      </c>
      <c r="J583" s="1">
        <f t="shared" si="77"/>
        <v>9.1799738640320001</v>
      </c>
      <c r="K583" s="1">
        <f t="shared" si="78"/>
        <v>6.5038821910942679E-3</v>
      </c>
      <c r="L583" s="1">
        <f t="shared" si="79"/>
        <v>2.6086572095121E-2</v>
      </c>
      <c r="M583" s="1">
        <f t="shared" si="80"/>
        <v>2.0201319121223638E-2</v>
      </c>
      <c r="N583" s="1">
        <f t="shared" si="81"/>
        <v>43</v>
      </c>
    </row>
    <row r="584" spans="1:14" x14ac:dyDescent="0.25">
      <c r="A584" s="1">
        <v>19</v>
      </c>
      <c r="B584" s="2">
        <v>27</v>
      </c>
      <c r="C584" s="2">
        <v>1</v>
      </c>
      <c r="D584" s="3">
        <v>7.9</v>
      </c>
      <c r="E584" s="3">
        <f t="shared" si="73"/>
        <v>62.410000000000004</v>
      </c>
      <c r="F584" s="3"/>
      <c r="G584" s="1">
        <f t="shared" si="74"/>
        <v>10.520000000000001</v>
      </c>
      <c r="H584" s="1">
        <f t="shared" si="75"/>
        <v>9.8558682790956436</v>
      </c>
      <c r="I584" s="20">
        <f t="shared" si="76"/>
        <v>8.72522979971429</v>
      </c>
      <c r="J584" s="1">
        <f t="shared" si="77"/>
        <v>8.72522979971429</v>
      </c>
      <c r="K584" s="1">
        <f t="shared" si="78"/>
        <v>4.9016699377634754E-3</v>
      </c>
      <c r="L584" s="1">
        <f t="shared" si="79"/>
        <v>1.904017010160167E-2</v>
      </c>
      <c r="M584" s="1">
        <f t="shared" si="80"/>
        <v>1.1892876118430056E-2</v>
      </c>
      <c r="N584" s="1">
        <f t="shared" si="81"/>
        <v>43</v>
      </c>
    </row>
    <row r="585" spans="1:14" x14ac:dyDescent="0.25">
      <c r="A585" s="1">
        <v>19</v>
      </c>
      <c r="B585" s="2">
        <v>28</v>
      </c>
      <c r="C585" s="2">
        <v>1</v>
      </c>
      <c r="D585" s="3">
        <v>11</v>
      </c>
      <c r="E585" s="3">
        <f t="shared" si="73"/>
        <v>121</v>
      </c>
      <c r="F585" s="3"/>
      <c r="G585" s="1">
        <f t="shared" si="74"/>
        <v>10.520000000000001</v>
      </c>
      <c r="H585" s="1">
        <f t="shared" si="75"/>
        <v>9.8558682790956436</v>
      </c>
      <c r="I585" s="20">
        <f t="shared" si="76"/>
        <v>9.7013520140966811</v>
      </c>
      <c r="J585" s="1">
        <f t="shared" si="77"/>
        <v>9.7013520140966811</v>
      </c>
      <c r="K585" s="1">
        <f t="shared" si="78"/>
        <v>9.5033177771091243E-3</v>
      </c>
      <c r="L585" s="1">
        <f t="shared" si="79"/>
        <v>3.9207740744685436E-2</v>
      </c>
      <c r="M585" s="1">
        <f t="shared" si="80"/>
        <v>3.5024852113168782E-2</v>
      </c>
      <c r="N585" s="1">
        <f t="shared" si="81"/>
        <v>43</v>
      </c>
    </row>
    <row r="586" spans="1:14" x14ac:dyDescent="0.25">
      <c r="A586" s="1">
        <v>19</v>
      </c>
      <c r="B586" s="2">
        <v>28</v>
      </c>
      <c r="C586" s="2">
        <v>2</v>
      </c>
      <c r="D586" s="3">
        <v>9</v>
      </c>
      <c r="E586" s="3">
        <f t="shared" si="73"/>
        <v>81</v>
      </c>
      <c r="F586" s="3"/>
      <c r="G586" s="1">
        <f t="shared" si="74"/>
        <v>10.520000000000001</v>
      </c>
      <c r="H586" s="1">
        <f t="shared" si="75"/>
        <v>9.8558682790956436</v>
      </c>
      <c r="I586" s="20">
        <f t="shared" si="76"/>
        <v>9.1463169555656965</v>
      </c>
      <c r="J586" s="1">
        <f t="shared" si="77"/>
        <v>9.1463169555656965</v>
      </c>
      <c r="K586" s="1">
        <f t="shared" si="78"/>
        <v>6.3617251235193314E-3</v>
      </c>
      <c r="L586" s="1">
        <f t="shared" si="79"/>
        <v>2.5461231742694473E-2</v>
      </c>
      <c r="M586" s="1">
        <f t="shared" si="80"/>
        <v>1.9472429326916545E-2</v>
      </c>
      <c r="N586" s="1">
        <f t="shared" si="81"/>
        <v>43</v>
      </c>
    </row>
    <row r="587" spans="1:14" x14ac:dyDescent="0.25">
      <c r="A587" s="1">
        <v>19</v>
      </c>
      <c r="B587" s="2">
        <v>29</v>
      </c>
      <c r="C587" s="2">
        <v>1</v>
      </c>
      <c r="D587" s="3">
        <v>10.199999999999999</v>
      </c>
      <c r="E587" s="3">
        <f t="shared" si="73"/>
        <v>104.03999999999999</v>
      </c>
      <c r="F587" s="3"/>
      <c r="G587" s="1">
        <f t="shared" si="74"/>
        <v>10.520000000000001</v>
      </c>
      <c r="H587" s="1">
        <f t="shared" si="75"/>
        <v>9.8558682790956436</v>
      </c>
      <c r="I587" s="20">
        <f t="shared" si="76"/>
        <v>9.5069315527132741</v>
      </c>
      <c r="J587" s="1">
        <f t="shared" si="77"/>
        <v>9.5069315527132741</v>
      </c>
      <c r="K587" s="1">
        <f t="shared" si="78"/>
        <v>8.171282491987052E-3</v>
      </c>
      <c r="L587" s="1">
        <f t="shared" si="79"/>
        <v>3.3402579737394751E-2</v>
      </c>
      <c r="M587" s="1">
        <f t="shared" si="80"/>
        <v>2.8570346001249251E-2</v>
      </c>
      <c r="N587" s="1">
        <f t="shared" si="81"/>
        <v>43</v>
      </c>
    </row>
    <row r="588" spans="1:14" x14ac:dyDescent="0.25">
      <c r="A588" s="1">
        <v>19</v>
      </c>
      <c r="B588" s="2">
        <v>30</v>
      </c>
      <c r="C588" s="2">
        <v>1</v>
      </c>
      <c r="D588" s="3">
        <v>8.9</v>
      </c>
      <c r="E588" s="3">
        <f t="shared" si="73"/>
        <v>79.210000000000008</v>
      </c>
      <c r="F588" s="3"/>
      <c r="G588" s="1">
        <f t="shared" si="74"/>
        <v>10.520000000000001</v>
      </c>
      <c r="H588" s="1">
        <f t="shared" si="75"/>
        <v>9.8558682790956436</v>
      </c>
      <c r="I588" s="20">
        <f t="shared" si="76"/>
        <v>9.1119428881043678</v>
      </c>
      <c r="J588" s="1">
        <f t="shared" si="77"/>
        <v>9.1119428881043678</v>
      </c>
      <c r="K588" s="1">
        <f t="shared" si="78"/>
        <v>6.2211388522711887E-3</v>
      </c>
      <c r="L588" s="1">
        <f t="shared" si="79"/>
        <v>2.4842688370445089E-2</v>
      </c>
      <c r="M588" s="1">
        <f t="shared" si="80"/>
        <v>1.8749404894592859E-2</v>
      </c>
      <c r="N588" s="1">
        <f t="shared" si="81"/>
        <v>43</v>
      </c>
    </row>
    <row r="589" spans="1:14" x14ac:dyDescent="0.25">
      <c r="A589" s="1">
        <v>20</v>
      </c>
      <c r="B589" s="2">
        <v>1</v>
      </c>
      <c r="C589" s="2">
        <v>1</v>
      </c>
      <c r="D589" s="3">
        <v>24.5</v>
      </c>
      <c r="E589" s="3">
        <f t="shared" si="73"/>
        <v>600.25</v>
      </c>
      <c r="F589" s="3">
        <v>16.2</v>
      </c>
      <c r="G589" s="1">
        <f t="shared" si="74"/>
        <v>14.419999999999998</v>
      </c>
      <c r="H589" s="1">
        <f t="shared" si="75"/>
        <v>14.195265251327838</v>
      </c>
      <c r="I589" s="20">
        <f t="shared" si="76"/>
        <v>14.449009534043689</v>
      </c>
      <c r="J589" s="1">
        <f t="shared" si="77"/>
        <v>16.2</v>
      </c>
      <c r="K589" s="1">
        <f t="shared" si="78"/>
        <v>4.7143524757931835E-2</v>
      </c>
      <c r="L589" s="1">
        <f t="shared" si="79"/>
        <v>0.30177814330728819</v>
      </c>
      <c r="M589" s="1">
        <f t="shared" si="80"/>
        <v>0.30070468695639724</v>
      </c>
      <c r="N589" s="1">
        <f t="shared" si="81"/>
        <v>45</v>
      </c>
    </row>
    <row r="590" spans="1:14" x14ac:dyDescent="0.25">
      <c r="A590" s="1">
        <v>20</v>
      </c>
      <c r="B590" s="2">
        <v>2</v>
      </c>
      <c r="C590" s="2">
        <v>1</v>
      </c>
      <c r="D590" s="3">
        <v>19.8</v>
      </c>
      <c r="E590" s="3">
        <f t="shared" ref="E590:E653" si="82">D590^2</f>
        <v>392.04</v>
      </c>
      <c r="F590" s="3">
        <v>12.4</v>
      </c>
      <c r="G590" s="1">
        <f t="shared" ref="G590:G653" si="83">VLOOKUP($A590,$Q$13:$U$39,2,FALSE)</f>
        <v>14.419999999999998</v>
      </c>
      <c r="H590" s="1">
        <f t="shared" ref="H590:H653" si="84">VLOOKUP($A590,$Q$13:$U$39,4,FALSE)</f>
        <v>14.195265251327838</v>
      </c>
      <c r="I590" s="20">
        <f t="shared" ref="I590:I653" si="85">G590*(1+$G$2*G590*EXP($G$3*G590))*(1-EXP(-$G$4*D590/H590))</f>
        <v>14.041655215600036</v>
      </c>
      <c r="J590" s="1">
        <f t="shared" ref="J590:J653" si="86">IF(F590&lt;&gt;"",F590,I590)</f>
        <v>12.4</v>
      </c>
      <c r="K590" s="1">
        <f t="shared" ref="K590:K653" si="87">PI()/40000*E590</f>
        <v>3.0790749597833563E-2</v>
      </c>
      <c r="L590" s="1">
        <f t="shared" ref="L590:L653" si="88">$I$2*D590^$I$3*J590^$I$4</f>
        <v>0.15094103929787306</v>
      </c>
      <c r="M590" s="1">
        <f t="shared" ref="M590:M653" si="89">L590*EXP(-$K$2*(6/D590)^$K$3)</f>
        <v>0.14959875879630855</v>
      </c>
      <c r="N590" s="1">
        <f t="shared" ref="N590:N653" si="90">VLOOKUP($A590,$Q$13:$U$39,5,FALSE)</f>
        <v>45</v>
      </c>
    </row>
    <row r="591" spans="1:14" x14ac:dyDescent="0.25">
      <c r="A591" s="1">
        <v>20</v>
      </c>
      <c r="B591" s="2">
        <v>2</v>
      </c>
      <c r="C591" s="2">
        <v>2</v>
      </c>
      <c r="D591" s="3">
        <v>11.4</v>
      </c>
      <c r="E591" s="3">
        <f t="shared" si="82"/>
        <v>129.96</v>
      </c>
      <c r="F591" s="3"/>
      <c r="G591" s="1">
        <f t="shared" si="83"/>
        <v>14.419999999999998</v>
      </c>
      <c r="H591" s="1">
        <f t="shared" si="84"/>
        <v>14.195265251327838</v>
      </c>
      <c r="I591" s="20">
        <f t="shared" si="85"/>
        <v>12.059824754455597</v>
      </c>
      <c r="J591" s="1">
        <f t="shared" si="86"/>
        <v>12.059824754455597</v>
      </c>
      <c r="K591" s="1">
        <f t="shared" si="87"/>
        <v>1.0207034531513238E-2</v>
      </c>
      <c r="L591" s="1">
        <f t="shared" si="88"/>
        <v>5.3676874135649727E-2</v>
      </c>
      <c r="M591" s="1">
        <f t="shared" si="89"/>
        <v>4.8729204470305647E-2</v>
      </c>
      <c r="N591" s="1">
        <f t="shared" si="90"/>
        <v>45</v>
      </c>
    </row>
    <row r="592" spans="1:14" x14ac:dyDescent="0.25">
      <c r="A592" s="1">
        <v>20</v>
      </c>
      <c r="B592" s="2">
        <v>3</v>
      </c>
      <c r="C592" s="2">
        <v>1</v>
      </c>
      <c r="D592" s="3">
        <v>10.1</v>
      </c>
      <c r="E592" s="3">
        <f t="shared" si="82"/>
        <v>102.00999999999999</v>
      </c>
      <c r="F592" s="3"/>
      <c r="G592" s="1">
        <f t="shared" si="83"/>
        <v>14.419999999999998</v>
      </c>
      <c r="H592" s="1">
        <f t="shared" si="84"/>
        <v>14.195265251327838</v>
      </c>
      <c r="I592" s="20">
        <f t="shared" si="85"/>
        <v>11.472737868955484</v>
      </c>
      <c r="J592" s="1">
        <f t="shared" si="86"/>
        <v>11.472737868955484</v>
      </c>
      <c r="K592" s="1">
        <f t="shared" si="87"/>
        <v>8.0118466648173691E-3</v>
      </c>
      <c r="L592" s="1">
        <f t="shared" si="88"/>
        <v>4.0692752661201995E-2</v>
      </c>
      <c r="M592" s="1">
        <f t="shared" si="89"/>
        <v>3.4570489994762248E-2</v>
      </c>
      <c r="N592" s="1">
        <f t="shared" si="90"/>
        <v>45</v>
      </c>
    </row>
    <row r="593" spans="1:14" x14ac:dyDescent="0.25">
      <c r="A593" s="1">
        <v>20</v>
      </c>
      <c r="B593" s="2">
        <v>3</v>
      </c>
      <c r="C593" s="2">
        <v>2</v>
      </c>
      <c r="D593" s="3">
        <v>7.4</v>
      </c>
      <c r="E593" s="3">
        <f t="shared" si="82"/>
        <v>54.760000000000005</v>
      </c>
      <c r="F593" s="3"/>
      <c r="G593" s="1">
        <f t="shared" si="83"/>
        <v>14.419999999999998</v>
      </c>
      <c r="H593" s="1">
        <f t="shared" si="84"/>
        <v>14.195265251327838</v>
      </c>
      <c r="I593" s="20">
        <f t="shared" si="85"/>
        <v>9.8304771620647102</v>
      </c>
      <c r="J593" s="1">
        <f t="shared" si="86"/>
        <v>9.8304771620647102</v>
      </c>
      <c r="K593" s="1">
        <f t="shared" si="87"/>
        <v>4.3008403427644273E-3</v>
      </c>
      <c r="L593" s="1">
        <f t="shared" si="88"/>
        <v>1.9384987895945675E-2</v>
      </c>
      <c r="M593" s="1">
        <f t="shared" si="89"/>
        <v>1.0386530895951877E-2</v>
      </c>
      <c r="N593" s="1">
        <f t="shared" si="90"/>
        <v>45</v>
      </c>
    </row>
    <row r="594" spans="1:14" x14ac:dyDescent="0.25">
      <c r="A594" s="1">
        <v>20</v>
      </c>
      <c r="B594" s="2">
        <v>4</v>
      </c>
      <c r="C594" s="2">
        <v>1</v>
      </c>
      <c r="D594" s="3">
        <v>17.7</v>
      </c>
      <c r="E594" s="3">
        <f t="shared" si="82"/>
        <v>313.28999999999996</v>
      </c>
      <c r="F594" s="3"/>
      <c r="G594" s="1">
        <f t="shared" si="83"/>
        <v>14.419999999999998</v>
      </c>
      <c r="H594" s="1">
        <f t="shared" si="84"/>
        <v>14.195265251327838</v>
      </c>
      <c r="I594" s="20">
        <f t="shared" si="85"/>
        <v>13.746923364239032</v>
      </c>
      <c r="J594" s="1">
        <f t="shared" si="86"/>
        <v>13.746923364239032</v>
      </c>
      <c r="K594" s="1">
        <f t="shared" si="87"/>
        <v>2.4605739061078654E-2</v>
      </c>
      <c r="L594" s="1">
        <f t="shared" si="88"/>
        <v>0.13858874839854027</v>
      </c>
      <c r="M594" s="1">
        <f t="shared" si="89"/>
        <v>0.13659511394091287</v>
      </c>
      <c r="N594" s="1">
        <f t="shared" si="90"/>
        <v>45</v>
      </c>
    </row>
    <row r="595" spans="1:14" x14ac:dyDescent="0.25">
      <c r="A595" s="1">
        <v>20</v>
      </c>
      <c r="B595" s="2">
        <v>5</v>
      </c>
      <c r="C595" s="2">
        <v>1</v>
      </c>
      <c r="D595" s="3">
        <v>23.9</v>
      </c>
      <c r="E595" s="3">
        <f t="shared" si="82"/>
        <v>571.20999999999992</v>
      </c>
      <c r="F595" s="3">
        <v>13.2</v>
      </c>
      <c r="G595" s="1">
        <f t="shared" si="83"/>
        <v>14.419999999999998</v>
      </c>
      <c r="H595" s="1">
        <f t="shared" si="84"/>
        <v>14.195265251327838</v>
      </c>
      <c r="I595" s="20">
        <f t="shared" si="85"/>
        <v>14.411225981398962</v>
      </c>
      <c r="J595" s="1">
        <f t="shared" si="86"/>
        <v>13.2</v>
      </c>
      <c r="K595" s="1">
        <f t="shared" si="87"/>
        <v>4.4862728491425634E-2</v>
      </c>
      <c r="L595" s="1">
        <f t="shared" si="88"/>
        <v>0.22817117792328576</v>
      </c>
      <c r="M595" s="1">
        <f t="shared" si="89"/>
        <v>0.22726808915644567</v>
      </c>
      <c r="N595" s="1">
        <f t="shared" si="90"/>
        <v>45</v>
      </c>
    </row>
    <row r="596" spans="1:14" x14ac:dyDescent="0.25">
      <c r="A596" s="1">
        <v>20</v>
      </c>
      <c r="B596" s="2">
        <v>6</v>
      </c>
      <c r="C596" s="2">
        <v>1</v>
      </c>
      <c r="D596" s="3">
        <v>17.899999999999999</v>
      </c>
      <c r="E596" s="3">
        <f t="shared" si="82"/>
        <v>320.40999999999997</v>
      </c>
      <c r="F596" s="3"/>
      <c r="G596" s="1">
        <f t="shared" si="83"/>
        <v>14.419999999999998</v>
      </c>
      <c r="H596" s="1">
        <f t="shared" si="84"/>
        <v>14.195265251327838</v>
      </c>
      <c r="I596" s="20">
        <f t="shared" si="85"/>
        <v>13.779055629711495</v>
      </c>
      <c r="J596" s="1">
        <f t="shared" si="86"/>
        <v>13.779055629711495</v>
      </c>
      <c r="K596" s="1">
        <f t="shared" si="87"/>
        <v>2.5164942553417637E-2</v>
      </c>
      <c r="L596" s="1">
        <f t="shared" si="88"/>
        <v>0.14182296320922244</v>
      </c>
      <c r="M596" s="1">
        <f t="shared" si="89"/>
        <v>0.13987868483554325</v>
      </c>
      <c r="N596" s="1">
        <f t="shared" si="90"/>
        <v>45</v>
      </c>
    </row>
    <row r="597" spans="1:14" x14ac:dyDescent="0.25">
      <c r="A597" s="1">
        <v>20</v>
      </c>
      <c r="B597" s="2">
        <v>7</v>
      </c>
      <c r="C597" s="2">
        <v>1</v>
      </c>
      <c r="D597" s="3">
        <v>13.9</v>
      </c>
      <c r="E597" s="3">
        <f t="shared" si="82"/>
        <v>193.21</v>
      </c>
      <c r="F597" s="3"/>
      <c r="G597" s="1">
        <f t="shared" si="83"/>
        <v>14.419999999999998</v>
      </c>
      <c r="H597" s="1">
        <f t="shared" si="84"/>
        <v>14.195265251327838</v>
      </c>
      <c r="I597" s="20">
        <f t="shared" si="85"/>
        <v>12.918188084068612</v>
      </c>
      <c r="J597" s="1">
        <f t="shared" si="86"/>
        <v>12.918188084068612</v>
      </c>
      <c r="K597" s="1">
        <f t="shared" si="87"/>
        <v>1.5174677915002099E-2</v>
      </c>
      <c r="L597" s="1">
        <f t="shared" si="88"/>
        <v>8.3231569370899317E-2</v>
      </c>
      <c r="M597" s="1">
        <f t="shared" si="89"/>
        <v>7.9879554050778956E-2</v>
      </c>
      <c r="N597" s="1">
        <f t="shared" si="90"/>
        <v>45</v>
      </c>
    </row>
    <row r="598" spans="1:14" x14ac:dyDescent="0.25">
      <c r="A598" s="1">
        <v>20</v>
      </c>
      <c r="B598" s="2">
        <v>7</v>
      </c>
      <c r="C598" s="2">
        <v>2</v>
      </c>
      <c r="D598" s="3">
        <v>5.5</v>
      </c>
      <c r="E598" s="3">
        <f t="shared" si="82"/>
        <v>30.25</v>
      </c>
      <c r="F598" s="3"/>
      <c r="G598" s="1">
        <f t="shared" si="83"/>
        <v>14.419999999999998</v>
      </c>
      <c r="H598" s="1">
        <f t="shared" si="84"/>
        <v>14.195265251327838</v>
      </c>
      <c r="I598" s="20">
        <f t="shared" si="85"/>
        <v>8.2174875284472808</v>
      </c>
      <c r="J598" s="1">
        <f t="shared" si="86"/>
        <v>8.2174875284472808</v>
      </c>
      <c r="K598" s="1">
        <f t="shared" si="87"/>
        <v>2.3758294442772811E-3</v>
      </c>
      <c r="L598" s="1">
        <f t="shared" si="88"/>
        <v>9.2129492035197443E-3</v>
      </c>
      <c r="M598" s="1">
        <f t="shared" si="89"/>
        <v>9.7601364558255418E-4</v>
      </c>
      <c r="N598" s="1">
        <f t="shared" si="90"/>
        <v>45</v>
      </c>
    </row>
    <row r="599" spans="1:14" x14ac:dyDescent="0.25">
      <c r="A599" s="1">
        <v>20</v>
      </c>
      <c r="B599" s="2">
        <v>8</v>
      </c>
      <c r="C599" s="2">
        <v>1</v>
      </c>
      <c r="D599" s="3">
        <v>16.2</v>
      </c>
      <c r="E599" s="3">
        <f t="shared" si="82"/>
        <v>262.44</v>
      </c>
      <c r="F599" s="3"/>
      <c r="G599" s="1">
        <f t="shared" si="83"/>
        <v>14.419999999999998</v>
      </c>
      <c r="H599" s="1">
        <f t="shared" si="84"/>
        <v>14.195265251327838</v>
      </c>
      <c r="I599" s="20">
        <f t="shared" si="85"/>
        <v>13.473460397933929</v>
      </c>
      <c r="J599" s="1">
        <f t="shared" si="86"/>
        <v>13.473460397933929</v>
      </c>
      <c r="K599" s="1">
        <f t="shared" si="87"/>
        <v>2.0611989400202632E-2</v>
      </c>
      <c r="L599" s="1">
        <f t="shared" si="88"/>
        <v>0.11532607856347674</v>
      </c>
      <c r="M599" s="1">
        <f t="shared" si="89"/>
        <v>0.11290328065272318</v>
      </c>
      <c r="N599" s="1">
        <f t="shared" si="90"/>
        <v>45</v>
      </c>
    </row>
    <row r="600" spans="1:14" x14ac:dyDescent="0.25">
      <c r="A600" s="1">
        <v>20</v>
      </c>
      <c r="B600" s="2">
        <v>9</v>
      </c>
      <c r="C600" s="2">
        <v>1</v>
      </c>
      <c r="D600" s="3">
        <v>13.6</v>
      </c>
      <c r="E600" s="3">
        <f t="shared" si="82"/>
        <v>184.95999999999998</v>
      </c>
      <c r="F600" s="3"/>
      <c r="G600" s="1">
        <f t="shared" si="83"/>
        <v>14.419999999999998</v>
      </c>
      <c r="H600" s="1">
        <f t="shared" si="84"/>
        <v>14.195265251327838</v>
      </c>
      <c r="I600" s="20">
        <f t="shared" si="85"/>
        <v>12.830984726565426</v>
      </c>
      <c r="J600" s="1">
        <f t="shared" si="86"/>
        <v>12.830984726565426</v>
      </c>
      <c r="K600" s="1">
        <f t="shared" si="87"/>
        <v>1.4526724430199202E-2</v>
      </c>
      <c r="L600" s="1">
        <f t="shared" si="88"/>
        <v>7.9381456051677776E-2</v>
      </c>
      <c r="M600" s="1">
        <f t="shared" si="89"/>
        <v>7.5875981567349648E-2</v>
      </c>
      <c r="N600" s="1">
        <f t="shared" si="90"/>
        <v>45</v>
      </c>
    </row>
    <row r="601" spans="1:14" x14ac:dyDescent="0.25">
      <c r="A601" s="1">
        <v>20</v>
      </c>
      <c r="B601" s="2">
        <v>10</v>
      </c>
      <c r="C601" s="2">
        <v>1</v>
      </c>
      <c r="D601" s="3">
        <v>14.7</v>
      </c>
      <c r="E601" s="3">
        <f t="shared" si="82"/>
        <v>216.08999999999997</v>
      </c>
      <c r="F601" s="3"/>
      <c r="G601" s="1">
        <f t="shared" si="83"/>
        <v>14.419999999999998</v>
      </c>
      <c r="H601" s="1">
        <f t="shared" si="84"/>
        <v>14.195265251327838</v>
      </c>
      <c r="I601" s="20">
        <f t="shared" si="85"/>
        <v>13.13284683877251</v>
      </c>
      <c r="J601" s="1">
        <f t="shared" si="86"/>
        <v>13.13284683877251</v>
      </c>
      <c r="K601" s="1">
        <f t="shared" si="87"/>
        <v>1.6971668912855457E-2</v>
      </c>
      <c r="L601" s="1">
        <f t="shared" si="88"/>
        <v>9.3885285763216308E-2</v>
      </c>
      <c r="M601" s="1">
        <f t="shared" si="89"/>
        <v>9.0902220084982499E-2</v>
      </c>
      <c r="N601" s="1">
        <f t="shared" si="90"/>
        <v>45</v>
      </c>
    </row>
    <row r="602" spans="1:14" x14ac:dyDescent="0.25">
      <c r="A602" s="1">
        <v>20</v>
      </c>
      <c r="B602" s="2">
        <v>11</v>
      </c>
      <c r="C602" s="2">
        <v>1</v>
      </c>
      <c r="D602" s="3">
        <v>7.2</v>
      </c>
      <c r="E602" s="3">
        <f t="shared" si="82"/>
        <v>51.84</v>
      </c>
      <c r="F602" s="3"/>
      <c r="G602" s="1">
        <f t="shared" si="83"/>
        <v>14.419999999999998</v>
      </c>
      <c r="H602" s="1">
        <f t="shared" si="84"/>
        <v>14.195265251327838</v>
      </c>
      <c r="I602" s="20">
        <f t="shared" si="85"/>
        <v>9.6810308402743086</v>
      </c>
      <c r="J602" s="1">
        <f t="shared" si="86"/>
        <v>9.6810308402743086</v>
      </c>
      <c r="K602" s="1">
        <f t="shared" si="87"/>
        <v>4.0715040790523724E-3</v>
      </c>
      <c r="L602" s="1">
        <f t="shared" si="88"/>
        <v>1.8123689435708145E-2</v>
      </c>
      <c r="M602" s="1">
        <f t="shared" si="89"/>
        <v>8.9793591207693764E-3</v>
      </c>
      <c r="N602" s="1">
        <f t="shared" si="90"/>
        <v>45</v>
      </c>
    </row>
    <row r="603" spans="1:14" x14ac:dyDescent="0.25">
      <c r="A603" s="1">
        <v>20</v>
      </c>
      <c r="B603" s="2">
        <v>12</v>
      </c>
      <c r="C603" s="2">
        <v>1</v>
      </c>
      <c r="D603" s="3">
        <v>18.600000000000001</v>
      </c>
      <c r="E603" s="3">
        <f t="shared" si="82"/>
        <v>345.96000000000004</v>
      </c>
      <c r="F603" s="3">
        <v>15.3</v>
      </c>
      <c r="G603" s="1">
        <f t="shared" si="83"/>
        <v>14.419999999999998</v>
      </c>
      <c r="H603" s="1">
        <f t="shared" si="84"/>
        <v>14.195265251327838</v>
      </c>
      <c r="I603" s="20">
        <f t="shared" si="85"/>
        <v>13.884391151679692</v>
      </c>
      <c r="J603" s="1">
        <f t="shared" si="86"/>
        <v>15.3</v>
      </c>
      <c r="K603" s="1">
        <f t="shared" si="87"/>
        <v>2.7171634860898124E-2</v>
      </c>
      <c r="L603" s="1">
        <f t="shared" si="88"/>
        <v>0.17142477923159669</v>
      </c>
      <c r="M603" s="1">
        <f t="shared" si="89"/>
        <v>0.16943107395047088</v>
      </c>
      <c r="N603" s="1">
        <f t="shared" si="90"/>
        <v>45</v>
      </c>
    </row>
    <row r="604" spans="1:14" x14ac:dyDescent="0.25">
      <c r="A604" s="1">
        <v>20</v>
      </c>
      <c r="B604" s="2">
        <v>13</v>
      </c>
      <c r="C604" s="2">
        <v>1</v>
      </c>
      <c r="D604" s="3">
        <v>13.4</v>
      </c>
      <c r="E604" s="3">
        <f t="shared" si="82"/>
        <v>179.56</v>
      </c>
      <c r="F604" s="3"/>
      <c r="G604" s="1">
        <f t="shared" si="83"/>
        <v>14.419999999999998</v>
      </c>
      <c r="H604" s="1">
        <f t="shared" si="84"/>
        <v>14.195265251327838</v>
      </c>
      <c r="I604" s="20">
        <f t="shared" si="85"/>
        <v>12.770684844763091</v>
      </c>
      <c r="J604" s="1">
        <f t="shared" si="86"/>
        <v>12.770684844763091</v>
      </c>
      <c r="K604" s="1">
        <f t="shared" si="87"/>
        <v>1.4102609421964582E-2</v>
      </c>
      <c r="L604" s="1">
        <f t="shared" si="88"/>
        <v>7.685944415240159E-2</v>
      </c>
      <c r="M604" s="1">
        <f t="shared" si="89"/>
        <v>7.3246649800370683E-2</v>
      </c>
      <c r="N604" s="1">
        <f t="shared" si="90"/>
        <v>45</v>
      </c>
    </row>
    <row r="605" spans="1:14" x14ac:dyDescent="0.25">
      <c r="A605" s="1">
        <v>20</v>
      </c>
      <c r="B605" s="2">
        <v>14</v>
      </c>
      <c r="C605" s="2">
        <v>1</v>
      </c>
      <c r="D605" s="3">
        <v>16.899999999999999</v>
      </c>
      <c r="E605" s="3">
        <f t="shared" si="82"/>
        <v>285.60999999999996</v>
      </c>
      <c r="F605" s="3"/>
      <c r="G605" s="1">
        <f t="shared" si="83"/>
        <v>14.419999999999998</v>
      </c>
      <c r="H605" s="1">
        <f t="shared" si="84"/>
        <v>14.195265251327838</v>
      </c>
      <c r="I605" s="20">
        <f t="shared" si="85"/>
        <v>13.60855978705551</v>
      </c>
      <c r="J605" s="1">
        <f t="shared" si="86"/>
        <v>13.60855978705551</v>
      </c>
      <c r="K605" s="1">
        <f t="shared" si="87"/>
        <v>2.2431756944794518E-2</v>
      </c>
      <c r="L605" s="1">
        <f t="shared" si="88"/>
        <v>0.12596122883709043</v>
      </c>
      <c r="M605" s="1">
        <f t="shared" si="89"/>
        <v>0.12375257932907863</v>
      </c>
      <c r="N605" s="1">
        <f t="shared" si="90"/>
        <v>45</v>
      </c>
    </row>
    <row r="606" spans="1:14" x14ac:dyDescent="0.25">
      <c r="A606" s="1">
        <v>20</v>
      </c>
      <c r="B606" s="2">
        <v>15</v>
      </c>
      <c r="C606" s="2">
        <v>1</v>
      </c>
      <c r="D606" s="3">
        <v>16.8</v>
      </c>
      <c r="E606" s="3">
        <f t="shared" si="82"/>
        <v>282.24</v>
      </c>
      <c r="F606" s="3"/>
      <c r="G606" s="1">
        <f t="shared" si="83"/>
        <v>14.419999999999998</v>
      </c>
      <c r="H606" s="1">
        <f t="shared" si="84"/>
        <v>14.195265251327838</v>
      </c>
      <c r="I606" s="20">
        <f t="shared" si="85"/>
        <v>13.590097030423818</v>
      </c>
      <c r="J606" s="1">
        <f t="shared" si="86"/>
        <v>13.590097030423818</v>
      </c>
      <c r="K606" s="1">
        <f t="shared" si="87"/>
        <v>2.216707776372958E-2</v>
      </c>
      <c r="L606" s="1">
        <f t="shared" si="88"/>
        <v>0.12441802152599124</v>
      </c>
      <c r="M606" s="1">
        <f t="shared" si="89"/>
        <v>0.12218035991752002</v>
      </c>
      <c r="N606" s="1">
        <f t="shared" si="90"/>
        <v>45</v>
      </c>
    </row>
    <row r="607" spans="1:14" x14ac:dyDescent="0.25">
      <c r="A607" s="1">
        <v>20</v>
      </c>
      <c r="B607" s="2">
        <v>16</v>
      </c>
      <c r="C607" s="2">
        <v>1</v>
      </c>
      <c r="D607" s="3">
        <v>18</v>
      </c>
      <c r="E607" s="3">
        <f t="shared" si="82"/>
        <v>324</v>
      </c>
      <c r="F607" s="3"/>
      <c r="G607" s="1">
        <f t="shared" si="83"/>
        <v>14.419999999999998</v>
      </c>
      <c r="H607" s="1">
        <f t="shared" si="84"/>
        <v>14.195265251327838</v>
      </c>
      <c r="I607" s="20">
        <f t="shared" si="85"/>
        <v>13.794772402552251</v>
      </c>
      <c r="J607" s="1">
        <f t="shared" si="86"/>
        <v>13.794772402552251</v>
      </c>
      <c r="K607" s="1">
        <f t="shared" si="87"/>
        <v>2.5446900494077326E-2</v>
      </c>
      <c r="L607" s="1">
        <f t="shared" si="88"/>
        <v>0.14345153175803754</v>
      </c>
      <c r="M607" s="1">
        <f t="shared" si="89"/>
        <v>0.14153132030307861</v>
      </c>
      <c r="N607" s="1">
        <f t="shared" si="90"/>
        <v>45</v>
      </c>
    </row>
    <row r="608" spans="1:14" x14ac:dyDescent="0.25">
      <c r="A608" s="1">
        <v>20</v>
      </c>
      <c r="B608" s="2">
        <v>17</v>
      </c>
      <c r="C608" s="2">
        <v>1</v>
      </c>
      <c r="D608" s="3">
        <v>17</v>
      </c>
      <c r="E608" s="3">
        <f t="shared" si="82"/>
        <v>289</v>
      </c>
      <c r="F608" s="3"/>
      <c r="G608" s="1">
        <f t="shared" si="83"/>
        <v>14.419999999999998</v>
      </c>
      <c r="H608" s="1">
        <f t="shared" si="84"/>
        <v>14.195265251327838</v>
      </c>
      <c r="I608" s="20">
        <f t="shared" si="85"/>
        <v>13.626754239251005</v>
      </c>
      <c r="J608" s="1">
        <f t="shared" si="86"/>
        <v>13.626754239251005</v>
      </c>
      <c r="K608" s="1">
        <f t="shared" si="87"/>
        <v>2.2698006922186254E-2</v>
      </c>
      <c r="L608" s="1">
        <f t="shared" si="88"/>
        <v>0.12751232826484193</v>
      </c>
      <c r="M608" s="1">
        <f t="shared" si="89"/>
        <v>0.12533219307825216</v>
      </c>
      <c r="N608" s="1">
        <f t="shared" si="90"/>
        <v>45</v>
      </c>
    </row>
    <row r="609" spans="1:14" x14ac:dyDescent="0.25">
      <c r="A609" s="1">
        <v>20</v>
      </c>
      <c r="B609" s="2">
        <v>18</v>
      </c>
      <c r="C609" s="2">
        <v>1</v>
      </c>
      <c r="D609" s="3">
        <v>13.5</v>
      </c>
      <c r="E609" s="3">
        <f t="shared" si="82"/>
        <v>182.25</v>
      </c>
      <c r="F609" s="3"/>
      <c r="G609" s="1">
        <f t="shared" si="83"/>
        <v>14.419999999999998</v>
      </c>
      <c r="H609" s="1">
        <f t="shared" si="84"/>
        <v>14.195265251327838</v>
      </c>
      <c r="I609" s="20">
        <f t="shared" si="85"/>
        <v>12.801055461573682</v>
      </c>
      <c r="J609" s="1">
        <f t="shared" si="86"/>
        <v>12.801055461573682</v>
      </c>
      <c r="K609" s="1">
        <f t="shared" si="87"/>
        <v>1.4313881527918494E-2</v>
      </c>
      <c r="L609" s="1">
        <f t="shared" si="88"/>
        <v>7.8115952529618865E-2</v>
      </c>
      <c r="M609" s="1">
        <f t="shared" si="89"/>
        <v>7.4557333632467929E-2</v>
      </c>
      <c r="N609" s="1">
        <f t="shared" si="90"/>
        <v>45</v>
      </c>
    </row>
    <row r="610" spans="1:14" x14ac:dyDescent="0.25">
      <c r="A610" s="1">
        <v>20</v>
      </c>
      <c r="B610" s="2">
        <v>19</v>
      </c>
      <c r="C610" s="2">
        <v>1</v>
      </c>
      <c r="D610" s="3">
        <v>7.9</v>
      </c>
      <c r="E610" s="3">
        <f t="shared" si="82"/>
        <v>62.410000000000004</v>
      </c>
      <c r="F610" s="3"/>
      <c r="G610" s="1">
        <f t="shared" si="83"/>
        <v>14.419999999999998</v>
      </c>
      <c r="H610" s="1">
        <f t="shared" si="84"/>
        <v>14.195265251327838</v>
      </c>
      <c r="I610" s="20">
        <f t="shared" si="85"/>
        <v>10.18549911282437</v>
      </c>
      <c r="J610" s="1">
        <f t="shared" si="86"/>
        <v>10.18549911282437</v>
      </c>
      <c r="K610" s="1">
        <f t="shared" si="87"/>
        <v>4.9016699377634754E-3</v>
      </c>
      <c r="L610" s="1">
        <f t="shared" si="88"/>
        <v>2.2732889744149623E-2</v>
      </c>
      <c r="M610" s="1">
        <f t="shared" si="89"/>
        <v>1.4199423644768687E-2</v>
      </c>
      <c r="N610" s="1">
        <f t="shared" si="90"/>
        <v>45</v>
      </c>
    </row>
    <row r="611" spans="1:14" x14ac:dyDescent="0.25">
      <c r="A611" s="1">
        <v>20</v>
      </c>
      <c r="B611" s="2">
        <v>20</v>
      </c>
      <c r="C611" s="2">
        <v>1</v>
      </c>
      <c r="D611" s="3">
        <v>11.6</v>
      </c>
      <c r="E611" s="3">
        <f t="shared" si="82"/>
        <v>134.56</v>
      </c>
      <c r="F611" s="3"/>
      <c r="G611" s="1">
        <f t="shared" si="83"/>
        <v>14.419999999999998</v>
      </c>
      <c r="H611" s="1">
        <f t="shared" si="84"/>
        <v>14.195265251327838</v>
      </c>
      <c r="I611" s="20">
        <f t="shared" si="85"/>
        <v>12.140635232683437</v>
      </c>
      <c r="J611" s="1">
        <f t="shared" si="86"/>
        <v>12.140635232683437</v>
      </c>
      <c r="K611" s="1">
        <f t="shared" si="87"/>
        <v>1.0568317686676064E-2</v>
      </c>
      <c r="L611" s="1">
        <f t="shared" si="88"/>
        <v>5.5823763361113103E-2</v>
      </c>
      <c r="M611" s="1">
        <f t="shared" si="89"/>
        <v>5.1033732307122846E-2</v>
      </c>
      <c r="N611" s="1">
        <f t="shared" si="90"/>
        <v>45</v>
      </c>
    </row>
    <row r="612" spans="1:14" x14ac:dyDescent="0.25">
      <c r="A612" s="1">
        <v>20</v>
      </c>
      <c r="B612" s="2">
        <v>21</v>
      </c>
      <c r="C612" s="2">
        <v>1</v>
      </c>
      <c r="D612" s="3">
        <v>8.4</v>
      </c>
      <c r="E612" s="3">
        <f t="shared" si="82"/>
        <v>70.56</v>
      </c>
      <c r="F612" s="3"/>
      <c r="G612" s="1">
        <f t="shared" si="83"/>
        <v>14.419999999999998</v>
      </c>
      <c r="H612" s="1">
        <f t="shared" si="84"/>
        <v>14.195265251327838</v>
      </c>
      <c r="I612" s="20">
        <f t="shared" si="85"/>
        <v>10.515463752771225</v>
      </c>
      <c r="J612" s="1">
        <f t="shared" si="86"/>
        <v>10.515463752771225</v>
      </c>
      <c r="K612" s="1">
        <f t="shared" si="87"/>
        <v>5.541769440932395E-3</v>
      </c>
      <c r="L612" s="1">
        <f t="shared" si="88"/>
        <v>2.6356695299003169E-2</v>
      </c>
      <c r="M612" s="1">
        <f t="shared" si="89"/>
        <v>1.8367592565184554E-2</v>
      </c>
      <c r="N612" s="1">
        <f t="shared" si="90"/>
        <v>45</v>
      </c>
    </row>
    <row r="613" spans="1:14" x14ac:dyDescent="0.25">
      <c r="A613" s="1">
        <v>20</v>
      </c>
      <c r="B613" s="2">
        <v>22</v>
      </c>
      <c r="C613" s="2">
        <v>1</v>
      </c>
      <c r="D613" s="3">
        <v>12.9</v>
      </c>
      <c r="E613" s="3">
        <f t="shared" si="82"/>
        <v>166.41</v>
      </c>
      <c r="F613" s="3"/>
      <c r="G613" s="1">
        <f t="shared" si="83"/>
        <v>14.419999999999998</v>
      </c>
      <c r="H613" s="1">
        <f t="shared" si="84"/>
        <v>14.195265251327838</v>
      </c>
      <c r="I613" s="20">
        <f t="shared" si="85"/>
        <v>12.611980300633602</v>
      </c>
      <c r="J613" s="1">
        <f t="shared" si="86"/>
        <v>12.611980300633602</v>
      </c>
      <c r="K613" s="1">
        <f t="shared" si="87"/>
        <v>1.3069810837096936E-2</v>
      </c>
      <c r="L613" s="1">
        <f t="shared" si="88"/>
        <v>7.071313738337999E-2</v>
      </c>
      <c r="M613" s="1">
        <f t="shared" si="89"/>
        <v>6.6813230356249628E-2</v>
      </c>
      <c r="N613" s="1">
        <f t="shared" si="90"/>
        <v>45</v>
      </c>
    </row>
    <row r="614" spans="1:14" x14ac:dyDescent="0.25">
      <c r="A614" s="1">
        <v>20</v>
      </c>
      <c r="B614" s="2">
        <v>23</v>
      </c>
      <c r="C614" s="2">
        <v>1</v>
      </c>
      <c r="D614" s="3">
        <v>12.6</v>
      </c>
      <c r="E614" s="3">
        <f t="shared" si="82"/>
        <v>158.76</v>
      </c>
      <c r="F614" s="3"/>
      <c r="G614" s="1">
        <f t="shared" si="83"/>
        <v>14.419999999999998</v>
      </c>
      <c r="H614" s="1">
        <f t="shared" si="84"/>
        <v>14.195265251327838</v>
      </c>
      <c r="I614" s="20">
        <f t="shared" si="85"/>
        <v>12.511029721564096</v>
      </c>
      <c r="J614" s="1">
        <f t="shared" si="86"/>
        <v>12.511029721564096</v>
      </c>
      <c r="K614" s="1">
        <f t="shared" si="87"/>
        <v>1.2468981242097887E-2</v>
      </c>
      <c r="L614" s="1">
        <f t="shared" si="88"/>
        <v>6.713570521023586E-2</v>
      </c>
      <c r="M614" s="1">
        <f t="shared" si="89"/>
        <v>6.3049727150506524E-2</v>
      </c>
      <c r="N614" s="1">
        <f t="shared" si="90"/>
        <v>45</v>
      </c>
    </row>
    <row r="615" spans="1:14" x14ac:dyDescent="0.25">
      <c r="A615" s="1">
        <v>20</v>
      </c>
      <c r="B615" s="2">
        <v>24</v>
      </c>
      <c r="C615" s="2">
        <v>1</v>
      </c>
      <c r="D615" s="3">
        <v>18.3</v>
      </c>
      <c r="E615" s="3">
        <f t="shared" si="82"/>
        <v>334.89000000000004</v>
      </c>
      <c r="F615" s="3">
        <v>15</v>
      </c>
      <c r="G615" s="1">
        <f t="shared" si="83"/>
        <v>14.419999999999998</v>
      </c>
      <c r="H615" s="1">
        <f t="shared" si="84"/>
        <v>14.195265251327838</v>
      </c>
      <c r="I615" s="20">
        <f t="shared" si="85"/>
        <v>13.840565553877786</v>
      </c>
      <c r="J615" s="1">
        <f t="shared" si="86"/>
        <v>15</v>
      </c>
      <c r="K615" s="1">
        <f t="shared" si="87"/>
        <v>2.630219909401715E-2</v>
      </c>
      <c r="L615" s="1">
        <f t="shared" si="88"/>
        <v>0.16270629147628302</v>
      </c>
      <c r="M615" s="1">
        <f t="shared" si="89"/>
        <v>0.16067731734130644</v>
      </c>
      <c r="N615" s="1">
        <f t="shared" si="90"/>
        <v>45</v>
      </c>
    </row>
    <row r="616" spans="1:14" x14ac:dyDescent="0.25">
      <c r="A616" s="1">
        <v>20</v>
      </c>
      <c r="B616" s="2">
        <v>24</v>
      </c>
      <c r="C616" s="2">
        <v>2</v>
      </c>
      <c r="D616" s="3">
        <v>9</v>
      </c>
      <c r="E616" s="3">
        <f t="shared" si="82"/>
        <v>81</v>
      </c>
      <c r="F616" s="3"/>
      <c r="G616" s="1">
        <f t="shared" si="83"/>
        <v>14.419999999999998</v>
      </c>
      <c r="H616" s="1">
        <f t="shared" si="84"/>
        <v>14.195265251327838</v>
      </c>
      <c r="I616" s="20">
        <f t="shared" si="85"/>
        <v>10.880826879126341</v>
      </c>
      <c r="J616" s="1">
        <f t="shared" si="86"/>
        <v>10.880826879126341</v>
      </c>
      <c r="K616" s="1">
        <f t="shared" si="87"/>
        <v>6.3617251235193314E-3</v>
      </c>
      <c r="L616" s="1">
        <f t="shared" si="88"/>
        <v>3.10647617840311E-2</v>
      </c>
      <c r="M616" s="1">
        <f t="shared" si="89"/>
        <v>2.3757938520417722E-2</v>
      </c>
      <c r="N616" s="1">
        <f t="shared" si="90"/>
        <v>45</v>
      </c>
    </row>
    <row r="617" spans="1:14" x14ac:dyDescent="0.25">
      <c r="A617" s="1">
        <v>20</v>
      </c>
      <c r="B617" s="2">
        <v>24</v>
      </c>
      <c r="C617" s="2">
        <v>3</v>
      </c>
      <c r="D617" s="3">
        <v>10.1</v>
      </c>
      <c r="E617" s="3">
        <f t="shared" si="82"/>
        <v>102.00999999999999</v>
      </c>
      <c r="F617" s="3"/>
      <c r="G617" s="1">
        <f t="shared" si="83"/>
        <v>14.419999999999998</v>
      </c>
      <c r="H617" s="1">
        <f t="shared" si="84"/>
        <v>14.195265251327838</v>
      </c>
      <c r="I617" s="20">
        <f t="shared" si="85"/>
        <v>11.472737868955484</v>
      </c>
      <c r="J617" s="1">
        <f t="shared" si="86"/>
        <v>11.472737868955484</v>
      </c>
      <c r="K617" s="1">
        <f t="shared" si="87"/>
        <v>8.0118466648173691E-3</v>
      </c>
      <c r="L617" s="1">
        <f t="shared" si="88"/>
        <v>4.0692752661201995E-2</v>
      </c>
      <c r="M617" s="1">
        <f t="shared" si="89"/>
        <v>3.4570489994762248E-2</v>
      </c>
      <c r="N617" s="1">
        <f t="shared" si="90"/>
        <v>45</v>
      </c>
    </row>
    <row r="618" spans="1:14" x14ac:dyDescent="0.25">
      <c r="A618" s="1">
        <v>20</v>
      </c>
      <c r="B618" s="2">
        <v>25</v>
      </c>
      <c r="C618" s="2">
        <v>1</v>
      </c>
      <c r="D618" s="3">
        <v>10.1</v>
      </c>
      <c r="E618" s="3">
        <f t="shared" si="82"/>
        <v>102.00999999999999</v>
      </c>
      <c r="F618" s="3"/>
      <c r="G618" s="1">
        <f t="shared" si="83"/>
        <v>14.419999999999998</v>
      </c>
      <c r="H618" s="1">
        <f t="shared" si="84"/>
        <v>14.195265251327838</v>
      </c>
      <c r="I618" s="20">
        <f t="shared" si="85"/>
        <v>11.472737868955484</v>
      </c>
      <c r="J618" s="1">
        <f t="shared" si="86"/>
        <v>11.472737868955484</v>
      </c>
      <c r="K618" s="1">
        <f t="shared" si="87"/>
        <v>8.0118466648173691E-3</v>
      </c>
      <c r="L618" s="1">
        <f t="shared" si="88"/>
        <v>4.0692752661201995E-2</v>
      </c>
      <c r="M618" s="1">
        <f t="shared" si="89"/>
        <v>3.4570489994762248E-2</v>
      </c>
      <c r="N618" s="1">
        <f t="shared" si="90"/>
        <v>45</v>
      </c>
    </row>
    <row r="619" spans="1:14" x14ac:dyDescent="0.25">
      <c r="A619" s="1">
        <v>20</v>
      </c>
      <c r="B619" s="2">
        <v>26</v>
      </c>
      <c r="C619" s="2">
        <v>1</v>
      </c>
      <c r="D619" s="3">
        <v>14.7</v>
      </c>
      <c r="E619" s="3">
        <f t="shared" si="82"/>
        <v>216.08999999999997</v>
      </c>
      <c r="F619" s="3"/>
      <c r="G619" s="1">
        <f t="shared" si="83"/>
        <v>14.419999999999998</v>
      </c>
      <c r="H619" s="1">
        <f t="shared" si="84"/>
        <v>14.195265251327838</v>
      </c>
      <c r="I619" s="20">
        <f t="shared" si="85"/>
        <v>13.13284683877251</v>
      </c>
      <c r="J619" s="1">
        <f t="shared" si="86"/>
        <v>13.13284683877251</v>
      </c>
      <c r="K619" s="1">
        <f t="shared" si="87"/>
        <v>1.6971668912855457E-2</v>
      </c>
      <c r="L619" s="1">
        <f t="shared" si="88"/>
        <v>9.3885285763216308E-2</v>
      </c>
      <c r="M619" s="1">
        <f t="shared" si="89"/>
        <v>9.0902220084982499E-2</v>
      </c>
      <c r="N619" s="1">
        <f t="shared" si="90"/>
        <v>45</v>
      </c>
    </row>
    <row r="620" spans="1:14" x14ac:dyDescent="0.25">
      <c r="A620" s="1">
        <v>20</v>
      </c>
      <c r="B620" s="2">
        <v>27</v>
      </c>
      <c r="C620" s="2">
        <v>1</v>
      </c>
      <c r="D620" s="3">
        <v>12.8</v>
      </c>
      <c r="E620" s="3">
        <f t="shared" si="82"/>
        <v>163.84000000000003</v>
      </c>
      <c r="F620" s="3"/>
      <c r="G620" s="1">
        <f t="shared" si="83"/>
        <v>14.419999999999998</v>
      </c>
      <c r="H620" s="1">
        <f t="shared" si="84"/>
        <v>14.195265251327838</v>
      </c>
      <c r="I620" s="20">
        <f t="shared" si="85"/>
        <v>12.578821487514052</v>
      </c>
      <c r="J620" s="1">
        <f t="shared" si="86"/>
        <v>12.578821487514052</v>
      </c>
      <c r="K620" s="1">
        <f t="shared" si="87"/>
        <v>1.2867963509103795E-2</v>
      </c>
      <c r="L620" s="1">
        <f t="shared" si="88"/>
        <v>6.9511387559031662E-2</v>
      </c>
      <c r="M620" s="1">
        <f t="shared" si="89"/>
        <v>6.555065318713181E-2</v>
      </c>
      <c r="N620" s="1">
        <f t="shared" si="90"/>
        <v>45</v>
      </c>
    </row>
    <row r="621" spans="1:14" x14ac:dyDescent="0.25">
      <c r="A621" s="1">
        <v>20</v>
      </c>
      <c r="B621" s="2">
        <v>28</v>
      </c>
      <c r="C621" s="2">
        <v>1</v>
      </c>
      <c r="D621" s="3">
        <v>14.3</v>
      </c>
      <c r="E621" s="3">
        <f t="shared" si="82"/>
        <v>204.49</v>
      </c>
      <c r="F621" s="3"/>
      <c r="G621" s="1">
        <f t="shared" si="83"/>
        <v>14.419999999999998</v>
      </c>
      <c r="H621" s="1">
        <f t="shared" si="84"/>
        <v>14.195265251327838</v>
      </c>
      <c r="I621" s="20">
        <f t="shared" si="85"/>
        <v>13.028658915760499</v>
      </c>
      <c r="J621" s="1">
        <f t="shared" si="86"/>
        <v>13.028658915760499</v>
      </c>
      <c r="K621" s="1">
        <f t="shared" si="87"/>
        <v>1.6060607043314419E-2</v>
      </c>
      <c r="L621" s="1">
        <f t="shared" si="88"/>
        <v>8.8488772740814833E-2</v>
      </c>
      <c r="M621" s="1">
        <f t="shared" si="89"/>
        <v>8.5328193408602857E-2</v>
      </c>
      <c r="N621" s="1">
        <f t="shared" si="90"/>
        <v>45</v>
      </c>
    </row>
    <row r="622" spans="1:14" x14ac:dyDescent="0.25">
      <c r="A622" s="1">
        <v>20</v>
      </c>
      <c r="B622" s="2">
        <v>28</v>
      </c>
      <c r="C622" s="2">
        <v>2</v>
      </c>
      <c r="D622" s="3">
        <v>14</v>
      </c>
      <c r="E622" s="3">
        <f t="shared" si="82"/>
        <v>196</v>
      </c>
      <c r="F622" s="3"/>
      <c r="G622" s="1">
        <f t="shared" si="83"/>
        <v>14.419999999999998</v>
      </c>
      <c r="H622" s="1">
        <f t="shared" si="84"/>
        <v>14.195265251327838</v>
      </c>
      <c r="I622" s="20">
        <f t="shared" si="85"/>
        <v>12.946415154590388</v>
      </c>
      <c r="J622" s="1">
        <f t="shared" si="86"/>
        <v>12.946415154590388</v>
      </c>
      <c r="K622" s="1">
        <f t="shared" si="87"/>
        <v>1.5393804002589986E-2</v>
      </c>
      <c r="L622" s="1">
        <f t="shared" si="88"/>
        <v>8.4532686539887908E-2</v>
      </c>
      <c r="M622" s="1">
        <f t="shared" si="89"/>
        <v>8.1229901948582234E-2</v>
      </c>
      <c r="N622" s="1">
        <f t="shared" si="90"/>
        <v>45</v>
      </c>
    </row>
    <row r="623" spans="1:14" x14ac:dyDescent="0.25">
      <c r="A623" s="1">
        <v>20</v>
      </c>
      <c r="B623" s="2">
        <v>29</v>
      </c>
      <c r="C623" s="2">
        <v>1</v>
      </c>
      <c r="D623" s="3">
        <v>16</v>
      </c>
      <c r="E623" s="3">
        <f t="shared" si="82"/>
        <v>256</v>
      </c>
      <c r="F623" s="3"/>
      <c r="G623" s="1">
        <f t="shared" si="83"/>
        <v>14.419999999999998</v>
      </c>
      <c r="H623" s="1">
        <f t="shared" si="84"/>
        <v>14.195265251327838</v>
      </c>
      <c r="I623" s="20">
        <f t="shared" si="85"/>
        <v>13.432248759587154</v>
      </c>
      <c r="J623" s="1">
        <f t="shared" si="86"/>
        <v>13.432248759587154</v>
      </c>
      <c r="K623" s="1">
        <f t="shared" si="87"/>
        <v>2.0106192982974676E-2</v>
      </c>
      <c r="L623" s="1">
        <f t="shared" si="88"/>
        <v>0.11235985401995299</v>
      </c>
      <c r="M623" s="1">
        <f t="shared" si="89"/>
        <v>0.10987085180448054</v>
      </c>
      <c r="N623" s="1">
        <f t="shared" si="90"/>
        <v>45</v>
      </c>
    </row>
    <row r="624" spans="1:14" x14ac:dyDescent="0.25">
      <c r="A624" s="1">
        <v>20</v>
      </c>
      <c r="B624" s="2">
        <v>29</v>
      </c>
      <c r="C624" s="2">
        <v>2</v>
      </c>
      <c r="D624" s="3">
        <v>9.8000000000000007</v>
      </c>
      <c r="E624" s="3">
        <f t="shared" si="82"/>
        <v>96.04000000000002</v>
      </c>
      <c r="F624" s="3"/>
      <c r="G624" s="1">
        <f t="shared" si="83"/>
        <v>14.419999999999998</v>
      </c>
      <c r="H624" s="1">
        <f t="shared" si="84"/>
        <v>14.195265251327838</v>
      </c>
      <c r="I624" s="20">
        <f t="shared" si="85"/>
        <v>11.320640914864608</v>
      </c>
      <c r="J624" s="1">
        <f t="shared" si="86"/>
        <v>11.320640914864608</v>
      </c>
      <c r="K624" s="1">
        <f t="shared" si="87"/>
        <v>7.5429639612690945E-3</v>
      </c>
      <c r="L624" s="1">
        <f t="shared" si="88"/>
        <v>3.7941003274010156E-2</v>
      </c>
      <c r="M624" s="1">
        <f t="shared" si="89"/>
        <v>3.1510747700222323E-2</v>
      </c>
      <c r="N624" s="1">
        <f t="shared" si="90"/>
        <v>45</v>
      </c>
    </row>
    <row r="625" spans="1:14" x14ac:dyDescent="0.25">
      <c r="A625" s="1">
        <v>20</v>
      </c>
      <c r="B625" s="2">
        <v>30</v>
      </c>
      <c r="C625" s="2">
        <v>1</v>
      </c>
      <c r="D625" s="3">
        <v>9</v>
      </c>
      <c r="E625" s="3">
        <f t="shared" si="82"/>
        <v>81</v>
      </c>
      <c r="F625" s="3"/>
      <c r="G625" s="1">
        <f t="shared" si="83"/>
        <v>14.419999999999998</v>
      </c>
      <c r="H625" s="1">
        <f t="shared" si="84"/>
        <v>14.195265251327838</v>
      </c>
      <c r="I625" s="20">
        <f t="shared" si="85"/>
        <v>10.880826879126341</v>
      </c>
      <c r="J625" s="1">
        <f t="shared" si="86"/>
        <v>10.880826879126341</v>
      </c>
      <c r="K625" s="1">
        <f t="shared" si="87"/>
        <v>6.3617251235193314E-3</v>
      </c>
      <c r="L625" s="1">
        <f t="shared" si="88"/>
        <v>3.10647617840311E-2</v>
      </c>
      <c r="M625" s="1">
        <f t="shared" si="89"/>
        <v>2.3757938520417722E-2</v>
      </c>
      <c r="N625" s="1">
        <f t="shared" si="90"/>
        <v>45</v>
      </c>
    </row>
    <row r="626" spans="1:14" x14ac:dyDescent="0.25">
      <c r="A626" s="1">
        <v>20</v>
      </c>
      <c r="B626" s="2">
        <v>31</v>
      </c>
      <c r="C626" s="2">
        <v>1</v>
      </c>
      <c r="D626" s="3">
        <v>9</v>
      </c>
      <c r="E626" s="3">
        <f t="shared" si="82"/>
        <v>81</v>
      </c>
      <c r="F626" s="3"/>
      <c r="G626" s="1">
        <f t="shared" si="83"/>
        <v>14.419999999999998</v>
      </c>
      <c r="H626" s="1">
        <f t="shared" si="84"/>
        <v>14.195265251327838</v>
      </c>
      <c r="I626" s="20">
        <f t="shared" si="85"/>
        <v>10.880826879126341</v>
      </c>
      <c r="J626" s="1">
        <f t="shared" si="86"/>
        <v>10.880826879126341</v>
      </c>
      <c r="K626" s="1">
        <f t="shared" si="87"/>
        <v>6.3617251235193314E-3</v>
      </c>
      <c r="L626" s="1">
        <f t="shared" si="88"/>
        <v>3.10647617840311E-2</v>
      </c>
      <c r="M626" s="1">
        <f t="shared" si="89"/>
        <v>2.3757938520417722E-2</v>
      </c>
      <c r="N626" s="1">
        <f t="shared" si="90"/>
        <v>45</v>
      </c>
    </row>
    <row r="627" spans="1:14" x14ac:dyDescent="0.25">
      <c r="A627" s="1">
        <v>20</v>
      </c>
      <c r="B627" s="2">
        <v>32</v>
      </c>
      <c r="C627" s="2">
        <v>1</v>
      </c>
      <c r="D627" s="3">
        <v>14</v>
      </c>
      <c r="E627" s="3">
        <f t="shared" si="82"/>
        <v>196</v>
      </c>
      <c r="F627" s="3"/>
      <c r="G627" s="1">
        <f t="shared" si="83"/>
        <v>14.419999999999998</v>
      </c>
      <c r="H627" s="1">
        <f t="shared" si="84"/>
        <v>14.195265251327838</v>
      </c>
      <c r="I627" s="20">
        <f t="shared" si="85"/>
        <v>12.946415154590388</v>
      </c>
      <c r="J627" s="1">
        <f t="shared" si="86"/>
        <v>12.946415154590388</v>
      </c>
      <c r="K627" s="1">
        <f t="shared" si="87"/>
        <v>1.5393804002589986E-2</v>
      </c>
      <c r="L627" s="1">
        <f t="shared" si="88"/>
        <v>8.4532686539887908E-2</v>
      </c>
      <c r="M627" s="1">
        <f t="shared" si="89"/>
        <v>8.1229901948582234E-2</v>
      </c>
      <c r="N627" s="1">
        <f t="shared" si="90"/>
        <v>45</v>
      </c>
    </row>
    <row r="628" spans="1:14" x14ac:dyDescent="0.25">
      <c r="A628" s="1">
        <v>20</v>
      </c>
      <c r="B628" s="2">
        <v>33</v>
      </c>
      <c r="C628" s="2">
        <v>1</v>
      </c>
      <c r="D628" s="3">
        <v>11.5</v>
      </c>
      <c r="E628" s="3">
        <f t="shared" si="82"/>
        <v>132.25</v>
      </c>
      <c r="F628" s="3"/>
      <c r="G628" s="1">
        <f t="shared" si="83"/>
        <v>14.419999999999998</v>
      </c>
      <c r="H628" s="1">
        <f t="shared" si="84"/>
        <v>14.195265251327838</v>
      </c>
      <c r="I628" s="20">
        <f t="shared" si="85"/>
        <v>12.100525730895045</v>
      </c>
      <c r="J628" s="1">
        <f t="shared" si="86"/>
        <v>12.100525730895045</v>
      </c>
      <c r="K628" s="1">
        <f t="shared" si="87"/>
        <v>1.0386890710931254E-2</v>
      </c>
      <c r="L628" s="1">
        <f t="shared" si="88"/>
        <v>5.4745433593008215E-2</v>
      </c>
      <c r="M628" s="1">
        <f t="shared" si="89"/>
        <v>4.9877322891718645E-2</v>
      </c>
      <c r="N628" s="1">
        <f t="shared" si="90"/>
        <v>45</v>
      </c>
    </row>
    <row r="629" spans="1:14" x14ac:dyDescent="0.25">
      <c r="A629" s="1">
        <v>20</v>
      </c>
      <c r="B629" s="2">
        <v>34</v>
      </c>
      <c r="C629" s="2">
        <v>1</v>
      </c>
      <c r="D629" s="3">
        <v>16</v>
      </c>
      <c r="E629" s="3">
        <f t="shared" si="82"/>
        <v>256</v>
      </c>
      <c r="F629" s="3"/>
      <c r="G629" s="1">
        <f t="shared" si="83"/>
        <v>14.419999999999998</v>
      </c>
      <c r="H629" s="1">
        <f t="shared" si="84"/>
        <v>14.195265251327838</v>
      </c>
      <c r="I629" s="20">
        <f t="shared" si="85"/>
        <v>13.432248759587154</v>
      </c>
      <c r="J629" s="1">
        <f t="shared" si="86"/>
        <v>13.432248759587154</v>
      </c>
      <c r="K629" s="1">
        <f t="shared" si="87"/>
        <v>2.0106192982974676E-2</v>
      </c>
      <c r="L629" s="1">
        <f t="shared" si="88"/>
        <v>0.11235985401995299</v>
      </c>
      <c r="M629" s="1">
        <f t="shared" si="89"/>
        <v>0.10987085180448054</v>
      </c>
      <c r="N629" s="1">
        <f t="shared" si="90"/>
        <v>45</v>
      </c>
    </row>
    <row r="630" spans="1:14" x14ac:dyDescent="0.25">
      <c r="A630" s="1">
        <v>20</v>
      </c>
      <c r="B630" s="2">
        <v>35</v>
      </c>
      <c r="C630" s="2">
        <v>1</v>
      </c>
      <c r="D630" s="3">
        <v>12</v>
      </c>
      <c r="E630" s="3">
        <f t="shared" si="82"/>
        <v>144</v>
      </c>
      <c r="F630" s="3"/>
      <c r="G630" s="1">
        <f t="shared" si="83"/>
        <v>14.419999999999998</v>
      </c>
      <c r="H630" s="1">
        <f t="shared" si="84"/>
        <v>14.195265251327838</v>
      </c>
      <c r="I630" s="20">
        <f t="shared" si="85"/>
        <v>12.295328539070313</v>
      </c>
      <c r="J630" s="1">
        <f t="shared" si="86"/>
        <v>12.295328539070313</v>
      </c>
      <c r="K630" s="1">
        <f t="shared" si="87"/>
        <v>1.1309733552923255E-2</v>
      </c>
      <c r="L630" s="1">
        <f t="shared" si="88"/>
        <v>6.0233990655055879E-2</v>
      </c>
      <c r="M630" s="1">
        <f t="shared" si="89"/>
        <v>5.5741885532717764E-2</v>
      </c>
      <c r="N630" s="1">
        <f t="shared" si="90"/>
        <v>45</v>
      </c>
    </row>
    <row r="631" spans="1:14" x14ac:dyDescent="0.25">
      <c r="A631" s="1">
        <v>20</v>
      </c>
      <c r="B631" s="2">
        <v>36</v>
      </c>
      <c r="C631" s="2">
        <v>1</v>
      </c>
      <c r="D631" s="3">
        <v>13.3</v>
      </c>
      <c r="E631" s="3">
        <f t="shared" si="82"/>
        <v>176.89000000000001</v>
      </c>
      <c r="F631" s="3"/>
      <c r="G631" s="1">
        <f t="shared" si="83"/>
        <v>14.419999999999998</v>
      </c>
      <c r="H631" s="1">
        <f t="shared" si="84"/>
        <v>14.195265251327838</v>
      </c>
      <c r="I631" s="20">
        <f t="shared" si="85"/>
        <v>12.739866367740342</v>
      </c>
      <c r="J631" s="1">
        <f t="shared" si="86"/>
        <v>12.739866367740342</v>
      </c>
      <c r="K631" s="1">
        <f t="shared" si="87"/>
        <v>1.3892908112337463E-2</v>
      </c>
      <c r="L631" s="1">
        <f t="shared" si="88"/>
        <v>7.561196807435909E-2</v>
      </c>
      <c r="M631" s="1">
        <f t="shared" si="89"/>
        <v>7.1943945523125774E-2</v>
      </c>
      <c r="N631" s="1">
        <f t="shared" si="90"/>
        <v>45</v>
      </c>
    </row>
    <row r="632" spans="1:14" x14ac:dyDescent="0.25">
      <c r="A632" s="1">
        <v>20</v>
      </c>
      <c r="B632" s="2">
        <v>37</v>
      </c>
      <c r="C632" s="2">
        <v>1</v>
      </c>
      <c r="D632" s="3">
        <v>12.4</v>
      </c>
      <c r="E632" s="3">
        <f t="shared" si="82"/>
        <v>153.76000000000002</v>
      </c>
      <c r="F632" s="3"/>
      <c r="G632" s="1">
        <f t="shared" si="83"/>
        <v>14.419999999999998</v>
      </c>
      <c r="H632" s="1">
        <f t="shared" si="84"/>
        <v>14.195265251327838</v>
      </c>
      <c r="I632" s="20">
        <f t="shared" si="85"/>
        <v>12.441223831515126</v>
      </c>
      <c r="J632" s="1">
        <f t="shared" si="86"/>
        <v>12.441223831515126</v>
      </c>
      <c r="K632" s="1">
        <f t="shared" si="87"/>
        <v>1.2076282160399167E-2</v>
      </c>
      <c r="L632" s="1">
        <f t="shared" si="88"/>
        <v>6.4797370317026523E-2</v>
      </c>
      <c r="M632" s="1">
        <f t="shared" si="89"/>
        <v>6.0581207369907276E-2</v>
      </c>
      <c r="N632" s="1">
        <f t="shared" si="90"/>
        <v>45</v>
      </c>
    </row>
    <row r="633" spans="1:14" x14ac:dyDescent="0.25">
      <c r="A633" s="1">
        <v>20</v>
      </c>
      <c r="B633" s="2">
        <v>38</v>
      </c>
      <c r="C633" s="2">
        <v>1</v>
      </c>
      <c r="D633" s="3">
        <v>13.8</v>
      </c>
      <c r="E633" s="3">
        <f t="shared" si="82"/>
        <v>190.44000000000003</v>
      </c>
      <c r="F633" s="3"/>
      <c r="G633" s="1">
        <f t="shared" si="83"/>
        <v>14.419999999999998</v>
      </c>
      <c r="H633" s="1">
        <f t="shared" si="84"/>
        <v>14.195265251327838</v>
      </c>
      <c r="I633" s="20">
        <f t="shared" si="85"/>
        <v>12.889544763133776</v>
      </c>
      <c r="J633" s="1">
        <f t="shared" si="86"/>
        <v>12.889544763133776</v>
      </c>
      <c r="K633" s="1">
        <f t="shared" si="87"/>
        <v>1.4957122623741007E-2</v>
      </c>
      <c r="L633" s="1">
        <f t="shared" si="88"/>
        <v>8.1939301049447563E-2</v>
      </c>
      <c r="M633" s="1">
        <f t="shared" si="89"/>
        <v>7.8537107470810871E-2</v>
      </c>
      <c r="N633" s="1">
        <f t="shared" si="90"/>
        <v>45</v>
      </c>
    </row>
    <row r="634" spans="1:14" x14ac:dyDescent="0.25">
      <c r="A634" s="1">
        <v>21</v>
      </c>
      <c r="B634" s="2">
        <v>1</v>
      </c>
      <c r="C634" s="2">
        <v>1</v>
      </c>
      <c r="D634" s="3">
        <v>18.3</v>
      </c>
      <c r="E634" s="3">
        <f t="shared" si="82"/>
        <v>334.89000000000004</v>
      </c>
      <c r="F634" s="3">
        <v>16.7</v>
      </c>
      <c r="G634" s="1">
        <f t="shared" si="83"/>
        <v>14.14</v>
      </c>
      <c r="H634" s="1">
        <f t="shared" si="84"/>
        <v>12.100626079470082</v>
      </c>
      <c r="I634" s="20">
        <f t="shared" si="85"/>
        <v>13.935544969550145</v>
      </c>
      <c r="J634" s="1">
        <f t="shared" si="86"/>
        <v>16.7</v>
      </c>
      <c r="K634" s="1">
        <f t="shared" si="87"/>
        <v>2.630219909401715E-2</v>
      </c>
      <c r="L634" s="1">
        <f t="shared" si="88"/>
        <v>0.18399817648399869</v>
      </c>
      <c r="M634" s="1">
        <f t="shared" si="89"/>
        <v>0.18170368905157322</v>
      </c>
      <c r="N634" s="1">
        <f t="shared" si="90"/>
        <v>33</v>
      </c>
    </row>
    <row r="635" spans="1:14" x14ac:dyDescent="0.25">
      <c r="A635" s="1">
        <v>21</v>
      </c>
      <c r="B635" s="2">
        <v>2</v>
      </c>
      <c r="C635" s="2">
        <v>1</v>
      </c>
      <c r="D635" s="3">
        <v>16.2</v>
      </c>
      <c r="E635" s="3">
        <f t="shared" si="82"/>
        <v>262.44</v>
      </c>
      <c r="F635" s="3">
        <v>12.8</v>
      </c>
      <c r="G635" s="1">
        <f t="shared" si="83"/>
        <v>14.14</v>
      </c>
      <c r="H635" s="1">
        <f t="shared" si="84"/>
        <v>12.100626079470082</v>
      </c>
      <c r="I635" s="20">
        <f t="shared" si="85"/>
        <v>13.662531206231691</v>
      </c>
      <c r="J635" s="1">
        <f t="shared" si="86"/>
        <v>12.8</v>
      </c>
      <c r="K635" s="1">
        <f t="shared" si="87"/>
        <v>2.0611989400202632E-2</v>
      </c>
      <c r="L635" s="1">
        <f t="shared" si="88"/>
        <v>0.10874722473239469</v>
      </c>
      <c r="M635" s="1">
        <f t="shared" si="89"/>
        <v>0.10646263696036813</v>
      </c>
      <c r="N635" s="1">
        <f t="shared" si="90"/>
        <v>33</v>
      </c>
    </row>
    <row r="636" spans="1:14" x14ac:dyDescent="0.25">
      <c r="A636" s="1">
        <v>21</v>
      </c>
      <c r="B636" s="2">
        <v>3</v>
      </c>
      <c r="C636" s="2">
        <v>1</v>
      </c>
      <c r="D636" s="3">
        <v>12.3</v>
      </c>
      <c r="E636" s="3">
        <f t="shared" si="82"/>
        <v>151.29000000000002</v>
      </c>
      <c r="F636" s="3"/>
      <c r="G636" s="1">
        <f t="shared" si="83"/>
        <v>14.14</v>
      </c>
      <c r="H636" s="1">
        <f t="shared" si="84"/>
        <v>12.100626079470082</v>
      </c>
      <c r="I636" s="20">
        <f t="shared" si="85"/>
        <v>12.802512965714925</v>
      </c>
      <c r="J636" s="1">
        <f t="shared" si="86"/>
        <v>12.802512965714925</v>
      </c>
      <c r="K636" s="1">
        <f t="shared" si="87"/>
        <v>1.1882288814039996E-2</v>
      </c>
      <c r="L636" s="1">
        <f t="shared" si="88"/>
        <v>6.5980491666978211E-2</v>
      </c>
      <c r="M636" s="1">
        <f t="shared" si="89"/>
        <v>6.1539963309811381E-2</v>
      </c>
      <c r="N636" s="1">
        <f t="shared" si="90"/>
        <v>33</v>
      </c>
    </row>
    <row r="637" spans="1:14" x14ac:dyDescent="0.25">
      <c r="A637" s="1">
        <v>21</v>
      </c>
      <c r="B637" s="2">
        <v>4</v>
      </c>
      <c r="C637" s="2">
        <v>1</v>
      </c>
      <c r="D637" s="3">
        <v>16.600000000000001</v>
      </c>
      <c r="E637" s="3">
        <f t="shared" si="82"/>
        <v>275.56000000000006</v>
      </c>
      <c r="F637" s="3">
        <v>12.3</v>
      </c>
      <c r="G637" s="1">
        <f t="shared" si="83"/>
        <v>14.14</v>
      </c>
      <c r="H637" s="1">
        <f t="shared" si="84"/>
        <v>12.100626079470082</v>
      </c>
      <c r="I637" s="20">
        <f t="shared" si="85"/>
        <v>13.722393495695719</v>
      </c>
      <c r="J637" s="1">
        <f t="shared" si="86"/>
        <v>12.3</v>
      </c>
      <c r="K637" s="1">
        <f t="shared" si="87"/>
        <v>2.1642431790580088E-2</v>
      </c>
      <c r="L637" s="1">
        <f t="shared" si="88"/>
        <v>0.1085982021488347</v>
      </c>
      <c r="M637" s="1">
        <f t="shared" si="89"/>
        <v>0.10654247030458758</v>
      </c>
      <c r="N637" s="1">
        <f t="shared" si="90"/>
        <v>33</v>
      </c>
    </row>
    <row r="638" spans="1:14" x14ac:dyDescent="0.25">
      <c r="A638" s="1">
        <v>21</v>
      </c>
      <c r="B638" s="2">
        <v>5</v>
      </c>
      <c r="C638" s="2">
        <v>1</v>
      </c>
      <c r="D638" s="3">
        <v>7.3</v>
      </c>
      <c r="E638" s="3">
        <f t="shared" si="82"/>
        <v>53.29</v>
      </c>
      <c r="F638" s="3"/>
      <c r="G638" s="1">
        <f t="shared" si="83"/>
        <v>14.14</v>
      </c>
      <c r="H638" s="1">
        <f t="shared" si="84"/>
        <v>12.100626079470082</v>
      </c>
      <c r="I638" s="20">
        <f t="shared" si="85"/>
        <v>10.406602872519674</v>
      </c>
      <c r="J638" s="1">
        <f t="shared" si="86"/>
        <v>10.406602872519674</v>
      </c>
      <c r="K638" s="1">
        <f t="shared" si="87"/>
        <v>4.1853868127450016E-3</v>
      </c>
      <c r="L638" s="1">
        <f t="shared" si="88"/>
        <v>2.018709257462932E-2</v>
      </c>
      <c r="M638" s="1">
        <f t="shared" si="89"/>
        <v>1.0415841561655332E-2</v>
      </c>
      <c r="N638" s="1">
        <f t="shared" si="90"/>
        <v>33</v>
      </c>
    </row>
    <row r="639" spans="1:14" x14ac:dyDescent="0.25">
      <c r="A639" s="1">
        <v>21</v>
      </c>
      <c r="B639" s="2">
        <v>6</v>
      </c>
      <c r="C639" s="2">
        <v>1</v>
      </c>
      <c r="D639" s="3">
        <v>10</v>
      </c>
      <c r="E639" s="3">
        <f t="shared" si="82"/>
        <v>100</v>
      </c>
      <c r="F639" s="3"/>
      <c r="G639" s="1">
        <f t="shared" si="83"/>
        <v>14.14</v>
      </c>
      <c r="H639" s="1">
        <f t="shared" si="84"/>
        <v>12.100626079470082</v>
      </c>
      <c r="I639" s="20">
        <f t="shared" si="85"/>
        <v>11.949209371112167</v>
      </c>
      <c r="J639" s="1">
        <f t="shared" si="86"/>
        <v>11.949209371112167</v>
      </c>
      <c r="K639" s="1">
        <f t="shared" si="87"/>
        <v>7.8539816339744835E-3</v>
      </c>
      <c r="L639" s="1">
        <f t="shared" si="88"/>
        <v>4.1871340231639659E-2</v>
      </c>
      <c r="M639" s="1">
        <f t="shared" si="89"/>
        <v>3.5318241403776242E-2</v>
      </c>
      <c r="N639" s="1">
        <f t="shared" si="90"/>
        <v>33</v>
      </c>
    </row>
    <row r="640" spans="1:14" x14ac:dyDescent="0.25">
      <c r="A640" s="1">
        <v>21</v>
      </c>
      <c r="B640" s="2">
        <v>7</v>
      </c>
      <c r="C640" s="2">
        <v>1</v>
      </c>
      <c r="D640" s="3">
        <v>14.8</v>
      </c>
      <c r="E640" s="3">
        <f t="shared" si="82"/>
        <v>219.04000000000002</v>
      </c>
      <c r="F640" s="3"/>
      <c r="G640" s="1">
        <f t="shared" si="83"/>
        <v>14.14</v>
      </c>
      <c r="H640" s="1">
        <f t="shared" si="84"/>
        <v>12.100626079470082</v>
      </c>
      <c r="I640" s="20">
        <f t="shared" si="85"/>
        <v>13.41745337570349</v>
      </c>
      <c r="J640" s="1">
        <f t="shared" si="86"/>
        <v>13.41745337570349</v>
      </c>
      <c r="K640" s="1">
        <f t="shared" si="87"/>
        <v>1.7203361371057709E-2</v>
      </c>
      <c r="L640" s="1">
        <f t="shared" si="88"/>
        <v>9.741095114512463E-2</v>
      </c>
      <c r="M640" s="1">
        <f t="shared" si="89"/>
        <v>9.4403695776814567E-2</v>
      </c>
      <c r="N640" s="1">
        <f t="shared" si="90"/>
        <v>33</v>
      </c>
    </row>
    <row r="641" spans="1:14" x14ac:dyDescent="0.25">
      <c r="A641" s="1">
        <v>21</v>
      </c>
      <c r="B641" s="2">
        <v>8</v>
      </c>
      <c r="C641" s="2">
        <v>1</v>
      </c>
      <c r="D641" s="3">
        <v>5.6</v>
      </c>
      <c r="E641" s="3">
        <f t="shared" si="82"/>
        <v>31.359999999999996</v>
      </c>
      <c r="F641" s="3"/>
      <c r="G641" s="1">
        <f t="shared" si="83"/>
        <v>14.14</v>
      </c>
      <c r="H641" s="1">
        <f t="shared" si="84"/>
        <v>12.100626079470082</v>
      </c>
      <c r="I641" s="20">
        <f t="shared" si="85"/>
        <v>8.9970689077362618</v>
      </c>
      <c r="J641" s="1">
        <f t="shared" si="86"/>
        <v>8.9970689077362618</v>
      </c>
      <c r="K641" s="1">
        <f t="shared" si="87"/>
        <v>2.4630086404143973E-3</v>
      </c>
      <c r="L641" s="1">
        <f t="shared" si="88"/>
        <v>1.0560667396903424E-2</v>
      </c>
      <c r="M641" s="1">
        <f t="shared" si="89"/>
        <v>1.3233410864598521E-3</v>
      </c>
      <c r="N641" s="1">
        <f t="shared" si="90"/>
        <v>33</v>
      </c>
    </row>
    <row r="642" spans="1:14" x14ac:dyDescent="0.25">
      <c r="A642" s="1">
        <v>21</v>
      </c>
      <c r="B642" s="2">
        <v>9</v>
      </c>
      <c r="C642" s="2">
        <v>1</v>
      </c>
      <c r="D642" s="3">
        <v>16</v>
      </c>
      <c r="E642" s="3">
        <f t="shared" si="82"/>
        <v>256</v>
      </c>
      <c r="F642" s="3">
        <v>15.1</v>
      </c>
      <c r="G642" s="1">
        <f t="shared" si="83"/>
        <v>14.14</v>
      </c>
      <c r="H642" s="1">
        <f t="shared" si="84"/>
        <v>12.100626079470082</v>
      </c>
      <c r="I642" s="20">
        <f t="shared" si="85"/>
        <v>13.63102228833317</v>
      </c>
      <c r="J642" s="1">
        <f t="shared" si="86"/>
        <v>15.1</v>
      </c>
      <c r="K642" s="1">
        <f t="shared" si="87"/>
        <v>2.0106192982974676E-2</v>
      </c>
      <c r="L642" s="1">
        <f t="shared" si="88"/>
        <v>0.12847980978471268</v>
      </c>
      <c r="M642" s="1">
        <f t="shared" si="89"/>
        <v>0.12563371734371645</v>
      </c>
      <c r="N642" s="1">
        <f t="shared" si="90"/>
        <v>33</v>
      </c>
    </row>
    <row r="643" spans="1:14" x14ac:dyDescent="0.25">
      <c r="A643" s="1">
        <v>21</v>
      </c>
      <c r="B643" s="2">
        <v>10</v>
      </c>
      <c r="C643" s="2">
        <v>1</v>
      </c>
      <c r="D643" s="3">
        <v>14.9</v>
      </c>
      <c r="E643" s="3">
        <f t="shared" si="82"/>
        <v>222.01000000000002</v>
      </c>
      <c r="F643" s="3"/>
      <c r="G643" s="1">
        <f t="shared" si="83"/>
        <v>14.14</v>
      </c>
      <c r="H643" s="1">
        <f t="shared" si="84"/>
        <v>12.100626079470082</v>
      </c>
      <c r="I643" s="20">
        <f t="shared" si="85"/>
        <v>13.436979376486548</v>
      </c>
      <c r="J643" s="1">
        <f t="shared" si="86"/>
        <v>13.436979376486548</v>
      </c>
      <c r="K643" s="1">
        <f t="shared" si="87"/>
        <v>1.743662462558675E-2</v>
      </c>
      <c r="L643" s="1">
        <f t="shared" si="88"/>
        <v>9.8773285077096665E-2</v>
      </c>
      <c r="M643" s="1">
        <f t="shared" si="89"/>
        <v>9.5809970543045242E-2</v>
      </c>
      <c r="N643" s="1">
        <f t="shared" si="90"/>
        <v>33</v>
      </c>
    </row>
    <row r="644" spans="1:14" x14ac:dyDescent="0.25">
      <c r="A644" s="1">
        <v>21</v>
      </c>
      <c r="B644" s="2">
        <v>11</v>
      </c>
      <c r="C644" s="2">
        <v>1</v>
      </c>
      <c r="D644" s="3">
        <v>10.1</v>
      </c>
      <c r="E644" s="3">
        <f t="shared" si="82"/>
        <v>102.00999999999999</v>
      </c>
      <c r="F644" s="3"/>
      <c r="G644" s="1">
        <f t="shared" si="83"/>
        <v>14.14</v>
      </c>
      <c r="H644" s="1">
        <f t="shared" si="84"/>
        <v>12.100626079470082</v>
      </c>
      <c r="I644" s="20">
        <f t="shared" si="85"/>
        <v>11.993734014171132</v>
      </c>
      <c r="J644" s="1">
        <f t="shared" si="86"/>
        <v>11.993734014171132</v>
      </c>
      <c r="K644" s="1">
        <f t="shared" si="87"/>
        <v>8.0118466648173691E-3</v>
      </c>
      <c r="L644" s="1">
        <f t="shared" si="88"/>
        <v>4.2816455905150173E-2</v>
      </c>
      <c r="M644" s="1">
        <f t="shared" si="89"/>
        <v>3.6374680100995919E-2</v>
      </c>
      <c r="N644" s="1">
        <f t="shared" si="90"/>
        <v>33</v>
      </c>
    </row>
    <row r="645" spans="1:14" x14ac:dyDescent="0.25">
      <c r="A645" s="1">
        <v>21</v>
      </c>
      <c r="B645" s="2">
        <v>12</v>
      </c>
      <c r="C645" s="2">
        <v>1</v>
      </c>
      <c r="D645" s="3">
        <v>16.399999999999999</v>
      </c>
      <c r="E645" s="3">
        <f t="shared" si="82"/>
        <v>268.95999999999998</v>
      </c>
      <c r="F645" s="3">
        <v>13.8</v>
      </c>
      <c r="G645" s="1">
        <f t="shared" si="83"/>
        <v>14.14</v>
      </c>
      <c r="H645" s="1">
        <f t="shared" si="84"/>
        <v>12.100626079470082</v>
      </c>
      <c r="I645" s="20">
        <f t="shared" si="85"/>
        <v>13.692976302915827</v>
      </c>
      <c r="J645" s="1">
        <f t="shared" si="86"/>
        <v>13.8</v>
      </c>
      <c r="K645" s="1">
        <f t="shared" si="87"/>
        <v>2.1124069002737767E-2</v>
      </c>
      <c r="L645" s="1">
        <f t="shared" si="88"/>
        <v>0.12120285600345268</v>
      </c>
      <c r="M645" s="1">
        <f t="shared" si="89"/>
        <v>0.11878657373056629</v>
      </c>
      <c r="N645" s="1">
        <f t="shared" si="90"/>
        <v>33</v>
      </c>
    </row>
    <row r="646" spans="1:14" x14ac:dyDescent="0.25">
      <c r="A646" s="1">
        <v>21</v>
      </c>
      <c r="B646" s="2">
        <v>13</v>
      </c>
      <c r="C646" s="2">
        <v>1</v>
      </c>
      <c r="D646" s="3">
        <v>11.3</v>
      </c>
      <c r="E646" s="3">
        <f t="shared" si="82"/>
        <v>127.69000000000001</v>
      </c>
      <c r="F646" s="3"/>
      <c r="G646" s="1">
        <f t="shared" si="83"/>
        <v>14.14</v>
      </c>
      <c r="H646" s="1">
        <f t="shared" si="84"/>
        <v>12.100626079470082</v>
      </c>
      <c r="I646" s="20">
        <f t="shared" si="85"/>
        <v>12.472438078885714</v>
      </c>
      <c r="J646" s="1">
        <f t="shared" si="86"/>
        <v>12.472438078885714</v>
      </c>
      <c r="K646" s="1">
        <f t="shared" si="87"/>
        <v>1.0028749148422018E-2</v>
      </c>
      <c r="L646" s="1">
        <f t="shared" si="88"/>
        <v>5.4900738291675112E-2</v>
      </c>
      <c r="M646" s="1">
        <f t="shared" si="89"/>
        <v>4.9653862217895667E-2</v>
      </c>
      <c r="N646" s="1">
        <f t="shared" si="90"/>
        <v>33</v>
      </c>
    </row>
    <row r="647" spans="1:14" x14ac:dyDescent="0.25">
      <c r="A647" s="1">
        <v>21</v>
      </c>
      <c r="B647" s="2">
        <v>14</v>
      </c>
      <c r="C647" s="2">
        <v>1</v>
      </c>
      <c r="D647" s="3">
        <v>6.6</v>
      </c>
      <c r="E647" s="3">
        <f t="shared" si="82"/>
        <v>43.559999999999995</v>
      </c>
      <c r="F647" s="3"/>
      <c r="G647" s="1">
        <f t="shared" si="83"/>
        <v>14.14</v>
      </c>
      <c r="H647" s="1">
        <f t="shared" si="84"/>
        <v>12.100626079470082</v>
      </c>
      <c r="I647" s="20">
        <f t="shared" si="85"/>
        <v>9.8755293642811957</v>
      </c>
      <c r="J647" s="1">
        <f t="shared" si="86"/>
        <v>9.8755293642811957</v>
      </c>
      <c r="K647" s="1">
        <f t="shared" si="87"/>
        <v>3.4211943997592845E-3</v>
      </c>
      <c r="L647" s="1">
        <f t="shared" si="88"/>
        <v>1.5832644748727996E-2</v>
      </c>
      <c r="M647" s="1">
        <f t="shared" si="89"/>
        <v>5.6963055514613684E-3</v>
      </c>
      <c r="N647" s="1">
        <f t="shared" si="90"/>
        <v>33</v>
      </c>
    </row>
    <row r="648" spans="1:14" x14ac:dyDescent="0.25">
      <c r="A648" s="1">
        <v>21</v>
      </c>
      <c r="B648" s="2">
        <v>15</v>
      </c>
      <c r="C648" s="2">
        <v>1</v>
      </c>
      <c r="D648" s="3">
        <v>10.9</v>
      </c>
      <c r="E648" s="3">
        <f t="shared" si="82"/>
        <v>118.81</v>
      </c>
      <c r="F648" s="3"/>
      <c r="G648" s="1">
        <f t="shared" si="83"/>
        <v>14.14</v>
      </c>
      <c r="H648" s="1">
        <f t="shared" si="84"/>
        <v>12.100626079470082</v>
      </c>
      <c r="I648" s="20">
        <f t="shared" si="85"/>
        <v>12.323697045549975</v>
      </c>
      <c r="J648" s="1">
        <f t="shared" si="86"/>
        <v>12.323697045549975</v>
      </c>
      <c r="K648" s="1">
        <f t="shared" si="87"/>
        <v>9.3313155793250824E-3</v>
      </c>
      <c r="L648" s="1">
        <f t="shared" si="88"/>
        <v>5.0722466947783977E-2</v>
      </c>
      <c r="M648" s="1">
        <f t="shared" si="89"/>
        <v>4.5106149155480474E-2</v>
      </c>
      <c r="N648" s="1">
        <f t="shared" si="90"/>
        <v>33</v>
      </c>
    </row>
    <row r="649" spans="1:14" x14ac:dyDescent="0.25">
      <c r="A649" s="1">
        <v>21</v>
      </c>
      <c r="B649" s="2">
        <v>16</v>
      </c>
      <c r="C649" s="2">
        <v>1</v>
      </c>
      <c r="D649" s="3">
        <v>13.8</v>
      </c>
      <c r="E649" s="3">
        <f t="shared" si="82"/>
        <v>190.44000000000003</v>
      </c>
      <c r="F649" s="3"/>
      <c r="G649" s="1">
        <f t="shared" si="83"/>
        <v>14.14</v>
      </c>
      <c r="H649" s="1">
        <f t="shared" si="84"/>
        <v>12.100626079470082</v>
      </c>
      <c r="I649" s="20">
        <f t="shared" si="85"/>
        <v>13.20259076642432</v>
      </c>
      <c r="J649" s="1">
        <f t="shared" si="86"/>
        <v>13.20259076642432</v>
      </c>
      <c r="K649" s="1">
        <f t="shared" si="87"/>
        <v>1.4957122623741007E-2</v>
      </c>
      <c r="L649" s="1">
        <f t="shared" si="88"/>
        <v>8.4222897138586217E-2</v>
      </c>
      <c r="M649" s="1">
        <f t="shared" si="89"/>
        <v>8.0725886593595628E-2</v>
      </c>
      <c r="N649" s="1">
        <f t="shared" si="90"/>
        <v>33</v>
      </c>
    </row>
    <row r="650" spans="1:14" x14ac:dyDescent="0.25">
      <c r="A650" s="1">
        <v>21</v>
      </c>
      <c r="B650" s="2">
        <v>17</v>
      </c>
      <c r="C650" s="2">
        <v>1</v>
      </c>
      <c r="D650" s="3">
        <v>11.4</v>
      </c>
      <c r="E650" s="3">
        <f t="shared" si="82"/>
        <v>129.96</v>
      </c>
      <c r="F650" s="3"/>
      <c r="G650" s="1">
        <f t="shared" si="83"/>
        <v>14.14</v>
      </c>
      <c r="H650" s="1">
        <f t="shared" si="84"/>
        <v>12.100626079470082</v>
      </c>
      <c r="I650" s="20">
        <f t="shared" si="85"/>
        <v>12.508054115981901</v>
      </c>
      <c r="J650" s="1">
        <f t="shared" si="86"/>
        <v>12.508054115981901</v>
      </c>
      <c r="K650" s="1">
        <f t="shared" si="87"/>
        <v>1.0207034531513238E-2</v>
      </c>
      <c r="L650" s="1">
        <f t="shared" si="88"/>
        <v>5.596828025749008E-2</v>
      </c>
      <c r="M650" s="1">
        <f t="shared" si="89"/>
        <v>5.0809400070993771E-2</v>
      </c>
      <c r="N650" s="1">
        <f t="shared" si="90"/>
        <v>33</v>
      </c>
    </row>
    <row r="651" spans="1:14" x14ac:dyDescent="0.25">
      <c r="A651" s="1">
        <v>21</v>
      </c>
      <c r="B651" s="2">
        <v>18</v>
      </c>
      <c r="C651" s="2">
        <v>1</v>
      </c>
      <c r="D651" s="3">
        <v>14.2</v>
      </c>
      <c r="E651" s="3">
        <f t="shared" si="82"/>
        <v>201.64</v>
      </c>
      <c r="F651" s="3"/>
      <c r="G651" s="1">
        <f t="shared" si="83"/>
        <v>14.14</v>
      </c>
      <c r="H651" s="1">
        <f t="shared" si="84"/>
        <v>12.100626079470082</v>
      </c>
      <c r="I651" s="20">
        <f t="shared" si="85"/>
        <v>13.292986283786465</v>
      </c>
      <c r="J651" s="1">
        <f t="shared" si="86"/>
        <v>13.292986283786465</v>
      </c>
      <c r="K651" s="1">
        <f t="shared" si="87"/>
        <v>1.5836768566746148E-2</v>
      </c>
      <c r="L651" s="1">
        <f t="shared" si="88"/>
        <v>8.940224219838977E-2</v>
      </c>
      <c r="M651" s="1">
        <f t="shared" si="89"/>
        <v>8.6112701928347676E-2</v>
      </c>
      <c r="N651" s="1">
        <f t="shared" si="90"/>
        <v>33</v>
      </c>
    </row>
    <row r="652" spans="1:14" x14ac:dyDescent="0.25">
      <c r="A652" s="1">
        <v>21</v>
      </c>
      <c r="B652" s="2">
        <v>19</v>
      </c>
      <c r="C652" s="2">
        <v>1</v>
      </c>
      <c r="D652" s="3">
        <v>8.4</v>
      </c>
      <c r="E652" s="3">
        <f t="shared" si="82"/>
        <v>70.56</v>
      </c>
      <c r="F652" s="3"/>
      <c r="G652" s="1">
        <f t="shared" si="83"/>
        <v>14.14</v>
      </c>
      <c r="H652" s="1">
        <f t="shared" si="84"/>
        <v>12.100626079470082</v>
      </c>
      <c r="I652" s="20">
        <f t="shared" si="85"/>
        <v>11.12226949243065</v>
      </c>
      <c r="J652" s="1">
        <f t="shared" si="86"/>
        <v>11.12226949243065</v>
      </c>
      <c r="K652" s="1">
        <f t="shared" si="87"/>
        <v>5.541769440932395E-3</v>
      </c>
      <c r="L652" s="1">
        <f t="shared" si="88"/>
        <v>2.8106129302131046E-2</v>
      </c>
      <c r="M652" s="1">
        <f t="shared" si="89"/>
        <v>1.9586747342541937E-2</v>
      </c>
      <c r="N652" s="1">
        <f t="shared" si="90"/>
        <v>33</v>
      </c>
    </row>
    <row r="653" spans="1:14" x14ac:dyDescent="0.25">
      <c r="A653" s="1">
        <v>21</v>
      </c>
      <c r="B653" s="2">
        <v>20</v>
      </c>
      <c r="C653" s="2">
        <v>1</v>
      </c>
      <c r="D653" s="3">
        <v>6.8</v>
      </c>
      <c r="E653" s="3">
        <f t="shared" si="82"/>
        <v>46.239999999999995</v>
      </c>
      <c r="F653" s="3"/>
      <c r="G653" s="1">
        <f t="shared" si="83"/>
        <v>14.14</v>
      </c>
      <c r="H653" s="1">
        <f t="shared" si="84"/>
        <v>12.100626079470082</v>
      </c>
      <c r="I653" s="20">
        <f t="shared" si="85"/>
        <v>10.033833275772821</v>
      </c>
      <c r="J653" s="1">
        <f t="shared" si="86"/>
        <v>10.033833275772821</v>
      </c>
      <c r="K653" s="1">
        <f t="shared" si="87"/>
        <v>3.6316811075498005E-3</v>
      </c>
      <c r="L653" s="1">
        <f t="shared" si="88"/>
        <v>1.7021475040858811E-2</v>
      </c>
      <c r="M653" s="1">
        <f t="shared" si="89"/>
        <v>6.9293268674884279E-3</v>
      </c>
      <c r="N653" s="1">
        <f t="shared" si="90"/>
        <v>33</v>
      </c>
    </row>
    <row r="654" spans="1:14" x14ac:dyDescent="0.25">
      <c r="A654" s="1">
        <v>21</v>
      </c>
      <c r="B654" s="2">
        <v>21</v>
      </c>
      <c r="C654" s="2">
        <v>1</v>
      </c>
      <c r="D654" s="3">
        <v>7.9</v>
      </c>
      <c r="E654" s="3">
        <f t="shared" ref="E654:E717" si="91">D654^2</f>
        <v>62.410000000000004</v>
      </c>
      <c r="F654" s="3"/>
      <c r="G654" s="1">
        <f t="shared" ref="G654:G717" si="92">VLOOKUP($A654,$Q$13:$U$39,2,FALSE)</f>
        <v>14.14</v>
      </c>
      <c r="H654" s="1">
        <f t="shared" ref="H654:H717" si="93">VLOOKUP($A654,$Q$13:$U$39,4,FALSE)</f>
        <v>12.100626079470082</v>
      </c>
      <c r="I654" s="20">
        <f t="shared" ref="I654:I717" si="94">G654*(1+$G$2*G654*EXP($G$3*G654))*(1-EXP(-$G$4*D654/H654))</f>
        <v>10.813665341480455</v>
      </c>
      <c r="J654" s="1">
        <f t="shared" ref="J654:J717" si="95">IF(F654&lt;&gt;"",F654,I654)</f>
        <v>10.813665341480455</v>
      </c>
      <c r="K654" s="1">
        <f t="shared" ref="K654:K717" si="96">PI()/40000*E654</f>
        <v>4.9016699377634754E-3</v>
      </c>
      <c r="L654" s="1">
        <f t="shared" ref="L654:L717" si="97">$I$2*D654^$I$3*J654^$I$4</f>
        <v>2.434595890529671E-2</v>
      </c>
      <c r="M654" s="1">
        <f t="shared" ref="M654:M717" si="98">L654*EXP(-$K$2*(6/D654)^$K$3)</f>
        <v>1.520697933369441E-2</v>
      </c>
      <c r="N654" s="1">
        <f t="shared" ref="N654:N717" si="99">VLOOKUP($A654,$Q$13:$U$39,5,FALSE)</f>
        <v>33</v>
      </c>
    </row>
    <row r="655" spans="1:14" x14ac:dyDescent="0.25">
      <c r="A655" s="1">
        <v>21</v>
      </c>
      <c r="B655" s="2">
        <v>22</v>
      </c>
      <c r="C655" s="2">
        <v>1</v>
      </c>
      <c r="D655" s="3">
        <v>11.8</v>
      </c>
      <c r="E655" s="3">
        <f t="shared" si="91"/>
        <v>139.24</v>
      </c>
      <c r="F655" s="3"/>
      <c r="G655" s="1">
        <f t="shared" si="92"/>
        <v>14.14</v>
      </c>
      <c r="H655" s="1">
        <f t="shared" si="93"/>
        <v>12.100626079470082</v>
      </c>
      <c r="I655" s="20">
        <f t="shared" si="94"/>
        <v>12.644556572408669</v>
      </c>
      <c r="J655" s="1">
        <f t="shared" si="95"/>
        <v>12.644556572408669</v>
      </c>
      <c r="K655" s="1">
        <f t="shared" si="96"/>
        <v>1.093588402714607E-2</v>
      </c>
      <c r="L655" s="1">
        <f t="shared" si="97"/>
        <v>6.0329018444305348E-2</v>
      </c>
      <c r="M655" s="1">
        <f t="shared" si="98"/>
        <v>5.5505332972432202E-2</v>
      </c>
      <c r="N655" s="1">
        <f t="shared" si="99"/>
        <v>33</v>
      </c>
    </row>
    <row r="656" spans="1:14" x14ac:dyDescent="0.25">
      <c r="A656" s="1">
        <v>21</v>
      </c>
      <c r="B656" s="2">
        <v>23</v>
      </c>
      <c r="C656" s="2">
        <v>1</v>
      </c>
      <c r="D656" s="3">
        <v>8.8000000000000007</v>
      </c>
      <c r="E656" s="3">
        <f t="shared" si="91"/>
        <v>77.440000000000012</v>
      </c>
      <c r="F656" s="3"/>
      <c r="G656" s="1">
        <f t="shared" si="92"/>
        <v>14.14</v>
      </c>
      <c r="H656" s="1">
        <f t="shared" si="93"/>
        <v>12.100626079470082</v>
      </c>
      <c r="I656" s="20">
        <f t="shared" si="94"/>
        <v>11.350767507556977</v>
      </c>
      <c r="J656" s="1">
        <f t="shared" si="95"/>
        <v>11.350767507556977</v>
      </c>
      <c r="K656" s="1">
        <f t="shared" si="96"/>
        <v>6.0821233773498407E-3</v>
      </c>
      <c r="L656" s="1">
        <f t="shared" si="97"/>
        <v>3.1303178161157665E-2</v>
      </c>
      <c r="M656" s="1">
        <f t="shared" si="98"/>
        <v>2.3295473411807443E-2</v>
      </c>
      <c r="N656" s="1">
        <f t="shared" si="99"/>
        <v>33</v>
      </c>
    </row>
    <row r="657" spans="1:14" x14ac:dyDescent="0.25">
      <c r="A657" s="1">
        <v>21</v>
      </c>
      <c r="B657" s="2">
        <v>24</v>
      </c>
      <c r="C657" s="2">
        <v>1</v>
      </c>
      <c r="D657" s="3">
        <v>10.6</v>
      </c>
      <c r="E657" s="3">
        <f t="shared" si="91"/>
        <v>112.36</v>
      </c>
      <c r="F657" s="3"/>
      <c r="G657" s="1">
        <f t="shared" si="92"/>
        <v>14.14</v>
      </c>
      <c r="H657" s="1">
        <f t="shared" si="93"/>
        <v>12.100626079470082</v>
      </c>
      <c r="I657" s="20">
        <f t="shared" si="94"/>
        <v>12.205240808160051</v>
      </c>
      <c r="J657" s="1">
        <f t="shared" si="95"/>
        <v>12.205240808160051</v>
      </c>
      <c r="K657" s="1">
        <f t="shared" si="96"/>
        <v>8.8247337639337283E-3</v>
      </c>
      <c r="L657" s="1">
        <f t="shared" si="97"/>
        <v>4.7686515895350903E-2</v>
      </c>
      <c r="M657" s="1">
        <f t="shared" si="98"/>
        <v>4.1774310277033579E-2</v>
      </c>
      <c r="N657" s="1">
        <f t="shared" si="99"/>
        <v>33</v>
      </c>
    </row>
    <row r="658" spans="1:14" x14ac:dyDescent="0.25">
      <c r="A658" s="1">
        <v>21</v>
      </c>
      <c r="B658" s="2">
        <v>25</v>
      </c>
      <c r="C658" s="2">
        <v>1</v>
      </c>
      <c r="D658" s="3">
        <v>11.5</v>
      </c>
      <c r="E658" s="3">
        <f t="shared" si="91"/>
        <v>132.25</v>
      </c>
      <c r="F658" s="3"/>
      <c r="G658" s="1">
        <f t="shared" si="92"/>
        <v>14.14</v>
      </c>
      <c r="H658" s="1">
        <f t="shared" si="93"/>
        <v>12.100626079470082</v>
      </c>
      <c r="I658" s="20">
        <f t="shared" si="94"/>
        <v>12.543063746671612</v>
      </c>
      <c r="J658" s="1">
        <f t="shared" si="95"/>
        <v>12.543063746671612</v>
      </c>
      <c r="K658" s="1">
        <f t="shared" si="96"/>
        <v>1.0386890710931254E-2</v>
      </c>
      <c r="L658" s="1">
        <f t="shared" si="97"/>
        <v>5.7044923013410173E-2</v>
      </c>
      <c r="M658" s="1">
        <f t="shared" si="98"/>
        <v>5.1972335549032356E-2</v>
      </c>
      <c r="N658" s="1">
        <f t="shared" si="99"/>
        <v>33</v>
      </c>
    </row>
    <row r="659" spans="1:14" x14ac:dyDescent="0.25">
      <c r="A659" s="1">
        <v>21</v>
      </c>
      <c r="B659" s="2">
        <v>26</v>
      </c>
      <c r="C659" s="2">
        <v>1</v>
      </c>
      <c r="D659" s="3">
        <v>12.9</v>
      </c>
      <c r="E659" s="3">
        <f t="shared" si="91"/>
        <v>166.41</v>
      </c>
      <c r="F659" s="3"/>
      <c r="G659" s="1">
        <f t="shared" si="92"/>
        <v>14.14</v>
      </c>
      <c r="H659" s="1">
        <f t="shared" si="93"/>
        <v>12.100626079470082</v>
      </c>
      <c r="I659" s="20">
        <f t="shared" si="94"/>
        <v>12.975000529101296</v>
      </c>
      <c r="J659" s="1">
        <f t="shared" si="95"/>
        <v>12.975000529101296</v>
      </c>
      <c r="K659" s="1">
        <f t="shared" si="96"/>
        <v>1.3069810837096936E-2</v>
      </c>
      <c r="L659" s="1">
        <f t="shared" si="97"/>
        <v>7.3049519124451831E-2</v>
      </c>
      <c r="M659" s="1">
        <f t="shared" si="98"/>
        <v>6.9020758083665354E-2</v>
      </c>
      <c r="N659" s="1">
        <f t="shared" si="99"/>
        <v>33</v>
      </c>
    </row>
    <row r="660" spans="1:14" x14ac:dyDescent="0.25">
      <c r="A660" s="1">
        <v>21</v>
      </c>
      <c r="B660" s="2">
        <v>27</v>
      </c>
      <c r="C660" s="2">
        <v>1</v>
      </c>
      <c r="D660" s="3">
        <v>11.4</v>
      </c>
      <c r="E660" s="3">
        <f t="shared" si="91"/>
        <v>129.96</v>
      </c>
      <c r="F660" s="3"/>
      <c r="G660" s="1">
        <f t="shared" si="92"/>
        <v>14.14</v>
      </c>
      <c r="H660" s="1">
        <f t="shared" si="93"/>
        <v>12.100626079470082</v>
      </c>
      <c r="I660" s="20">
        <f t="shared" si="94"/>
        <v>12.508054115981901</v>
      </c>
      <c r="J660" s="1">
        <f t="shared" si="95"/>
        <v>12.508054115981901</v>
      </c>
      <c r="K660" s="1">
        <f t="shared" si="96"/>
        <v>1.0207034531513238E-2</v>
      </c>
      <c r="L660" s="1">
        <f t="shared" si="97"/>
        <v>5.596828025749008E-2</v>
      </c>
      <c r="M660" s="1">
        <f t="shared" si="98"/>
        <v>5.0809400070993771E-2</v>
      </c>
      <c r="N660" s="1">
        <f t="shared" si="99"/>
        <v>33</v>
      </c>
    </row>
    <row r="661" spans="1:14" x14ac:dyDescent="0.25">
      <c r="A661" s="1">
        <v>21</v>
      </c>
      <c r="B661" s="2">
        <v>28</v>
      </c>
      <c r="C661" s="2">
        <v>1</v>
      </c>
      <c r="D661" s="3">
        <v>12.2</v>
      </c>
      <c r="E661" s="3">
        <f t="shared" si="91"/>
        <v>148.83999999999997</v>
      </c>
      <c r="F661" s="3"/>
      <c r="G661" s="1">
        <f t="shared" si="92"/>
        <v>14.14</v>
      </c>
      <c r="H661" s="1">
        <f t="shared" si="93"/>
        <v>12.100626079470082</v>
      </c>
      <c r="I661" s="20">
        <f t="shared" si="94"/>
        <v>12.77199728898826</v>
      </c>
      <c r="J661" s="1">
        <f t="shared" si="95"/>
        <v>12.77199728898826</v>
      </c>
      <c r="K661" s="1">
        <f t="shared" si="96"/>
        <v>1.1689866264007618E-2</v>
      </c>
      <c r="L661" s="1">
        <f t="shared" si="97"/>
        <v>6.4832596122353217E-2</v>
      </c>
      <c r="M661" s="1">
        <f t="shared" si="98"/>
        <v>6.0318477026790815E-2</v>
      </c>
      <c r="N661" s="1">
        <f t="shared" si="99"/>
        <v>33</v>
      </c>
    </row>
    <row r="662" spans="1:14" x14ac:dyDescent="0.25">
      <c r="A662" s="1">
        <v>21</v>
      </c>
      <c r="B662" s="2">
        <v>29</v>
      </c>
      <c r="C662" s="2">
        <v>1</v>
      </c>
      <c r="D662" s="3">
        <v>12.2</v>
      </c>
      <c r="E662" s="3">
        <f t="shared" si="91"/>
        <v>148.83999999999997</v>
      </c>
      <c r="F662" s="3"/>
      <c r="G662" s="1">
        <f t="shared" si="92"/>
        <v>14.14</v>
      </c>
      <c r="H662" s="1">
        <f t="shared" si="93"/>
        <v>12.100626079470082</v>
      </c>
      <c r="I662" s="20">
        <f t="shared" si="94"/>
        <v>12.77199728898826</v>
      </c>
      <c r="J662" s="1">
        <f t="shared" si="95"/>
        <v>12.77199728898826</v>
      </c>
      <c r="K662" s="1">
        <f t="shared" si="96"/>
        <v>1.1689866264007618E-2</v>
      </c>
      <c r="L662" s="1">
        <f t="shared" si="97"/>
        <v>6.4832596122353217E-2</v>
      </c>
      <c r="M662" s="1">
        <f t="shared" si="98"/>
        <v>6.0318477026790815E-2</v>
      </c>
      <c r="N662" s="1">
        <f t="shared" si="99"/>
        <v>33</v>
      </c>
    </row>
    <row r="663" spans="1:14" x14ac:dyDescent="0.25">
      <c r="A663" s="1">
        <v>21</v>
      </c>
      <c r="B663" s="2">
        <v>30</v>
      </c>
      <c r="C663" s="2">
        <v>1</v>
      </c>
      <c r="D663" s="3">
        <v>9.4</v>
      </c>
      <c r="E663" s="3">
        <f t="shared" si="91"/>
        <v>88.360000000000014</v>
      </c>
      <c r="F663" s="3"/>
      <c r="G663" s="1">
        <f t="shared" si="92"/>
        <v>14.14</v>
      </c>
      <c r="H663" s="1">
        <f t="shared" si="93"/>
        <v>12.100626079470082</v>
      </c>
      <c r="I663" s="20">
        <f t="shared" si="94"/>
        <v>11.665390226487238</v>
      </c>
      <c r="J663" s="1">
        <f t="shared" si="95"/>
        <v>11.665390226487238</v>
      </c>
      <c r="K663" s="1">
        <f t="shared" si="96"/>
        <v>6.939778171779854E-3</v>
      </c>
      <c r="L663" s="1">
        <f t="shared" si="97"/>
        <v>3.6406853318513947E-2</v>
      </c>
      <c r="M663" s="1">
        <f t="shared" si="98"/>
        <v>2.9150544257041288E-2</v>
      </c>
      <c r="N663" s="1">
        <f t="shared" si="99"/>
        <v>33</v>
      </c>
    </row>
    <row r="664" spans="1:14" x14ac:dyDescent="0.25">
      <c r="A664" s="1">
        <v>21</v>
      </c>
      <c r="B664" s="2">
        <v>31</v>
      </c>
      <c r="C664" s="2">
        <v>1</v>
      </c>
      <c r="D664" s="3">
        <v>11.9</v>
      </c>
      <c r="E664" s="3">
        <f t="shared" si="91"/>
        <v>141.61000000000001</v>
      </c>
      <c r="F664" s="3"/>
      <c r="G664" s="1">
        <f t="shared" si="92"/>
        <v>14.14</v>
      </c>
      <c r="H664" s="1">
        <f t="shared" si="93"/>
        <v>12.100626079470082</v>
      </c>
      <c r="I664" s="20">
        <f t="shared" si="94"/>
        <v>12.677242082538498</v>
      </c>
      <c r="J664" s="1">
        <f t="shared" si="95"/>
        <v>12.677242082538498</v>
      </c>
      <c r="K664" s="1">
        <f t="shared" si="96"/>
        <v>1.1122023391871266E-2</v>
      </c>
      <c r="L664" s="1">
        <f t="shared" si="97"/>
        <v>6.1441628383587181E-2</v>
      </c>
      <c r="M664" s="1">
        <f t="shared" si="98"/>
        <v>5.6697670331916646E-2</v>
      </c>
      <c r="N664" s="1">
        <f t="shared" si="99"/>
        <v>33</v>
      </c>
    </row>
    <row r="665" spans="1:14" x14ac:dyDescent="0.25">
      <c r="A665" s="1">
        <v>21</v>
      </c>
      <c r="B665" s="2">
        <v>32</v>
      </c>
      <c r="C665" s="2">
        <v>1</v>
      </c>
      <c r="D665" s="3">
        <v>12</v>
      </c>
      <c r="E665" s="3">
        <f t="shared" si="91"/>
        <v>144</v>
      </c>
      <c r="F665" s="3"/>
      <c r="G665" s="1">
        <f t="shared" si="92"/>
        <v>14.14</v>
      </c>
      <c r="H665" s="1">
        <f t="shared" si="93"/>
        <v>12.100626079470082</v>
      </c>
      <c r="I665" s="20">
        <f t="shared" si="94"/>
        <v>12.709371082052389</v>
      </c>
      <c r="J665" s="1">
        <f t="shared" si="95"/>
        <v>12.709371082052389</v>
      </c>
      <c r="K665" s="1">
        <f t="shared" si="96"/>
        <v>1.1309733552923255E-2</v>
      </c>
      <c r="L665" s="1">
        <f t="shared" si="97"/>
        <v>6.2563122757390274E-2</v>
      </c>
      <c r="M665" s="1">
        <f t="shared" si="98"/>
        <v>5.7897316604558997E-2</v>
      </c>
      <c r="N665" s="1">
        <f t="shared" si="99"/>
        <v>33</v>
      </c>
    </row>
    <row r="666" spans="1:14" x14ac:dyDescent="0.25">
      <c r="A666" s="1">
        <v>21</v>
      </c>
      <c r="B666" s="2">
        <v>33</v>
      </c>
      <c r="C666" s="2">
        <v>1</v>
      </c>
      <c r="D666" s="3">
        <v>11.6</v>
      </c>
      <c r="E666" s="3">
        <f t="shared" si="91"/>
        <v>134.56</v>
      </c>
      <c r="F666" s="3"/>
      <c r="G666" s="1">
        <f t="shared" si="92"/>
        <v>14.14</v>
      </c>
      <c r="H666" s="1">
        <f t="shared" si="93"/>
        <v>12.100626079470082</v>
      </c>
      <c r="I666" s="20">
        <f t="shared" si="94"/>
        <v>12.57747729576243</v>
      </c>
      <c r="J666" s="1">
        <f t="shared" si="95"/>
        <v>12.57747729576243</v>
      </c>
      <c r="K666" s="1">
        <f t="shared" si="96"/>
        <v>1.0568317686676064E-2</v>
      </c>
      <c r="L666" s="1">
        <f t="shared" si="97"/>
        <v>5.8130622644550711E-2</v>
      </c>
      <c r="M666" s="1">
        <f t="shared" si="98"/>
        <v>5.3142648511492641E-2</v>
      </c>
      <c r="N666" s="1">
        <f t="shared" si="99"/>
        <v>33</v>
      </c>
    </row>
    <row r="667" spans="1:14" x14ac:dyDescent="0.25">
      <c r="A667" s="1">
        <v>22</v>
      </c>
      <c r="B667" s="2">
        <v>1</v>
      </c>
      <c r="C667" s="2">
        <v>1</v>
      </c>
      <c r="D667" s="3">
        <v>9.9</v>
      </c>
      <c r="E667" s="3">
        <f t="shared" si="91"/>
        <v>98.01</v>
      </c>
      <c r="F667" s="3"/>
      <c r="G667" s="1">
        <f t="shared" si="92"/>
        <v>11.040000000000003</v>
      </c>
      <c r="H667" s="1">
        <f t="shared" si="93"/>
        <v>11.722298653177445</v>
      </c>
      <c r="I667" s="20">
        <f t="shared" si="94"/>
        <v>9.3486233215528802</v>
      </c>
      <c r="J667" s="1">
        <f t="shared" si="95"/>
        <v>9.3486233215528802</v>
      </c>
      <c r="K667" s="1">
        <f t="shared" si="96"/>
        <v>7.6976873994583908E-3</v>
      </c>
      <c r="L667" s="1">
        <f t="shared" si="97"/>
        <v>3.1038010863755985E-2</v>
      </c>
      <c r="M667" s="1">
        <f t="shared" si="98"/>
        <v>2.5983656729458463E-2</v>
      </c>
      <c r="N667" s="1">
        <f t="shared" si="99"/>
        <v>35</v>
      </c>
    </row>
    <row r="668" spans="1:14" x14ac:dyDescent="0.25">
      <c r="A668" s="1">
        <v>22</v>
      </c>
      <c r="B668" s="2">
        <v>2</v>
      </c>
      <c r="C668" s="2">
        <v>1</v>
      </c>
      <c r="D668" s="3">
        <v>8</v>
      </c>
      <c r="E668" s="3">
        <f t="shared" si="91"/>
        <v>64</v>
      </c>
      <c r="F668" s="3"/>
      <c r="G668" s="1">
        <f t="shared" si="92"/>
        <v>11.040000000000003</v>
      </c>
      <c r="H668" s="1">
        <f t="shared" si="93"/>
        <v>11.722298653177445</v>
      </c>
      <c r="I668" s="20">
        <f t="shared" si="94"/>
        <v>8.5659204178467867</v>
      </c>
      <c r="J668" s="1">
        <f t="shared" si="95"/>
        <v>8.5659204178467867</v>
      </c>
      <c r="K668" s="1">
        <f t="shared" si="96"/>
        <v>5.0265482457436689E-3</v>
      </c>
      <c r="L668" s="1">
        <f t="shared" si="97"/>
        <v>1.9073004413974217E-2</v>
      </c>
      <c r="M668" s="1">
        <f t="shared" si="98"/>
        <v>1.2213269676290715E-2</v>
      </c>
      <c r="N668" s="1">
        <f t="shared" si="99"/>
        <v>35</v>
      </c>
    </row>
    <row r="669" spans="1:14" x14ac:dyDescent="0.25">
      <c r="A669" s="1">
        <v>22</v>
      </c>
      <c r="B669" s="2">
        <v>3</v>
      </c>
      <c r="C669" s="2">
        <v>1</v>
      </c>
      <c r="D669" s="3">
        <v>9</v>
      </c>
      <c r="E669" s="3">
        <f t="shared" si="91"/>
        <v>81</v>
      </c>
      <c r="F669" s="3"/>
      <c r="G669" s="1">
        <f t="shared" si="92"/>
        <v>11.040000000000003</v>
      </c>
      <c r="H669" s="1">
        <f t="shared" si="93"/>
        <v>11.722298653177445</v>
      </c>
      <c r="I669" s="20">
        <f t="shared" si="94"/>
        <v>9.0105572210088027</v>
      </c>
      <c r="J669" s="1">
        <f t="shared" si="95"/>
        <v>9.0105572210088027</v>
      </c>
      <c r="K669" s="1">
        <f t="shared" si="96"/>
        <v>6.3617251235193314E-3</v>
      </c>
      <c r="L669" s="1">
        <f t="shared" si="97"/>
        <v>2.5028789656811969E-2</v>
      </c>
      <c r="M669" s="1">
        <f t="shared" si="98"/>
        <v>1.9141703066677875E-2</v>
      </c>
      <c r="N669" s="1">
        <f t="shared" si="99"/>
        <v>35</v>
      </c>
    </row>
    <row r="670" spans="1:14" x14ac:dyDescent="0.25">
      <c r="A670" s="1">
        <v>22</v>
      </c>
      <c r="B670" s="2">
        <v>4</v>
      </c>
      <c r="C670" s="2">
        <v>1</v>
      </c>
      <c r="D670" s="3">
        <v>10.8</v>
      </c>
      <c r="E670" s="3">
        <f t="shared" si="91"/>
        <v>116.64000000000001</v>
      </c>
      <c r="F670" s="3"/>
      <c r="G670" s="1">
        <f t="shared" si="92"/>
        <v>11.040000000000003</v>
      </c>
      <c r="H670" s="1">
        <f t="shared" si="93"/>
        <v>11.722298653177445</v>
      </c>
      <c r="I670" s="20">
        <f t="shared" si="94"/>
        <v>9.6368357528330861</v>
      </c>
      <c r="J670" s="1">
        <f t="shared" si="95"/>
        <v>9.6368357528330861</v>
      </c>
      <c r="K670" s="1">
        <f t="shared" si="96"/>
        <v>9.1608841778678379E-3</v>
      </c>
      <c r="L670" s="1">
        <f t="shared" si="97"/>
        <v>3.7634679302876263E-2</v>
      </c>
      <c r="M670" s="1">
        <f t="shared" si="98"/>
        <v>3.3308578691420475E-2</v>
      </c>
      <c r="N670" s="1">
        <f t="shared" si="99"/>
        <v>35</v>
      </c>
    </row>
    <row r="671" spans="1:14" x14ac:dyDescent="0.25">
      <c r="A671" s="1">
        <v>22</v>
      </c>
      <c r="B671" s="2">
        <v>5</v>
      </c>
      <c r="C671" s="2">
        <v>1</v>
      </c>
      <c r="D671" s="3">
        <v>12.3</v>
      </c>
      <c r="E671" s="3">
        <f t="shared" si="91"/>
        <v>151.29000000000002</v>
      </c>
      <c r="F671" s="3"/>
      <c r="G671" s="1">
        <f t="shared" si="92"/>
        <v>11.040000000000003</v>
      </c>
      <c r="H671" s="1">
        <f t="shared" si="93"/>
        <v>11.722298653177445</v>
      </c>
      <c r="I671" s="20">
        <f t="shared" si="94"/>
        <v>10.02587591948252</v>
      </c>
      <c r="J671" s="1">
        <f t="shared" si="95"/>
        <v>10.02587591948252</v>
      </c>
      <c r="K671" s="1">
        <f t="shared" si="96"/>
        <v>1.1882288814039996E-2</v>
      </c>
      <c r="L671" s="1">
        <f t="shared" si="97"/>
        <v>4.9864849183360559E-2</v>
      </c>
      <c r="M671" s="1">
        <f t="shared" si="98"/>
        <v>4.6508913644987195E-2</v>
      </c>
      <c r="N671" s="1">
        <f t="shared" si="99"/>
        <v>35</v>
      </c>
    </row>
    <row r="672" spans="1:14" x14ac:dyDescent="0.25">
      <c r="A672" s="1">
        <v>22</v>
      </c>
      <c r="B672" s="2">
        <v>6</v>
      </c>
      <c r="C672" s="2">
        <v>1</v>
      </c>
      <c r="D672" s="3">
        <v>12.2</v>
      </c>
      <c r="E672" s="3">
        <f t="shared" si="91"/>
        <v>148.83999999999997</v>
      </c>
      <c r="F672" s="3"/>
      <c r="G672" s="1">
        <f t="shared" si="92"/>
        <v>11.040000000000003</v>
      </c>
      <c r="H672" s="1">
        <f t="shared" si="93"/>
        <v>11.722298653177445</v>
      </c>
      <c r="I672" s="20">
        <f t="shared" si="94"/>
        <v>10.003033674949489</v>
      </c>
      <c r="J672" s="1">
        <f t="shared" si="95"/>
        <v>10.003033674949489</v>
      </c>
      <c r="K672" s="1">
        <f t="shared" si="96"/>
        <v>1.1689866264007618E-2</v>
      </c>
      <c r="L672" s="1">
        <f t="shared" si="97"/>
        <v>4.9003246430366243E-2</v>
      </c>
      <c r="M672" s="1">
        <f t="shared" si="98"/>
        <v>4.5591282330727199E-2</v>
      </c>
      <c r="N672" s="1">
        <f t="shared" si="99"/>
        <v>35</v>
      </c>
    </row>
    <row r="673" spans="1:14" x14ac:dyDescent="0.25">
      <c r="A673" s="1">
        <v>22</v>
      </c>
      <c r="B673" s="2">
        <v>7</v>
      </c>
      <c r="C673" s="2">
        <v>1</v>
      </c>
      <c r="D673" s="3">
        <v>10.6</v>
      </c>
      <c r="E673" s="3">
        <f t="shared" si="91"/>
        <v>112.36</v>
      </c>
      <c r="F673" s="3"/>
      <c r="G673" s="1">
        <f t="shared" si="92"/>
        <v>11.040000000000003</v>
      </c>
      <c r="H673" s="1">
        <f t="shared" si="93"/>
        <v>11.722298653177445</v>
      </c>
      <c r="I673" s="20">
        <f t="shared" si="94"/>
        <v>9.5767022169959208</v>
      </c>
      <c r="J673" s="1">
        <f t="shared" si="95"/>
        <v>9.5767022169959208</v>
      </c>
      <c r="K673" s="1">
        <f t="shared" si="96"/>
        <v>8.8247337639337283E-3</v>
      </c>
      <c r="L673" s="1">
        <f t="shared" si="97"/>
        <v>3.6119328952388716E-2</v>
      </c>
      <c r="M673" s="1">
        <f t="shared" si="98"/>
        <v>3.1641230782440778E-2</v>
      </c>
      <c r="N673" s="1">
        <f t="shared" si="99"/>
        <v>35</v>
      </c>
    </row>
    <row r="674" spans="1:14" x14ac:dyDescent="0.25">
      <c r="A674" s="1">
        <v>22</v>
      </c>
      <c r="B674" s="2">
        <v>8</v>
      </c>
      <c r="C674" s="2">
        <v>1</v>
      </c>
      <c r="D674" s="3">
        <v>11.1</v>
      </c>
      <c r="E674" s="3">
        <f t="shared" si="91"/>
        <v>123.21</v>
      </c>
      <c r="F674" s="3"/>
      <c r="G674" s="1">
        <f t="shared" si="92"/>
        <v>11.040000000000003</v>
      </c>
      <c r="H674" s="1">
        <f t="shared" si="93"/>
        <v>11.722298653177445</v>
      </c>
      <c r="I674" s="20">
        <f t="shared" si="94"/>
        <v>9.7231315233510589</v>
      </c>
      <c r="J674" s="1">
        <f t="shared" si="95"/>
        <v>9.7231315233510589</v>
      </c>
      <c r="K674" s="1">
        <f t="shared" si="96"/>
        <v>9.6768907712199599E-3</v>
      </c>
      <c r="L674" s="1">
        <f t="shared" si="97"/>
        <v>3.9959603765243989E-2</v>
      </c>
      <c r="M674" s="1">
        <f t="shared" si="98"/>
        <v>3.5851051236010074E-2</v>
      </c>
      <c r="N674" s="1">
        <f t="shared" si="99"/>
        <v>35</v>
      </c>
    </row>
    <row r="675" spans="1:14" x14ac:dyDescent="0.25">
      <c r="A675" s="1">
        <v>22</v>
      </c>
      <c r="B675" s="2">
        <v>9</v>
      </c>
      <c r="C675" s="2">
        <v>1</v>
      </c>
      <c r="D675" s="3">
        <v>9</v>
      </c>
      <c r="E675" s="3">
        <f t="shared" si="91"/>
        <v>81</v>
      </c>
      <c r="F675" s="3"/>
      <c r="G675" s="1">
        <f t="shared" si="92"/>
        <v>11.040000000000003</v>
      </c>
      <c r="H675" s="1">
        <f t="shared" si="93"/>
        <v>11.722298653177445</v>
      </c>
      <c r="I675" s="20">
        <f t="shared" si="94"/>
        <v>9.0105572210088027</v>
      </c>
      <c r="J675" s="1">
        <f t="shared" si="95"/>
        <v>9.0105572210088027</v>
      </c>
      <c r="K675" s="1">
        <f t="shared" si="96"/>
        <v>6.3617251235193314E-3</v>
      </c>
      <c r="L675" s="1">
        <f t="shared" si="97"/>
        <v>2.5028789656811969E-2</v>
      </c>
      <c r="M675" s="1">
        <f t="shared" si="98"/>
        <v>1.9141703066677875E-2</v>
      </c>
      <c r="N675" s="1">
        <f t="shared" si="99"/>
        <v>35</v>
      </c>
    </row>
    <row r="676" spans="1:14" x14ac:dyDescent="0.25">
      <c r="A676" s="1">
        <v>22</v>
      </c>
      <c r="B676" s="2">
        <v>10</v>
      </c>
      <c r="C676" s="2">
        <v>1</v>
      </c>
      <c r="D676" s="3">
        <v>7.6</v>
      </c>
      <c r="E676" s="3">
        <f t="shared" si="91"/>
        <v>57.76</v>
      </c>
      <c r="F676" s="3"/>
      <c r="G676" s="1">
        <f t="shared" si="92"/>
        <v>11.040000000000003</v>
      </c>
      <c r="H676" s="1">
        <f t="shared" si="93"/>
        <v>11.722298653177445</v>
      </c>
      <c r="I676" s="20">
        <f t="shared" si="94"/>
        <v>8.3647893063072161</v>
      </c>
      <c r="J676" s="1">
        <f t="shared" si="95"/>
        <v>8.3647893063072161</v>
      </c>
      <c r="K676" s="1">
        <f t="shared" si="96"/>
        <v>4.5364597917836608E-3</v>
      </c>
      <c r="L676" s="1">
        <f t="shared" si="97"/>
        <v>1.6910850784787108E-2</v>
      </c>
      <c r="M676" s="1">
        <f t="shared" si="98"/>
        <v>9.6967192913511094E-3</v>
      </c>
      <c r="N676" s="1">
        <f t="shared" si="99"/>
        <v>35</v>
      </c>
    </row>
    <row r="677" spans="1:14" x14ac:dyDescent="0.25">
      <c r="A677" s="1">
        <v>22</v>
      </c>
      <c r="B677" s="2">
        <v>11</v>
      </c>
      <c r="C677" s="2">
        <v>1</v>
      </c>
      <c r="D677" s="3">
        <v>11</v>
      </c>
      <c r="E677" s="3">
        <f t="shared" si="91"/>
        <v>121</v>
      </c>
      <c r="F677" s="3"/>
      <c r="G677" s="1">
        <f t="shared" si="92"/>
        <v>11.040000000000003</v>
      </c>
      <c r="H677" s="1">
        <f t="shared" si="93"/>
        <v>11.722298653177445</v>
      </c>
      <c r="I677" s="20">
        <f t="shared" si="94"/>
        <v>9.6948746570492794</v>
      </c>
      <c r="J677" s="1">
        <f t="shared" si="95"/>
        <v>9.6948746570492794</v>
      </c>
      <c r="K677" s="1">
        <f t="shared" si="96"/>
        <v>9.5033177771091243E-3</v>
      </c>
      <c r="L677" s="1">
        <f t="shared" si="97"/>
        <v>3.9177755242888003E-2</v>
      </c>
      <c r="M677" s="1">
        <f t="shared" si="98"/>
        <v>3.4998065622898061E-2</v>
      </c>
      <c r="N677" s="1">
        <f t="shared" si="99"/>
        <v>35</v>
      </c>
    </row>
    <row r="678" spans="1:14" x14ac:dyDescent="0.25">
      <c r="A678" s="1">
        <v>22</v>
      </c>
      <c r="B678" s="2">
        <v>12</v>
      </c>
      <c r="C678" s="2">
        <v>1</v>
      </c>
      <c r="D678" s="3">
        <v>8.6999999999999993</v>
      </c>
      <c r="E678" s="3">
        <f t="shared" si="91"/>
        <v>75.689999999999984</v>
      </c>
      <c r="F678" s="3"/>
      <c r="G678" s="1">
        <f t="shared" si="92"/>
        <v>11.040000000000003</v>
      </c>
      <c r="H678" s="1">
        <f t="shared" si="93"/>
        <v>11.722298653177445</v>
      </c>
      <c r="I678" s="20">
        <f t="shared" si="94"/>
        <v>8.8853401195965951</v>
      </c>
      <c r="J678" s="1">
        <f t="shared" si="95"/>
        <v>8.8853401195965951</v>
      </c>
      <c r="K678" s="1">
        <f t="shared" si="96"/>
        <v>5.9446786987552847E-3</v>
      </c>
      <c r="L678" s="1">
        <f t="shared" si="97"/>
        <v>2.3160836048936265E-2</v>
      </c>
      <c r="M678" s="1">
        <f t="shared" si="98"/>
        <v>1.6980536601000795E-2</v>
      </c>
      <c r="N678" s="1">
        <f t="shared" si="99"/>
        <v>35</v>
      </c>
    </row>
    <row r="679" spans="1:14" x14ac:dyDescent="0.25">
      <c r="A679" s="1">
        <v>22</v>
      </c>
      <c r="B679" s="2">
        <v>13</v>
      </c>
      <c r="C679" s="2">
        <v>1</v>
      </c>
      <c r="D679" s="3">
        <v>8.4</v>
      </c>
      <c r="E679" s="3">
        <f t="shared" si="91"/>
        <v>70.56</v>
      </c>
      <c r="F679" s="3"/>
      <c r="G679" s="1">
        <f t="shared" si="92"/>
        <v>11.040000000000003</v>
      </c>
      <c r="H679" s="1">
        <f t="shared" si="93"/>
        <v>11.722298653177445</v>
      </c>
      <c r="I679" s="20">
        <f t="shared" si="94"/>
        <v>8.7532835682889019</v>
      </c>
      <c r="J679" s="1">
        <f t="shared" si="95"/>
        <v>8.7532835682889019</v>
      </c>
      <c r="K679" s="1">
        <f t="shared" si="96"/>
        <v>5.541769440932395E-3</v>
      </c>
      <c r="L679" s="1">
        <f t="shared" si="97"/>
        <v>2.1362072280246388E-2</v>
      </c>
      <c r="M679" s="1">
        <f t="shared" si="98"/>
        <v>1.4886913383501017E-2</v>
      </c>
      <c r="N679" s="1">
        <f t="shared" si="99"/>
        <v>35</v>
      </c>
    </row>
    <row r="680" spans="1:14" x14ac:dyDescent="0.25">
      <c r="A680" s="1">
        <v>22</v>
      </c>
      <c r="B680" s="2">
        <v>14</v>
      </c>
      <c r="C680" s="2">
        <v>1</v>
      </c>
      <c r="D680" s="3">
        <v>7.6</v>
      </c>
      <c r="E680" s="3">
        <f t="shared" si="91"/>
        <v>57.76</v>
      </c>
      <c r="F680" s="3"/>
      <c r="G680" s="1">
        <f t="shared" si="92"/>
        <v>11.040000000000003</v>
      </c>
      <c r="H680" s="1">
        <f t="shared" si="93"/>
        <v>11.722298653177445</v>
      </c>
      <c r="I680" s="20">
        <f t="shared" si="94"/>
        <v>8.3647893063072161</v>
      </c>
      <c r="J680" s="1">
        <f t="shared" si="95"/>
        <v>8.3647893063072161</v>
      </c>
      <c r="K680" s="1">
        <f t="shared" si="96"/>
        <v>4.5364597917836608E-3</v>
      </c>
      <c r="L680" s="1">
        <f t="shared" si="97"/>
        <v>1.6910850784787108E-2</v>
      </c>
      <c r="M680" s="1">
        <f t="shared" si="98"/>
        <v>9.6967192913511094E-3</v>
      </c>
      <c r="N680" s="1">
        <f t="shared" si="99"/>
        <v>35</v>
      </c>
    </row>
    <row r="681" spans="1:14" x14ac:dyDescent="0.25">
      <c r="A681" s="1">
        <v>22</v>
      </c>
      <c r="B681" s="2">
        <v>15</v>
      </c>
      <c r="C681" s="2">
        <v>1</v>
      </c>
      <c r="D681" s="3">
        <v>11.8</v>
      </c>
      <c r="E681" s="3">
        <f t="shared" si="91"/>
        <v>139.24</v>
      </c>
      <c r="F681" s="3"/>
      <c r="G681" s="1">
        <f t="shared" si="92"/>
        <v>11.040000000000003</v>
      </c>
      <c r="H681" s="1">
        <f t="shared" si="93"/>
        <v>11.722298653177445</v>
      </c>
      <c r="I681" s="20">
        <f t="shared" si="94"/>
        <v>9.9075056095251313</v>
      </c>
      <c r="J681" s="1">
        <f t="shared" si="95"/>
        <v>9.9075056095251313</v>
      </c>
      <c r="K681" s="1">
        <f t="shared" si="96"/>
        <v>1.093588402714607E-2</v>
      </c>
      <c r="L681" s="1">
        <f t="shared" si="97"/>
        <v>4.5621844055740969E-2</v>
      </c>
      <c r="M681" s="1">
        <f t="shared" si="98"/>
        <v>4.1974089922712926E-2</v>
      </c>
      <c r="N681" s="1">
        <f t="shared" si="99"/>
        <v>35</v>
      </c>
    </row>
    <row r="682" spans="1:14" x14ac:dyDescent="0.25">
      <c r="A682" s="1">
        <v>22</v>
      </c>
      <c r="B682" s="2">
        <v>16</v>
      </c>
      <c r="C682" s="2">
        <v>1</v>
      </c>
      <c r="D682" s="3">
        <v>14.7</v>
      </c>
      <c r="E682" s="3">
        <f t="shared" si="91"/>
        <v>216.08999999999997</v>
      </c>
      <c r="F682" s="3">
        <v>10.8</v>
      </c>
      <c r="G682" s="1">
        <f t="shared" si="92"/>
        <v>11.040000000000003</v>
      </c>
      <c r="H682" s="1">
        <f t="shared" si="93"/>
        <v>11.722298653177445</v>
      </c>
      <c r="I682" s="20">
        <f t="shared" si="94"/>
        <v>10.468444154037288</v>
      </c>
      <c r="J682" s="1">
        <f t="shared" si="95"/>
        <v>10.8</v>
      </c>
      <c r="K682" s="1">
        <f t="shared" si="96"/>
        <v>1.6971668912855457E-2</v>
      </c>
      <c r="L682" s="1">
        <f t="shared" si="97"/>
        <v>7.5041993488321801E-2</v>
      </c>
      <c r="M682" s="1">
        <f t="shared" si="98"/>
        <v>7.265764546848584E-2</v>
      </c>
      <c r="N682" s="1">
        <f t="shared" si="99"/>
        <v>35</v>
      </c>
    </row>
    <row r="683" spans="1:14" x14ac:dyDescent="0.25">
      <c r="A683" s="1">
        <v>22</v>
      </c>
      <c r="B683" s="2">
        <v>17</v>
      </c>
      <c r="C683" s="2">
        <v>1</v>
      </c>
      <c r="D683" s="3">
        <v>8.9</v>
      </c>
      <c r="E683" s="3">
        <f t="shared" si="91"/>
        <v>79.210000000000008</v>
      </c>
      <c r="F683" s="3"/>
      <c r="G683" s="1">
        <f t="shared" si="92"/>
        <v>11.040000000000003</v>
      </c>
      <c r="H683" s="1">
        <f t="shared" si="93"/>
        <v>11.722298653177445</v>
      </c>
      <c r="I683" s="20">
        <f t="shared" si="94"/>
        <v>8.9695558732942668</v>
      </c>
      <c r="J683" s="1">
        <f t="shared" si="95"/>
        <v>8.9695558732942668</v>
      </c>
      <c r="K683" s="1">
        <f t="shared" si="96"/>
        <v>6.2211388522711887E-3</v>
      </c>
      <c r="L683" s="1">
        <f t="shared" si="97"/>
        <v>2.4398510615331208E-2</v>
      </c>
      <c r="M683" s="1">
        <f t="shared" si="98"/>
        <v>1.841417271474113E-2</v>
      </c>
      <c r="N683" s="1">
        <f t="shared" si="99"/>
        <v>35</v>
      </c>
    </row>
    <row r="684" spans="1:14" x14ac:dyDescent="0.25">
      <c r="A684" s="1">
        <v>22</v>
      </c>
      <c r="B684" s="2">
        <v>18</v>
      </c>
      <c r="C684" s="2">
        <v>1</v>
      </c>
      <c r="D684" s="3">
        <v>16.899999999999999</v>
      </c>
      <c r="E684" s="3">
        <f t="shared" si="91"/>
        <v>285.60999999999996</v>
      </c>
      <c r="F684" s="3">
        <v>10.9</v>
      </c>
      <c r="G684" s="1">
        <f t="shared" si="92"/>
        <v>11.040000000000003</v>
      </c>
      <c r="H684" s="1">
        <f t="shared" si="93"/>
        <v>11.722298653177445</v>
      </c>
      <c r="I684" s="20">
        <f t="shared" si="94"/>
        <v>10.737968680829905</v>
      </c>
      <c r="J684" s="1">
        <f t="shared" si="95"/>
        <v>10.9</v>
      </c>
      <c r="K684" s="1">
        <f t="shared" si="96"/>
        <v>2.2431756944794518E-2</v>
      </c>
      <c r="L684" s="1">
        <f t="shared" si="97"/>
        <v>9.7684829508480966E-2</v>
      </c>
      <c r="M684" s="1">
        <f t="shared" si="98"/>
        <v>9.5971988560309834E-2</v>
      </c>
      <c r="N684" s="1">
        <f t="shared" si="99"/>
        <v>35</v>
      </c>
    </row>
    <row r="685" spans="1:14" x14ac:dyDescent="0.25">
      <c r="A685" s="1">
        <v>22</v>
      </c>
      <c r="B685" s="2">
        <v>19</v>
      </c>
      <c r="C685" s="2">
        <v>1</v>
      </c>
      <c r="D685" s="3">
        <v>10.4</v>
      </c>
      <c r="E685" s="3">
        <f t="shared" si="91"/>
        <v>108.16000000000001</v>
      </c>
      <c r="F685" s="3"/>
      <c r="G685" s="1">
        <f t="shared" si="92"/>
        <v>11.040000000000003</v>
      </c>
      <c r="H685" s="1">
        <f t="shared" si="93"/>
        <v>11.722298653177445</v>
      </c>
      <c r="I685" s="20">
        <f t="shared" si="94"/>
        <v>9.5143984540094646</v>
      </c>
      <c r="J685" s="1">
        <f t="shared" si="95"/>
        <v>9.5143984540094646</v>
      </c>
      <c r="K685" s="1">
        <f t="shared" si="96"/>
        <v>8.4948665353068008E-3</v>
      </c>
      <c r="L685" s="1">
        <f t="shared" si="97"/>
        <v>3.4631984153827858E-2</v>
      </c>
      <c r="M685" s="1">
        <f t="shared" si="98"/>
        <v>2.9996250306277106E-2</v>
      </c>
      <c r="N685" s="1">
        <f t="shared" si="99"/>
        <v>35</v>
      </c>
    </row>
    <row r="686" spans="1:14" x14ac:dyDescent="0.25">
      <c r="A686" s="1">
        <v>22</v>
      </c>
      <c r="B686" s="2">
        <v>20</v>
      </c>
      <c r="C686" s="2">
        <v>1</v>
      </c>
      <c r="D686" s="3">
        <v>13.4</v>
      </c>
      <c r="E686" s="3">
        <f t="shared" si="91"/>
        <v>179.56</v>
      </c>
      <c r="F686" s="3"/>
      <c r="G686" s="1">
        <f t="shared" si="92"/>
        <v>11.040000000000003</v>
      </c>
      <c r="H686" s="1">
        <f t="shared" si="93"/>
        <v>11.722298653177445</v>
      </c>
      <c r="I686" s="20">
        <f t="shared" si="94"/>
        <v>10.252142814185213</v>
      </c>
      <c r="J686" s="1">
        <f t="shared" si="95"/>
        <v>10.252142814185213</v>
      </c>
      <c r="K686" s="1">
        <f t="shared" si="96"/>
        <v>1.4102609421964582E-2</v>
      </c>
      <c r="L686" s="1">
        <f t="shared" si="97"/>
        <v>5.9760893527670708E-2</v>
      </c>
      <c r="M686" s="1">
        <f t="shared" si="98"/>
        <v>5.6951820147163532E-2</v>
      </c>
      <c r="N686" s="1">
        <f t="shared" si="99"/>
        <v>35</v>
      </c>
    </row>
    <row r="687" spans="1:14" x14ac:dyDescent="0.25">
      <c r="A687" s="1">
        <v>22</v>
      </c>
      <c r="B687" s="2">
        <v>21</v>
      </c>
      <c r="C687" s="2">
        <v>1</v>
      </c>
      <c r="D687" s="3">
        <v>9</v>
      </c>
      <c r="E687" s="3">
        <f t="shared" si="91"/>
        <v>81</v>
      </c>
      <c r="F687" s="3"/>
      <c r="G687" s="1">
        <f t="shared" si="92"/>
        <v>11.040000000000003</v>
      </c>
      <c r="H687" s="1">
        <f t="shared" si="93"/>
        <v>11.722298653177445</v>
      </c>
      <c r="I687" s="20">
        <f t="shared" si="94"/>
        <v>9.0105572210088027</v>
      </c>
      <c r="J687" s="1">
        <f t="shared" si="95"/>
        <v>9.0105572210088027</v>
      </c>
      <c r="K687" s="1">
        <f t="shared" si="96"/>
        <v>6.3617251235193314E-3</v>
      </c>
      <c r="L687" s="1">
        <f t="shared" si="97"/>
        <v>2.5028789656811969E-2</v>
      </c>
      <c r="M687" s="1">
        <f t="shared" si="98"/>
        <v>1.9141703066677875E-2</v>
      </c>
      <c r="N687" s="1">
        <f t="shared" si="99"/>
        <v>35</v>
      </c>
    </row>
    <row r="688" spans="1:14" x14ac:dyDescent="0.25">
      <c r="A688" s="1">
        <v>22</v>
      </c>
      <c r="B688" s="2">
        <v>22</v>
      </c>
      <c r="C688" s="2">
        <v>1</v>
      </c>
      <c r="D688" s="3">
        <v>11.5</v>
      </c>
      <c r="E688" s="3">
        <f t="shared" si="91"/>
        <v>132.25</v>
      </c>
      <c r="F688" s="3"/>
      <c r="G688" s="1">
        <f t="shared" si="92"/>
        <v>11.040000000000003</v>
      </c>
      <c r="H688" s="1">
        <f t="shared" si="93"/>
        <v>11.722298653177445</v>
      </c>
      <c r="I688" s="20">
        <f t="shared" si="94"/>
        <v>9.8312804867876284</v>
      </c>
      <c r="J688" s="1">
        <f t="shared" si="95"/>
        <v>9.8312804867876284</v>
      </c>
      <c r="K688" s="1">
        <f t="shared" si="96"/>
        <v>1.0386890710931254E-2</v>
      </c>
      <c r="L688" s="1">
        <f t="shared" si="97"/>
        <v>4.3154939602279514E-2</v>
      </c>
      <c r="M688" s="1">
        <f t="shared" si="98"/>
        <v>3.9317486695190057E-2</v>
      </c>
      <c r="N688" s="1">
        <f t="shared" si="99"/>
        <v>35</v>
      </c>
    </row>
    <row r="689" spans="1:14" x14ac:dyDescent="0.25">
      <c r="A689" s="1">
        <v>22</v>
      </c>
      <c r="B689" s="2">
        <v>23</v>
      </c>
      <c r="C689" s="2">
        <v>1</v>
      </c>
      <c r="D689" s="3">
        <v>12.7</v>
      </c>
      <c r="E689" s="3">
        <f t="shared" si="91"/>
        <v>161.29</v>
      </c>
      <c r="F689" s="3"/>
      <c r="G689" s="1">
        <f t="shared" si="92"/>
        <v>11.040000000000003</v>
      </c>
      <c r="H689" s="1">
        <f t="shared" si="93"/>
        <v>11.722298653177445</v>
      </c>
      <c r="I689" s="20">
        <f t="shared" si="94"/>
        <v>10.113301221440238</v>
      </c>
      <c r="J689" s="1">
        <f t="shared" si="95"/>
        <v>10.113301221440238</v>
      </c>
      <c r="K689" s="1">
        <f t="shared" si="96"/>
        <v>1.2667686977437443E-2</v>
      </c>
      <c r="L689" s="1">
        <f t="shared" si="97"/>
        <v>5.3375344901347328E-2</v>
      </c>
      <c r="M689" s="1">
        <f t="shared" si="98"/>
        <v>5.0232500213799047E-2</v>
      </c>
      <c r="N689" s="1">
        <f t="shared" si="99"/>
        <v>35</v>
      </c>
    </row>
    <row r="690" spans="1:14" x14ac:dyDescent="0.25">
      <c r="A690" s="1">
        <v>22</v>
      </c>
      <c r="B690" s="2">
        <v>24</v>
      </c>
      <c r="C690" s="2">
        <v>1</v>
      </c>
      <c r="D690" s="3">
        <v>8.3000000000000007</v>
      </c>
      <c r="E690" s="3">
        <f t="shared" si="91"/>
        <v>68.890000000000015</v>
      </c>
      <c r="F690" s="3"/>
      <c r="G690" s="1">
        <f t="shared" si="92"/>
        <v>11.040000000000003</v>
      </c>
      <c r="H690" s="1">
        <f t="shared" si="93"/>
        <v>11.722298653177445</v>
      </c>
      <c r="I690" s="20">
        <f t="shared" si="94"/>
        <v>8.7076808487955883</v>
      </c>
      <c r="J690" s="1">
        <f t="shared" si="95"/>
        <v>8.7076808487955883</v>
      </c>
      <c r="K690" s="1">
        <f t="shared" si="96"/>
        <v>5.4106079476450219E-3</v>
      </c>
      <c r="L690" s="1">
        <f t="shared" si="97"/>
        <v>2.0778026284960473E-2</v>
      </c>
      <c r="M690" s="1">
        <f t="shared" si="98"/>
        <v>1.420523094956825E-2</v>
      </c>
      <c r="N690" s="1">
        <f t="shared" si="99"/>
        <v>35</v>
      </c>
    </row>
    <row r="691" spans="1:14" x14ac:dyDescent="0.25">
      <c r="A691" s="1">
        <v>22</v>
      </c>
      <c r="B691" s="2">
        <v>25</v>
      </c>
      <c r="C691" s="2">
        <v>1</v>
      </c>
      <c r="D691" s="3">
        <v>12.8</v>
      </c>
      <c r="E691" s="3">
        <f t="shared" si="91"/>
        <v>163.84000000000003</v>
      </c>
      <c r="F691" s="3"/>
      <c r="G691" s="1">
        <f t="shared" si="92"/>
        <v>11.040000000000003</v>
      </c>
      <c r="H691" s="1">
        <f t="shared" si="93"/>
        <v>11.722298653177445</v>
      </c>
      <c r="I691" s="20">
        <f t="shared" si="94"/>
        <v>10.134205969346745</v>
      </c>
      <c r="J691" s="1">
        <f t="shared" si="95"/>
        <v>10.134205969346745</v>
      </c>
      <c r="K691" s="1">
        <f t="shared" si="96"/>
        <v>1.2867963509103795E-2</v>
      </c>
      <c r="L691" s="1">
        <f t="shared" si="97"/>
        <v>5.4268839994816451E-2</v>
      </c>
      <c r="M691" s="1">
        <f t="shared" si="98"/>
        <v>5.1176620612660338E-2</v>
      </c>
      <c r="N691" s="1">
        <f t="shared" si="99"/>
        <v>35</v>
      </c>
    </row>
    <row r="692" spans="1:14" x14ac:dyDescent="0.25">
      <c r="A692" s="1">
        <v>22</v>
      </c>
      <c r="B692" s="2">
        <v>26</v>
      </c>
      <c r="C692" s="2">
        <v>1</v>
      </c>
      <c r="D692" s="3">
        <v>10.1</v>
      </c>
      <c r="E692" s="3">
        <f t="shared" si="91"/>
        <v>102.00999999999999</v>
      </c>
      <c r="F692" s="3"/>
      <c r="G692" s="1">
        <f t="shared" si="92"/>
        <v>11.040000000000003</v>
      </c>
      <c r="H692" s="1">
        <f t="shared" si="93"/>
        <v>11.722298653177445</v>
      </c>
      <c r="I692" s="20">
        <f t="shared" si="94"/>
        <v>9.4167015301890071</v>
      </c>
      <c r="J692" s="1">
        <f t="shared" si="95"/>
        <v>9.4167015301890071</v>
      </c>
      <c r="K692" s="1">
        <f t="shared" si="96"/>
        <v>8.0118466648173691E-3</v>
      </c>
      <c r="L692" s="1">
        <f t="shared" si="97"/>
        <v>3.2454097391923495E-2</v>
      </c>
      <c r="M692" s="1">
        <f t="shared" si="98"/>
        <v>2.7571348110009868E-2</v>
      </c>
      <c r="N692" s="1">
        <f t="shared" si="99"/>
        <v>35</v>
      </c>
    </row>
    <row r="693" spans="1:14" x14ac:dyDescent="0.25">
      <c r="A693" s="1">
        <v>22</v>
      </c>
      <c r="B693" s="2">
        <v>27</v>
      </c>
      <c r="C693" s="2">
        <v>1</v>
      </c>
      <c r="D693" s="3">
        <v>11.3</v>
      </c>
      <c r="E693" s="3">
        <f t="shared" si="91"/>
        <v>127.69000000000001</v>
      </c>
      <c r="F693" s="3"/>
      <c r="G693" s="1">
        <f t="shared" si="92"/>
        <v>11.040000000000003</v>
      </c>
      <c r="H693" s="1">
        <f t="shared" si="93"/>
        <v>11.722298653177445</v>
      </c>
      <c r="I693" s="20">
        <f t="shared" si="94"/>
        <v>9.7781644867529209</v>
      </c>
      <c r="J693" s="1">
        <f t="shared" si="95"/>
        <v>9.7781644867529209</v>
      </c>
      <c r="K693" s="1">
        <f t="shared" si="96"/>
        <v>1.0028749148422018E-2</v>
      </c>
      <c r="L693" s="1">
        <f t="shared" si="97"/>
        <v>4.1543750874690387E-2</v>
      </c>
      <c r="M693" s="1">
        <f t="shared" si="98"/>
        <v>3.7573405133228481E-2</v>
      </c>
      <c r="N693" s="1">
        <f t="shared" si="99"/>
        <v>35</v>
      </c>
    </row>
    <row r="694" spans="1:14" x14ac:dyDescent="0.25">
      <c r="A694" s="1">
        <v>22</v>
      </c>
      <c r="B694" s="2">
        <v>28</v>
      </c>
      <c r="C694" s="2">
        <v>1</v>
      </c>
      <c r="D694" s="3">
        <v>14.5</v>
      </c>
      <c r="E694" s="3">
        <f t="shared" si="91"/>
        <v>210.25</v>
      </c>
      <c r="F694" s="3">
        <v>11.2</v>
      </c>
      <c r="G694" s="1">
        <f t="shared" si="92"/>
        <v>11.040000000000003</v>
      </c>
      <c r="H694" s="1">
        <f t="shared" si="93"/>
        <v>11.722298653177445</v>
      </c>
      <c r="I694" s="20">
        <f t="shared" si="94"/>
        <v>10.438323473834659</v>
      </c>
      <c r="J694" s="1">
        <f t="shared" si="95"/>
        <v>11.2</v>
      </c>
      <c r="K694" s="1">
        <f t="shared" si="96"/>
        <v>1.6512996385431349E-2</v>
      </c>
      <c r="L694" s="1">
        <f t="shared" si="97"/>
        <v>7.6312949708115502E-2</v>
      </c>
      <c r="M694" s="1">
        <f t="shared" si="98"/>
        <v>7.3743098668692053E-2</v>
      </c>
      <c r="N694" s="1">
        <f t="shared" si="99"/>
        <v>35</v>
      </c>
    </row>
    <row r="695" spans="1:14" x14ac:dyDescent="0.25">
      <c r="A695" s="1">
        <v>22</v>
      </c>
      <c r="B695" s="2">
        <v>29</v>
      </c>
      <c r="C695" s="2">
        <v>1</v>
      </c>
      <c r="D695" s="3">
        <v>14.4</v>
      </c>
      <c r="E695" s="3">
        <f t="shared" si="91"/>
        <v>207.36</v>
      </c>
      <c r="F695" s="3"/>
      <c r="G695" s="1">
        <f t="shared" si="92"/>
        <v>11.040000000000003</v>
      </c>
      <c r="H695" s="1">
        <f t="shared" si="93"/>
        <v>11.722298653177445</v>
      </c>
      <c r="I695" s="20">
        <f t="shared" si="94"/>
        <v>10.422857905913315</v>
      </c>
      <c r="J695" s="1">
        <f t="shared" si="95"/>
        <v>10.422857905913315</v>
      </c>
      <c r="K695" s="1">
        <f t="shared" si="96"/>
        <v>1.628601631620949E-2</v>
      </c>
      <c r="L695" s="1">
        <f t="shared" si="97"/>
        <v>6.9401313480181984E-2</v>
      </c>
      <c r="M695" s="1">
        <f t="shared" si="98"/>
        <v>6.6994619806730674E-2</v>
      </c>
      <c r="N695" s="1">
        <f t="shared" si="99"/>
        <v>35</v>
      </c>
    </row>
    <row r="696" spans="1:14" x14ac:dyDescent="0.25">
      <c r="A696" s="1">
        <v>22</v>
      </c>
      <c r="B696" s="2">
        <v>30</v>
      </c>
      <c r="C696" s="2">
        <v>1</v>
      </c>
      <c r="D696" s="3">
        <v>16.899999999999999</v>
      </c>
      <c r="E696" s="3">
        <f t="shared" si="91"/>
        <v>285.60999999999996</v>
      </c>
      <c r="F696" s="3">
        <v>11.7</v>
      </c>
      <c r="G696" s="1">
        <f t="shared" si="92"/>
        <v>11.040000000000003</v>
      </c>
      <c r="H696" s="1">
        <f t="shared" si="93"/>
        <v>11.722298653177445</v>
      </c>
      <c r="I696" s="20">
        <f t="shared" si="94"/>
        <v>10.737968680829905</v>
      </c>
      <c r="J696" s="1">
        <f t="shared" si="95"/>
        <v>11.7</v>
      </c>
      <c r="K696" s="1">
        <f t="shared" si="96"/>
        <v>2.2431756944794518E-2</v>
      </c>
      <c r="L696" s="1">
        <f t="shared" si="97"/>
        <v>0.10594048793780421</v>
      </c>
      <c r="M696" s="1">
        <f t="shared" si="98"/>
        <v>0.10408288930429943</v>
      </c>
      <c r="N696" s="1">
        <f t="shared" si="99"/>
        <v>35</v>
      </c>
    </row>
    <row r="697" spans="1:14" x14ac:dyDescent="0.25">
      <c r="A697" s="1">
        <v>22</v>
      </c>
      <c r="B697" s="2">
        <v>31</v>
      </c>
      <c r="C697" s="2">
        <v>1</v>
      </c>
      <c r="D697" s="3">
        <v>11</v>
      </c>
      <c r="E697" s="3">
        <f t="shared" si="91"/>
        <v>121</v>
      </c>
      <c r="F697" s="3"/>
      <c r="G697" s="1">
        <f t="shared" si="92"/>
        <v>11.040000000000003</v>
      </c>
      <c r="H697" s="1">
        <f t="shared" si="93"/>
        <v>11.722298653177445</v>
      </c>
      <c r="I697" s="20">
        <f t="shared" si="94"/>
        <v>9.6948746570492794</v>
      </c>
      <c r="J697" s="1">
        <f t="shared" si="95"/>
        <v>9.6948746570492794</v>
      </c>
      <c r="K697" s="1">
        <f t="shared" si="96"/>
        <v>9.5033177771091243E-3</v>
      </c>
      <c r="L697" s="1">
        <f t="shared" si="97"/>
        <v>3.9177755242888003E-2</v>
      </c>
      <c r="M697" s="1">
        <f t="shared" si="98"/>
        <v>3.4998065622898061E-2</v>
      </c>
      <c r="N697" s="1">
        <f t="shared" si="99"/>
        <v>35</v>
      </c>
    </row>
    <row r="698" spans="1:14" x14ac:dyDescent="0.25">
      <c r="A698" s="1">
        <v>22</v>
      </c>
      <c r="B698" s="2">
        <v>32</v>
      </c>
      <c r="C698" s="2">
        <v>1</v>
      </c>
      <c r="D698" s="3">
        <v>14.4</v>
      </c>
      <c r="E698" s="3">
        <f t="shared" si="91"/>
        <v>207.36</v>
      </c>
      <c r="F698" s="3"/>
      <c r="G698" s="1">
        <f t="shared" si="92"/>
        <v>11.040000000000003</v>
      </c>
      <c r="H698" s="1">
        <f t="shared" si="93"/>
        <v>11.722298653177445</v>
      </c>
      <c r="I698" s="20">
        <f t="shared" si="94"/>
        <v>10.422857905913315</v>
      </c>
      <c r="J698" s="1">
        <f t="shared" si="95"/>
        <v>10.422857905913315</v>
      </c>
      <c r="K698" s="1">
        <f t="shared" si="96"/>
        <v>1.628601631620949E-2</v>
      </c>
      <c r="L698" s="1">
        <f t="shared" si="97"/>
        <v>6.9401313480181984E-2</v>
      </c>
      <c r="M698" s="1">
        <f t="shared" si="98"/>
        <v>6.6994619806730674E-2</v>
      </c>
      <c r="N698" s="1">
        <f t="shared" si="99"/>
        <v>35</v>
      </c>
    </row>
    <row r="699" spans="1:14" x14ac:dyDescent="0.25">
      <c r="A699" s="1">
        <v>22</v>
      </c>
      <c r="B699" s="2">
        <v>33</v>
      </c>
      <c r="C699" s="2">
        <v>1</v>
      </c>
      <c r="D699" s="3">
        <v>16.2</v>
      </c>
      <c r="E699" s="3">
        <f t="shared" si="91"/>
        <v>262.44</v>
      </c>
      <c r="F699" s="3">
        <v>10.6</v>
      </c>
      <c r="G699" s="1">
        <f t="shared" si="92"/>
        <v>11.040000000000003</v>
      </c>
      <c r="H699" s="1">
        <f t="shared" si="93"/>
        <v>11.722298653177445</v>
      </c>
      <c r="I699" s="20">
        <f t="shared" si="94"/>
        <v>10.663313028492912</v>
      </c>
      <c r="J699" s="1">
        <f t="shared" si="95"/>
        <v>10.6</v>
      </c>
      <c r="K699" s="1">
        <f t="shared" si="96"/>
        <v>2.0611989400202632E-2</v>
      </c>
      <c r="L699" s="1">
        <f t="shared" si="97"/>
        <v>8.7618748322301043E-2</v>
      </c>
      <c r="M699" s="1">
        <f t="shared" si="98"/>
        <v>8.5778032648774788E-2</v>
      </c>
      <c r="N699" s="1">
        <f t="shared" si="99"/>
        <v>35</v>
      </c>
    </row>
    <row r="700" spans="1:14" x14ac:dyDescent="0.25">
      <c r="A700" s="1">
        <v>22</v>
      </c>
      <c r="B700" s="2">
        <v>34</v>
      </c>
      <c r="C700" s="2">
        <v>1</v>
      </c>
      <c r="D700" s="3">
        <v>13.3</v>
      </c>
      <c r="E700" s="3">
        <f t="shared" si="91"/>
        <v>176.89000000000001</v>
      </c>
      <c r="F700" s="3"/>
      <c r="G700" s="1">
        <f t="shared" si="92"/>
        <v>11.040000000000003</v>
      </c>
      <c r="H700" s="1">
        <f t="shared" si="93"/>
        <v>11.722298653177445</v>
      </c>
      <c r="I700" s="20">
        <f t="shared" si="94"/>
        <v>10.23334738164692</v>
      </c>
      <c r="J700" s="1">
        <f t="shared" si="95"/>
        <v>10.23334738164692</v>
      </c>
      <c r="K700" s="1">
        <f t="shared" si="96"/>
        <v>1.3892908112337463E-2</v>
      </c>
      <c r="L700" s="1">
        <f t="shared" si="97"/>
        <v>5.8830087143887211E-2</v>
      </c>
      <c r="M700" s="1">
        <f t="shared" si="98"/>
        <v>5.597617271961796E-2</v>
      </c>
      <c r="N700" s="1">
        <f t="shared" si="99"/>
        <v>35</v>
      </c>
    </row>
    <row r="701" spans="1:14" x14ac:dyDescent="0.25">
      <c r="A701" s="1">
        <v>22</v>
      </c>
      <c r="B701" s="2">
        <v>35</v>
      </c>
      <c r="C701" s="2">
        <v>1</v>
      </c>
      <c r="D701" s="3">
        <v>11.6</v>
      </c>
      <c r="E701" s="3">
        <f t="shared" si="91"/>
        <v>134.56</v>
      </c>
      <c r="F701" s="3"/>
      <c r="G701" s="1">
        <f t="shared" si="92"/>
        <v>11.040000000000003</v>
      </c>
      <c r="H701" s="1">
        <f t="shared" si="93"/>
        <v>11.722298653177445</v>
      </c>
      <c r="I701" s="20">
        <f t="shared" si="94"/>
        <v>9.8571405841091639</v>
      </c>
      <c r="J701" s="1">
        <f t="shared" si="95"/>
        <v>9.8571405841091639</v>
      </c>
      <c r="K701" s="1">
        <f t="shared" si="96"/>
        <v>1.0568317686676064E-2</v>
      </c>
      <c r="L701" s="1">
        <f t="shared" si="97"/>
        <v>4.3970591133707736E-2</v>
      </c>
      <c r="M701" s="1">
        <f t="shared" si="98"/>
        <v>4.0197637031163524E-2</v>
      </c>
      <c r="N701" s="1">
        <f t="shared" si="99"/>
        <v>35</v>
      </c>
    </row>
    <row r="702" spans="1:14" x14ac:dyDescent="0.25">
      <c r="A702" s="1">
        <v>23</v>
      </c>
      <c r="B702" s="2">
        <v>1</v>
      </c>
      <c r="C702" s="2">
        <v>1</v>
      </c>
      <c r="D702" s="3">
        <v>19.399999999999999</v>
      </c>
      <c r="E702" s="3">
        <f t="shared" si="91"/>
        <v>376.35999999999996</v>
      </c>
      <c r="F702" s="3">
        <v>15.5</v>
      </c>
      <c r="G702" s="1">
        <f t="shared" si="92"/>
        <v>14.66</v>
      </c>
      <c r="H702" s="1">
        <f t="shared" si="93"/>
        <v>14.26161925532244</v>
      </c>
      <c r="I702" s="20">
        <f t="shared" si="94"/>
        <v>14.219864851072684</v>
      </c>
      <c r="J702" s="1">
        <f t="shared" si="95"/>
        <v>15.5</v>
      </c>
      <c r="K702" s="1">
        <f t="shared" si="96"/>
        <v>2.9559245277626361E-2</v>
      </c>
      <c r="L702" s="1">
        <f t="shared" si="97"/>
        <v>0.18781485632000261</v>
      </c>
      <c r="M702" s="1">
        <f t="shared" si="98"/>
        <v>0.18599167495810884</v>
      </c>
      <c r="N702" s="1">
        <f t="shared" si="99"/>
        <v>37</v>
      </c>
    </row>
    <row r="703" spans="1:14" x14ac:dyDescent="0.25">
      <c r="A703" s="1">
        <v>23</v>
      </c>
      <c r="B703" s="2">
        <v>2</v>
      </c>
      <c r="C703" s="2">
        <v>1</v>
      </c>
      <c r="D703" s="3">
        <v>15</v>
      </c>
      <c r="E703" s="3">
        <f t="shared" si="91"/>
        <v>225</v>
      </c>
      <c r="F703" s="3"/>
      <c r="G703" s="1">
        <f t="shared" si="92"/>
        <v>14.66</v>
      </c>
      <c r="H703" s="1">
        <f t="shared" si="93"/>
        <v>14.26161925532244</v>
      </c>
      <c r="I703" s="20">
        <f t="shared" si="94"/>
        <v>13.415719658824305</v>
      </c>
      <c r="J703" s="1">
        <f t="shared" si="95"/>
        <v>13.415719658824305</v>
      </c>
      <c r="K703" s="1">
        <f t="shared" si="96"/>
        <v>1.7671458676442587E-2</v>
      </c>
      <c r="L703" s="1">
        <f t="shared" si="97"/>
        <v>9.9798617550276733E-2</v>
      </c>
      <c r="M703" s="1">
        <f t="shared" si="98"/>
        <v>9.6888462421404475E-2</v>
      </c>
      <c r="N703" s="1">
        <f t="shared" si="99"/>
        <v>37</v>
      </c>
    </row>
    <row r="704" spans="1:14" x14ac:dyDescent="0.25">
      <c r="A704" s="1">
        <v>23</v>
      </c>
      <c r="B704" s="2">
        <v>3</v>
      </c>
      <c r="C704" s="2">
        <v>1</v>
      </c>
      <c r="D704" s="3">
        <v>12.5</v>
      </c>
      <c r="E704" s="3">
        <f t="shared" si="91"/>
        <v>156.25</v>
      </c>
      <c r="F704" s="3"/>
      <c r="G704" s="1">
        <f t="shared" si="92"/>
        <v>14.66</v>
      </c>
      <c r="H704" s="1">
        <f t="shared" si="93"/>
        <v>14.26161925532244</v>
      </c>
      <c r="I704" s="20">
        <f t="shared" si="94"/>
        <v>12.669059081055133</v>
      </c>
      <c r="J704" s="1">
        <f t="shared" si="95"/>
        <v>12.669059081055133</v>
      </c>
      <c r="K704" s="1">
        <f t="shared" si="96"/>
        <v>1.2271846303085129E-2</v>
      </c>
      <c r="L704" s="1">
        <f t="shared" si="97"/>
        <v>6.713004192113621E-2</v>
      </c>
      <c r="M704" s="1">
        <f t="shared" si="98"/>
        <v>6.2906095997904254E-2</v>
      </c>
      <c r="N704" s="1">
        <f t="shared" si="99"/>
        <v>37</v>
      </c>
    </row>
    <row r="705" spans="1:14" x14ac:dyDescent="0.25">
      <c r="A705" s="1">
        <v>23</v>
      </c>
      <c r="B705" s="2">
        <v>4</v>
      </c>
      <c r="C705" s="2">
        <v>1</v>
      </c>
      <c r="D705" s="3">
        <v>16.3</v>
      </c>
      <c r="E705" s="3">
        <f t="shared" si="91"/>
        <v>265.69</v>
      </c>
      <c r="F705" s="3"/>
      <c r="G705" s="1">
        <f t="shared" si="92"/>
        <v>14.66</v>
      </c>
      <c r="H705" s="1">
        <f t="shared" si="93"/>
        <v>14.26161925532244</v>
      </c>
      <c r="I705" s="20">
        <f t="shared" si="94"/>
        <v>13.708907200921219</v>
      </c>
      <c r="J705" s="1">
        <f t="shared" si="95"/>
        <v>13.708907200921219</v>
      </c>
      <c r="K705" s="1">
        <f t="shared" si="96"/>
        <v>2.0867243803306804E-2</v>
      </c>
      <c r="L705" s="1">
        <f t="shared" si="97"/>
        <v>0.11895887350741981</v>
      </c>
      <c r="M705" s="1">
        <f t="shared" si="98"/>
        <v>0.11652456428353661</v>
      </c>
      <c r="N705" s="1">
        <f t="shared" si="99"/>
        <v>37</v>
      </c>
    </row>
    <row r="706" spans="1:14" x14ac:dyDescent="0.25">
      <c r="A706" s="1">
        <v>23</v>
      </c>
      <c r="B706" s="2">
        <v>5</v>
      </c>
      <c r="C706" s="2">
        <v>1</v>
      </c>
      <c r="D706" s="3">
        <v>16</v>
      </c>
      <c r="E706" s="3">
        <f t="shared" si="91"/>
        <v>256</v>
      </c>
      <c r="F706" s="3"/>
      <c r="G706" s="1">
        <f t="shared" si="92"/>
        <v>14.66</v>
      </c>
      <c r="H706" s="1">
        <f t="shared" si="93"/>
        <v>14.26161925532244</v>
      </c>
      <c r="I706" s="20">
        <f t="shared" si="94"/>
        <v>13.646091383847184</v>
      </c>
      <c r="J706" s="1">
        <f t="shared" si="95"/>
        <v>13.646091383847184</v>
      </c>
      <c r="K706" s="1">
        <f t="shared" si="96"/>
        <v>2.0106192982974676E-2</v>
      </c>
      <c r="L706" s="1">
        <f t="shared" si="97"/>
        <v>0.11441126268427533</v>
      </c>
      <c r="M706" s="1">
        <f t="shared" si="98"/>
        <v>0.11187681754121211</v>
      </c>
      <c r="N706" s="1">
        <f t="shared" si="99"/>
        <v>37</v>
      </c>
    </row>
    <row r="707" spans="1:14" x14ac:dyDescent="0.25">
      <c r="A707" s="1">
        <v>23</v>
      </c>
      <c r="B707" s="2">
        <v>6</v>
      </c>
      <c r="C707" s="2">
        <v>1</v>
      </c>
      <c r="D707" s="3">
        <v>17.2</v>
      </c>
      <c r="E707" s="3">
        <f t="shared" si="91"/>
        <v>295.83999999999997</v>
      </c>
      <c r="F707" s="3">
        <v>15.8</v>
      </c>
      <c r="G707" s="1">
        <f t="shared" si="92"/>
        <v>14.66</v>
      </c>
      <c r="H707" s="1">
        <f t="shared" si="93"/>
        <v>14.26161925532244</v>
      </c>
      <c r="I707" s="20">
        <f t="shared" si="94"/>
        <v>13.881689379214878</v>
      </c>
      <c r="J707" s="1">
        <f t="shared" si="95"/>
        <v>15.8</v>
      </c>
      <c r="K707" s="1">
        <f t="shared" si="96"/>
        <v>2.3235219265950107E-2</v>
      </c>
      <c r="L707" s="1">
        <f t="shared" si="97"/>
        <v>0.15430749781554876</v>
      </c>
      <c r="M707" s="1">
        <f t="shared" si="98"/>
        <v>0.15179800506511867</v>
      </c>
      <c r="N707" s="1">
        <f t="shared" si="99"/>
        <v>37</v>
      </c>
    </row>
    <row r="708" spans="1:14" x14ac:dyDescent="0.25">
      <c r="A708" s="1">
        <v>23</v>
      </c>
      <c r="B708" s="2">
        <v>7</v>
      </c>
      <c r="C708" s="2">
        <v>1</v>
      </c>
      <c r="D708" s="3">
        <v>15.8</v>
      </c>
      <c r="E708" s="3">
        <f t="shared" si="91"/>
        <v>249.64000000000001</v>
      </c>
      <c r="F708" s="3"/>
      <c r="G708" s="1">
        <f t="shared" si="92"/>
        <v>14.66</v>
      </c>
      <c r="H708" s="1">
        <f t="shared" si="93"/>
        <v>14.26161925532244</v>
      </c>
      <c r="I708" s="20">
        <f t="shared" si="94"/>
        <v>13.602662516863953</v>
      </c>
      <c r="J708" s="1">
        <f t="shared" si="95"/>
        <v>13.602662516863953</v>
      </c>
      <c r="K708" s="1">
        <f t="shared" si="96"/>
        <v>1.9606679751053901E-2</v>
      </c>
      <c r="L708" s="1">
        <f t="shared" si="97"/>
        <v>0.11142110674826639</v>
      </c>
      <c r="M708" s="1">
        <f t="shared" si="98"/>
        <v>0.1088168636580456</v>
      </c>
      <c r="N708" s="1">
        <f t="shared" si="99"/>
        <v>37</v>
      </c>
    </row>
    <row r="709" spans="1:14" x14ac:dyDescent="0.25">
      <c r="A709" s="1">
        <v>23</v>
      </c>
      <c r="B709" s="2">
        <v>8</v>
      </c>
      <c r="C709" s="2">
        <v>1</v>
      </c>
      <c r="D709" s="3">
        <v>14.5</v>
      </c>
      <c r="E709" s="3">
        <f t="shared" si="91"/>
        <v>210.25</v>
      </c>
      <c r="F709" s="3"/>
      <c r="G709" s="1">
        <f t="shared" si="92"/>
        <v>14.66</v>
      </c>
      <c r="H709" s="1">
        <f t="shared" si="93"/>
        <v>14.26161925532244</v>
      </c>
      <c r="I709" s="20">
        <f t="shared" si="94"/>
        <v>13.287317901354269</v>
      </c>
      <c r="J709" s="1">
        <f t="shared" si="95"/>
        <v>13.287317901354269</v>
      </c>
      <c r="K709" s="1">
        <f t="shared" si="96"/>
        <v>1.6512996385431349E-2</v>
      </c>
      <c r="L709" s="1">
        <f t="shared" si="97"/>
        <v>9.2814630395428158E-2</v>
      </c>
      <c r="M709" s="1">
        <f t="shared" si="98"/>
        <v>8.9689082564978762E-2</v>
      </c>
      <c r="N709" s="1">
        <f t="shared" si="99"/>
        <v>37</v>
      </c>
    </row>
    <row r="710" spans="1:14" x14ac:dyDescent="0.25">
      <c r="A710" s="1">
        <v>23</v>
      </c>
      <c r="B710" s="2">
        <v>9</v>
      </c>
      <c r="C710" s="2">
        <v>1</v>
      </c>
      <c r="D710" s="3">
        <v>11.1</v>
      </c>
      <c r="E710" s="3">
        <f t="shared" si="91"/>
        <v>123.21</v>
      </c>
      <c r="F710" s="3"/>
      <c r="G710" s="1">
        <f t="shared" si="92"/>
        <v>14.66</v>
      </c>
      <c r="H710" s="1">
        <f t="shared" si="93"/>
        <v>14.26161925532244</v>
      </c>
      <c r="I710" s="20">
        <f t="shared" si="94"/>
        <v>12.11563106175387</v>
      </c>
      <c r="J710" s="1">
        <f t="shared" si="95"/>
        <v>12.11563106175387</v>
      </c>
      <c r="K710" s="1">
        <f t="shared" si="96"/>
        <v>9.6768907712199599E-3</v>
      </c>
      <c r="L710" s="1">
        <f t="shared" si="97"/>
        <v>5.1411714712355297E-2</v>
      </c>
      <c r="M710" s="1">
        <f t="shared" si="98"/>
        <v>4.6125683055118966E-2</v>
      </c>
      <c r="N710" s="1">
        <f t="shared" si="99"/>
        <v>37</v>
      </c>
    </row>
    <row r="711" spans="1:14" x14ac:dyDescent="0.25">
      <c r="A711" s="1">
        <v>23</v>
      </c>
      <c r="B711" s="2">
        <v>10</v>
      </c>
      <c r="C711" s="2">
        <v>1</v>
      </c>
      <c r="D711" s="3">
        <v>16.5</v>
      </c>
      <c r="E711" s="3">
        <f t="shared" si="91"/>
        <v>272.25</v>
      </c>
      <c r="F711" s="3">
        <v>14.2</v>
      </c>
      <c r="G711" s="1">
        <f t="shared" si="92"/>
        <v>14.66</v>
      </c>
      <c r="H711" s="1">
        <f t="shared" si="93"/>
        <v>14.26161925532244</v>
      </c>
      <c r="I711" s="20">
        <f t="shared" si="94"/>
        <v>13.749284623400076</v>
      </c>
      <c r="J711" s="1">
        <f t="shared" si="95"/>
        <v>14.2</v>
      </c>
      <c r="K711" s="1">
        <f t="shared" si="96"/>
        <v>2.138246499849553E-2</v>
      </c>
      <c r="L711" s="1">
        <f t="shared" si="97"/>
        <v>0.12662504557714807</v>
      </c>
      <c r="M711" s="1">
        <f t="shared" si="98"/>
        <v>0.12416537863010101</v>
      </c>
      <c r="N711" s="1">
        <f t="shared" si="99"/>
        <v>37</v>
      </c>
    </row>
    <row r="712" spans="1:14" x14ac:dyDescent="0.25">
      <c r="A712" s="1">
        <v>23</v>
      </c>
      <c r="B712" s="2">
        <v>11</v>
      </c>
      <c r="C712" s="2">
        <v>1</v>
      </c>
      <c r="D712" s="3">
        <v>14.3</v>
      </c>
      <c r="E712" s="3">
        <f t="shared" si="91"/>
        <v>204.49</v>
      </c>
      <c r="F712" s="3"/>
      <c r="G712" s="1">
        <f t="shared" si="92"/>
        <v>14.66</v>
      </c>
      <c r="H712" s="1">
        <f t="shared" si="93"/>
        <v>14.26161925532244</v>
      </c>
      <c r="I712" s="20">
        <f t="shared" si="94"/>
        <v>13.233280031531207</v>
      </c>
      <c r="J712" s="1">
        <f t="shared" si="95"/>
        <v>13.233280031531207</v>
      </c>
      <c r="K712" s="1">
        <f t="shared" si="96"/>
        <v>1.6060607043314419E-2</v>
      </c>
      <c r="L712" s="1">
        <f t="shared" si="97"/>
        <v>9.0082550135148806E-2</v>
      </c>
      <c r="M712" s="1">
        <f t="shared" si="98"/>
        <v>8.6865045390405321E-2</v>
      </c>
      <c r="N712" s="1">
        <f t="shared" si="99"/>
        <v>37</v>
      </c>
    </row>
    <row r="713" spans="1:14" x14ac:dyDescent="0.25">
      <c r="A713" s="1">
        <v>23</v>
      </c>
      <c r="B713" s="2">
        <v>12</v>
      </c>
      <c r="C713" s="2">
        <v>1</v>
      </c>
      <c r="D713" s="3">
        <v>15.5</v>
      </c>
      <c r="E713" s="3">
        <f t="shared" si="91"/>
        <v>240.25</v>
      </c>
      <c r="F713" s="3"/>
      <c r="G713" s="1">
        <f t="shared" si="92"/>
        <v>14.66</v>
      </c>
      <c r="H713" s="1">
        <f t="shared" si="93"/>
        <v>14.26161925532244</v>
      </c>
      <c r="I713" s="20">
        <f t="shared" si="94"/>
        <v>13.535099517626453</v>
      </c>
      <c r="J713" s="1">
        <f t="shared" si="95"/>
        <v>13.535099517626453</v>
      </c>
      <c r="K713" s="1">
        <f t="shared" si="96"/>
        <v>1.8869190875623696E-2</v>
      </c>
      <c r="L713" s="1">
        <f t="shared" si="97"/>
        <v>0.10699887197589279</v>
      </c>
      <c r="M713" s="1">
        <f t="shared" si="98"/>
        <v>0.10428510263430314</v>
      </c>
      <c r="N713" s="1">
        <f t="shared" si="99"/>
        <v>37</v>
      </c>
    </row>
    <row r="714" spans="1:14" x14ac:dyDescent="0.25">
      <c r="A714" s="1">
        <v>23</v>
      </c>
      <c r="B714" s="2">
        <v>13</v>
      </c>
      <c r="C714" s="2">
        <v>1</v>
      </c>
      <c r="D714" s="3">
        <v>13</v>
      </c>
      <c r="E714" s="3">
        <f t="shared" si="91"/>
        <v>169</v>
      </c>
      <c r="F714" s="3"/>
      <c r="G714" s="1">
        <f t="shared" si="92"/>
        <v>14.66</v>
      </c>
      <c r="H714" s="1">
        <f t="shared" si="93"/>
        <v>14.26161925532244</v>
      </c>
      <c r="I714" s="20">
        <f t="shared" si="94"/>
        <v>12.840901586823088</v>
      </c>
      <c r="J714" s="1">
        <f t="shared" si="95"/>
        <v>12.840901586823088</v>
      </c>
      <c r="K714" s="1">
        <f t="shared" si="96"/>
        <v>1.3273228961416876E-2</v>
      </c>
      <c r="L714" s="1">
        <f t="shared" si="97"/>
        <v>7.3204219129393386E-2</v>
      </c>
      <c r="M714" s="1">
        <f t="shared" si="98"/>
        <v>6.9295625092828481E-2</v>
      </c>
      <c r="N714" s="1">
        <f t="shared" si="99"/>
        <v>37</v>
      </c>
    </row>
    <row r="715" spans="1:14" x14ac:dyDescent="0.25">
      <c r="A715" s="1">
        <v>23</v>
      </c>
      <c r="B715" s="2">
        <v>14</v>
      </c>
      <c r="C715" s="2">
        <v>1</v>
      </c>
      <c r="D715" s="3">
        <v>14.2</v>
      </c>
      <c r="E715" s="3">
        <f t="shared" si="91"/>
        <v>201.64</v>
      </c>
      <c r="F715" s="3"/>
      <c r="G715" s="1">
        <f t="shared" si="92"/>
        <v>14.66</v>
      </c>
      <c r="H715" s="1">
        <f t="shared" si="93"/>
        <v>14.26161925532244</v>
      </c>
      <c r="I715" s="20">
        <f t="shared" si="94"/>
        <v>13.205664801069593</v>
      </c>
      <c r="J715" s="1">
        <f t="shared" si="95"/>
        <v>13.205664801069593</v>
      </c>
      <c r="K715" s="1">
        <f t="shared" si="96"/>
        <v>1.5836768566746148E-2</v>
      </c>
      <c r="L715" s="1">
        <f t="shared" si="97"/>
        <v>8.8729832453127128E-2</v>
      </c>
      <c r="M715" s="1">
        <f t="shared" si="98"/>
        <v>8.5465033385102113E-2</v>
      </c>
      <c r="N715" s="1">
        <f t="shared" si="99"/>
        <v>37</v>
      </c>
    </row>
    <row r="716" spans="1:14" x14ac:dyDescent="0.25">
      <c r="A716" s="1">
        <v>23</v>
      </c>
      <c r="B716" s="2">
        <v>15</v>
      </c>
      <c r="C716" s="2">
        <v>1</v>
      </c>
      <c r="D716" s="3">
        <v>17.899999999999999</v>
      </c>
      <c r="E716" s="3">
        <f t="shared" si="91"/>
        <v>320.40999999999997</v>
      </c>
      <c r="F716" s="3">
        <v>15.4</v>
      </c>
      <c r="G716" s="1">
        <f t="shared" si="92"/>
        <v>14.66</v>
      </c>
      <c r="H716" s="1">
        <f t="shared" si="93"/>
        <v>14.26161925532244</v>
      </c>
      <c r="I716" s="20">
        <f t="shared" si="94"/>
        <v>14.00125538311797</v>
      </c>
      <c r="J716" s="1">
        <f t="shared" si="95"/>
        <v>15.4</v>
      </c>
      <c r="K716" s="1">
        <f t="shared" si="96"/>
        <v>2.5164942553417637E-2</v>
      </c>
      <c r="L716" s="1">
        <f t="shared" si="97"/>
        <v>0.16109262139846992</v>
      </c>
      <c r="M716" s="1">
        <f t="shared" si="98"/>
        <v>0.15888417156173737</v>
      </c>
      <c r="N716" s="1">
        <f t="shared" si="99"/>
        <v>37</v>
      </c>
    </row>
    <row r="717" spans="1:14" x14ac:dyDescent="0.25">
      <c r="A717" s="1">
        <v>23</v>
      </c>
      <c r="B717" s="2">
        <v>16</v>
      </c>
      <c r="C717" s="2">
        <v>1</v>
      </c>
      <c r="D717" s="3">
        <v>13.8</v>
      </c>
      <c r="E717" s="3">
        <f t="shared" si="91"/>
        <v>190.44000000000003</v>
      </c>
      <c r="F717" s="3"/>
      <c r="G717" s="1">
        <f t="shared" si="92"/>
        <v>14.66</v>
      </c>
      <c r="H717" s="1">
        <f t="shared" si="93"/>
        <v>14.26161925532244</v>
      </c>
      <c r="I717" s="20">
        <f t="shared" si="94"/>
        <v>13.091090757079991</v>
      </c>
      <c r="J717" s="1">
        <f t="shared" si="95"/>
        <v>13.091090757079991</v>
      </c>
      <c r="K717" s="1">
        <f t="shared" si="96"/>
        <v>1.4957122623741007E-2</v>
      </c>
      <c r="L717" s="1">
        <f t="shared" si="97"/>
        <v>8.3408617843739749E-2</v>
      </c>
      <c r="M717" s="1">
        <f t="shared" si="98"/>
        <v>7.9945416908456135E-2</v>
      </c>
      <c r="N717" s="1">
        <f t="shared" si="99"/>
        <v>37</v>
      </c>
    </row>
    <row r="718" spans="1:14" x14ac:dyDescent="0.25">
      <c r="A718" s="1">
        <v>23</v>
      </c>
      <c r="B718" s="2">
        <v>17</v>
      </c>
      <c r="C718" s="2">
        <v>1</v>
      </c>
      <c r="D718" s="3">
        <v>16.5</v>
      </c>
      <c r="E718" s="3">
        <f t="shared" ref="E718:E781" si="100">D718^2</f>
        <v>272.25</v>
      </c>
      <c r="F718" s="3">
        <v>12.4</v>
      </c>
      <c r="G718" s="1">
        <f t="shared" ref="G718:G781" si="101">VLOOKUP($A718,$Q$13:$U$39,2,FALSE)</f>
        <v>14.66</v>
      </c>
      <c r="H718" s="1">
        <f t="shared" ref="H718:H781" si="102">VLOOKUP($A718,$Q$13:$U$39,4,FALSE)</f>
        <v>14.26161925532244</v>
      </c>
      <c r="I718" s="20">
        <f t="shared" ref="I718:I781" si="103">G718*(1+$G$2*G718*EXP($G$3*G718))*(1-EXP(-$G$4*D718/H718))</f>
        <v>13.749284623400076</v>
      </c>
      <c r="J718" s="1">
        <f t="shared" ref="J718:J781" si="104">IF(F718&lt;&gt;"",F718,I718)</f>
        <v>12.4</v>
      </c>
      <c r="K718" s="1">
        <f t="shared" ref="K718:K781" si="105">PI()/40000*E718</f>
        <v>2.138246499849553E-2</v>
      </c>
      <c r="L718" s="1">
        <f t="shared" ref="L718:L781" si="106">$I$2*D718^$I$3*J718^$I$4</f>
        <v>0.10841462365442198</v>
      </c>
      <c r="M718" s="1">
        <f t="shared" ref="M718:M781" si="107">L718*EXP(-$K$2*(6/D718)^$K$3)</f>
        <v>0.10630869062068531</v>
      </c>
      <c r="N718" s="1">
        <f t="shared" ref="N718:N781" si="108">VLOOKUP($A718,$Q$13:$U$39,5,FALSE)</f>
        <v>37</v>
      </c>
    </row>
    <row r="719" spans="1:14" x14ac:dyDescent="0.25">
      <c r="A719" s="1">
        <v>23</v>
      </c>
      <c r="B719" s="2">
        <v>18</v>
      </c>
      <c r="C719" s="2">
        <v>1</v>
      </c>
      <c r="D719" s="3">
        <v>12</v>
      </c>
      <c r="E719" s="3">
        <f t="shared" si="100"/>
        <v>144</v>
      </c>
      <c r="F719" s="3"/>
      <c r="G719" s="1">
        <f t="shared" si="101"/>
        <v>14.66</v>
      </c>
      <c r="H719" s="1">
        <f t="shared" si="102"/>
        <v>14.26161925532244</v>
      </c>
      <c r="I719" s="20">
        <f t="shared" si="103"/>
        <v>12.484229914979228</v>
      </c>
      <c r="J719" s="1">
        <f t="shared" si="104"/>
        <v>12.484229914979228</v>
      </c>
      <c r="K719" s="1">
        <f t="shared" si="105"/>
        <v>1.1309733552923255E-2</v>
      </c>
      <c r="L719" s="1">
        <f t="shared" si="106"/>
        <v>6.1295233280035825E-2</v>
      </c>
      <c r="M719" s="1">
        <f t="shared" si="107"/>
        <v>5.6723983253302836E-2</v>
      </c>
      <c r="N719" s="1">
        <f t="shared" si="108"/>
        <v>37</v>
      </c>
    </row>
    <row r="720" spans="1:14" x14ac:dyDescent="0.25">
      <c r="A720" s="1">
        <v>23</v>
      </c>
      <c r="B720" s="2">
        <v>19</v>
      </c>
      <c r="C720" s="2">
        <v>1</v>
      </c>
      <c r="D720" s="3">
        <v>13.3</v>
      </c>
      <c r="E720" s="3">
        <f t="shared" si="100"/>
        <v>176.89000000000001</v>
      </c>
      <c r="F720" s="3"/>
      <c r="G720" s="1">
        <f t="shared" si="101"/>
        <v>14.66</v>
      </c>
      <c r="H720" s="1">
        <f t="shared" si="102"/>
        <v>14.26161925532244</v>
      </c>
      <c r="I720" s="20">
        <f t="shared" si="103"/>
        <v>12.9381558071134</v>
      </c>
      <c r="J720" s="1">
        <f t="shared" si="104"/>
        <v>12.9381558071134</v>
      </c>
      <c r="K720" s="1">
        <f t="shared" si="105"/>
        <v>1.3892908112337463E-2</v>
      </c>
      <c r="L720" s="1">
        <f t="shared" si="106"/>
        <v>7.6961582157654848E-2</v>
      </c>
      <c r="M720" s="1">
        <f t="shared" si="107"/>
        <v>7.3228088292566523E-2</v>
      </c>
      <c r="N720" s="1">
        <f t="shared" si="108"/>
        <v>37</v>
      </c>
    </row>
    <row r="721" spans="1:14" x14ac:dyDescent="0.25">
      <c r="A721" s="1">
        <v>23</v>
      </c>
      <c r="B721" s="2">
        <v>20</v>
      </c>
      <c r="C721" s="2">
        <v>1</v>
      </c>
      <c r="D721" s="3">
        <v>15.3</v>
      </c>
      <c r="E721" s="3">
        <f t="shared" si="100"/>
        <v>234.09000000000003</v>
      </c>
      <c r="F721" s="3"/>
      <c r="G721" s="1">
        <f t="shared" si="101"/>
        <v>14.66</v>
      </c>
      <c r="H721" s="1">
        <f t="shared" si="102"/>
        <v>14.26161925532244</v>
      </c>
      <c r="I721" s="20">
        <f t="shared" si="103"/>
        <v>13.488388599205773</v>
      </c>
      <c r="J721" s="1">
        <f t="shared" si="104"/>
        <v>13.488388599205773</v>
      </c>
      <c r="K721" s="1">
        <f t="shared" si="105"/>
        <v>1.838538560697087E-2</v>
      </c>
      <c r="L721" s="1">
        <f t="shared" si="106"/>
        <v>0.10409308662858252</v>
      </c>
      <c r="M721" s="1">
        <f t="shared" si="107"/>
        <v>0.10130291446680893</v>
      </c>
      <c r="N721" s="1">
        <f t="shared" si="108"/>
        <v>37</v>
      </c>
    </row>
    <row r="722" spans="1:14" x14ac:dyDescent="0.25">
      <c r="A722" s="1">
        <v>23</v>
      </c>
      <c r="B722" s="2">
        <v>21</v>
      </c>
      <c r="C722" s="2">
        <v>1</v>
      </c>
      <c r="D722" s="3">
        <v>13.8</v>
      </c>
      <c r="E722" s="3">
        <f t="shared" si="100"/>
        <v>190.44000000000003</v>
      </c>
      <c r="F722" s="3"/>
      <c r="G722" s="1">
        <f t="shared" si="101"/>
        <v>14.66</v>
      </c>
      <c r="H722" s="1">
        <f t="shared" si="102"/>
        <v>14.26161925532244</v>
      </c>
      <c r="I722" s="20">
        <f t="shared" si="103"/>
        <v>13.091090757079991</v>
      </c>
      <c r="J722" s="1">
        <f t="shared" si="104"/>
        <v>13.091090757079991</v>
      </c>
      <c r="K722" s="1">
        <f t="shared" si="105"/>
        <v>1.4957122623741007E-2</v>
      </c>
      <c r="L722" s="1">
        <f t="shared" si="106"/>
        <v>8.3408617843739749E-2</v>
      </c>
      <c r="M722" s="1">
        <f t="shared" si="107"/>
        <v>7.9945416908456135E-2</v>
      </c>
      <c r="N722" s="1">
        <f t="shared" si="108"/>
        <v>37</v>
      </c>
    </row>
    <row r="723" spans="1:14" x14ac:dyDescent="0.25">
      <c r="A723" s="1">
        <v>23</v>
      </c>
      <c r="B723" s="2">
        <v>22</v>
      </c>
      <c r="C723" s="2">
        <v>1</v>
      </c>
      <c r="D723" s="3">
        <v>11.5</v>
      </c>
      <c r="E723" s="3">
        <f t="shared" si="100"/>
        <v>132.25</v>
      </c>
      <c r="F723" s="3"/>
      <c r="G723" s="1">
        <f t="shared" si="101"/>
        <v>14.66</v>
      </c>
      <c r="H723" s="1">
        <f t="shared" si="102"/>
        <v>14.26161925532244</v>
      </c>
      <c r="I723" s="20">
        <f t="shared" si="103"/>
        <v>12.285432647215666</v>
      </c>
      <c r="J723" s="1">
        <f t="shared" si="104"/>
        <v>12.285432647215666</v>
      </c>
      <c r="K723" s="1">
        <f t="shared" si="105"/>
        <v>1.0386890710931254E-2</v>
      </c>
      <c r="L723" s="1">
        <f t="shared" si="106"/>
        <v>5.5704773014813767E-2</v>
      </c>
      <c r="M723" s="1">
        <f t="shared" si="107"/>
        <v>5.075135528060927E-2</v>
      </c>
      <c r="N723" s="1">
        <f t="shared" si="108"/>
        <v>37</v>
      </c>
    </row>
    <row r="724" spans="1:14" x14ac:dyDescent="0.25">
      <c r="A724" s="1">
        <v>23</v>
      </c>
      <c r="B724" s="2">
        <v>23</v>
      </c>
      <c r="C724" s="2">
        <v>1</v>
      </c>
      <c r="D724" s="3">
        <v>15.3</v>
      </c>
      <c r="E724" s="3">
        <f t="shared" si="100"/>
        <v>234.09000000000003</v>
      </c>
      <c r="F724" s="3"/>
      <c r="G724" s="1">
        <f t="shared" si="101"/>
        <v>14.66</v>
      </c>
      <c r="H724" s="1">
        <f t="shared" si="102"/>
        <v>14.26161925532244</v>
      </c>
      <c r="I724" s="20">
        <f t="shared" si="103"/>
        <v>13.488388599205773</v>
      </c>
      <c r="J724" s="1">
        <f t="shared" si="104"/>
        <v>13.488388599205773</v>
      </c>
      <c r="K724" s="1">
        <f t="shared" si="105"/>
        <v>1.838538560697087E-2</v>
      </c>
      <c r="L724" s="1">
        <f t="shared" si="106"/>
        <v>0.10409308662858252</v>
      </c>
      <c r="M724" s="1">
        <f t="shared" si="107"/>
        <v>0.10130291446680893</v>
      </c>
      <c r="N724" s="1">
        <f t="shared" si="108"/>
        <v>37</v>
      </c>
    </row>
    <row r="725" spans="1:14" x14ac:dyDescent="0.25">
      <c r="A725" s="1">
        <v>23</v>
      </c>
      <c r="B725" s="2">
        <v>24</v>
      </c>
      <c r="C725" s="2">
        <v>1</v>
      </c>
      <c r="D725" s="3">
        <v>15.2</v>
      </c>
      <c r="E725" s="3">
        <f t="shared" si="100"/>
        <v>231.04</v>
      </c>
      <c r="F725" s="3"/>
      <c r="G725" s="1">
        <f t="shared" si="101"/>
        <v>14.66</v>
      </c>
      <c r="H725" s="1">
        <f t="shared" si="102"/>
        <v>14.26161925532244</v>
      </c>
      <c r="I725" s="20">
        <f t="shared" si="103"/>
        <v>13.464517695680446</v>
      </c>
      <c r="J725" s="1">
        <f t="shared" si="104"/>
        <v>13.464517695680446</v>
      </c>
      <c r="K725" s="1">
        <f t="shared" si="105"/>
        <v>1.8145839167134643E-2</v>
      </c>
      <c r="L725" s="1">
        <f t="shared" si="106"/>
        <v>0.10265300269018075</v>
      </c>
      <c r="M725" s="1">
        <f t="shared" si="107"/>
        <v>9.9823568919670841E-2</v>
      </c>
      <c r="N725" s="1">
        <f t="shared" si="108"/>
        <v>37</v>
      </c>
    </row>
    <row r="726" spans="1:14" x14ac:dyDescent="0.25">
      <c r="A726" s="1">
        <v>23</v>
      </c>
      <c r="B726" s="2">
        <v>25</v>
      </c>
      <c r="C726" s="2">
        <v>1</v>
      </c>
      <c r="D726" s="3">
        <v>10.7</v>
      </c>
      <c r="E726" s="3">
        <f t="shared" si="100"/>
        <v>114.48999999999998</v>
      </c>
      <c r="F726" s="3"/>
      <c r="G726" s="1">
        <f t="shared" si="101"/>
        <v>14.66</v>
      </c>
      <c r="H726" s="1">
        <f t="shared" si="102"/>
        <v>14.26161925532244</v>
      </c>
      <c r="I726" s="20">
        <f t="shared" si="103"/>
        <v>11.935638869428509</v>
      </c>
      <c r="J726" s="1">
        <f t="shared" si="104"/>
        <v>11.935638869428509</v>
      </c>
      <c r="K726" s="1">
        <f t="shared" si="105"/>
        <v>8.9920235727373836E-3</v>
      </c>
      <c r="L726" s="1">
        <f t="shared" si="106"/>
        <v>4.7280837161503761E-2</v>
      </c>
      <c r="M726" s="1">
        <f t="shared" si="107"/>
        <v>4.1637174112459166E-2</v>
      </c>
      <c r="N726" s="1">
        <f t="shared" si="108"/>
        <v>37</v>
      </c>
    </row>
    <row r="727" spans="1:14" x14ac:dyDescent="0.25">
      <c r="A727" s="1">
        <v>23</v>
      </c>
      <c r="B727" s="2">
        <v>26</v>
      </c>
      <c r="C727" s="2">
        <v>1</v>
      </c>
      <c r="D727" s="3">
        <v>16</v>
      </c>
      <c r="E727" s="3">
        <f t="shared" si="100"/>
        <v>256</v>
      </c>
      <c r="F727" s="3"/>
      <c r="G727" s="1">
        <f t="shared" si="101"/>
        <v>14.66</v>
      </c>
      <c r="H727" s="1">
        <f t="shared" si="102"/>
        <v>14.26161925532244</v>
      </c>
      <c r="I727" s="20">
        <f t="shared" si="103"/>
        <v>13.646091383847184</v>
      </c>
      <c r="J727" s="1">
        <f t="shared" si="104"/>
        <v>13.646091383847184</v>
      </c>
      <c r="K727" s="1">
        <f t="shared" si="105"/>
        <v>2.0106192982974676E-2</v>
      </c>
      <c r="L727" s="1">
        <f t="shared" si="106"/>
        <v>0.11441126268427533</v>
      </c>
      <c r="M727" s="1">
        <f t="shared" si="107"/>
        <v>0.11187681754121211</v>
      </c>
      <c r="N727" s="1">
        <f t="shared" si="108"/>
        <v>37</v>
      </c>
    </row>
    <row r="728" spans="1:14" x14ac:dyDescent="0.25">
      <c r="A728" s="1">
        <v>23</v>
      </c>
      <c r="B728" s="2">
        <v>27</v>
      </c>
      <c r="C728" s="2">
        <v>1</v>
      </c>
      <c r="D728" s="3">
        <v>14.8</v>
      </c>
      <c r="E728" s="3">
        <f t="shared" si="100"/>
        <v>219.04000000000002</v>
      </c>
      <c r="F728" s="3"/>
      <c r="G728" s="1">
        <f t="shared" si="101"/>
        <v>14.66</v>
      </c>
      <c r="H728" s="1">
        <f t="shared" si="102"/>
        <v>14.26161925532244</v>
      </c>
      <c r="I728" s="20">
        <f t="shared" si="103"/>
        <v>13.365478654366468</v>
      </c>
      <c r="J728" s="1">
        <f t="shared" si="104"/>
        <v>13.365478654366468</v>
      </c>
      <c r="K728" s="1">
        <f t="shared" si="105"/>
        <v>1.7203361371057709E-2</v>
      </c>
      <c r="L728" s="1">
        <f t="shared" si="106"/>
        <v>9.6978833155296443E-2</v>
      </c>
      <c r="M728" s="1">
        <f t="shared" si="107"/>
        <v>9.3984918064741366E-2</v>
      </c>
      <c r="N728" s="1">
        <f t="shared" si="108"/>
        <v>37</v>
      </c>
    </row>
    <row r="729" spans="1:14" x14ac:dyDescent="0.25">
      <c r="A729" s="1">
        <v>23</v>
      </c>
      <c r="B729" s="2">
        <v>28</v>
      </c>
      <c r="C729" s="2">
        <v>1</v>
      </c>
      <c r="D729" s="3">
        <v>15.5</v>
      </c>
      <c r="E729" s="3">
        <f t="shared" si="100"/>
        <v>240.25</v>
      </c>
      <c r="F729" s="3"/>
      <c r="G729" s="1">
        <f t="shared" si="101"/>
        <v>14.66</v>
      </c>
      <c r="H729" s="1">
        <f t="shared" si="102"/>
        <v>14.26161925532244</v>
      </c>
      <c r="I729" s="20">
        <f t="shared" si="103"/>
        <v>13.535099517626453</v>
      </c>
      <c r="J729" s="1">
        <f t="shared" si="104"/>
        <v>13.535099517626453</v>
      </c>
      <c r="K729" s="1">
        <f t="shared" si="105"/>
        <v>1.8869190875623696E-2</v>
      </c>
      <c r="L729" s="1">
        <f t="shared" si="106"/>
        <v>0.10699887197589279</v>
      </c>
      <c r="M729" s="1">
        <f t="shared" si="107"/>
        <v>0.10428510263430314</v>
      </c>
      <c r="N729" s="1">
        <f t="shared" si="108"/>
        <v>37</v>
      </c>
    </row>
    <row r="730" spans="1:14" x14ac:dyDescent="0.25">
      <c r="A730" s="1">
        <v>23</v>
      </c>
      <c r="B730" s="2">
        <v>29</v>
      </c>
      <c r="C730" s="2">
        <v>1</v>
      </c>
      <c r="D730" s="3">
        <v>11.8</v>
      </c>
      <c r="E730" s="3">
        <f t="shared" si="100"/>
        <v>139.24</v>
      </c>
      <c r="F730" s="3"/>
      <c r="G730" s="1">
        <f t="shared" si="101"/>
        <v>14.66</v>
      </c>
      <c r="H730" s="1">
        <f t="shared" si="102"/>
        <v>14.26161925532244</v>
      </c>
      <c r="I730" s="20">
        <f t="shared" si="103"/>
        <v>12.406444574554696</v>
      </c>
      <c r="J730" s="1">
        <f t="shared" si="104"/>
        <v>12.406444574554696</v>
      </c>
      <c r="K730" s="1">
        <f t="shared" si="105"/>
        <v>1.093588402714607E-2</v>
      </c>
      <c r="L730" s="1">
        <f t="shared" si="106"/>
        <v>5.9029446393578558E-2</v>
      </c>
      <c r="M730" s="1">
        <f t="shared" si="107"/>
        <v>5.4309669902530791E-2</v>
      </c>
      <c r="N730" s="1">
        <f t="shared" si="108"/>
        <v>37</v>
      </c>
    </row>
    <row r="731" spans="1:14" x14ac:dyDescent="0.25">
      <c r="A731" s="1">
        <v>23</v>
      </c>
      <c r="B731" s="2">
        <v>30</v>
      </c>
      <c r="C731" s="2">
        <v>1</v>
      </c>
      <c r="D731" s="3">
        <v>13.5</v>
      </c>
      <c r="E731" s="3">
        <f t="shared" si="100"/>
        <v>182.25</v>
      </c>
      <c r="F731" s="3"/>
      <c r="G731" s="1">
        <f t="shared" si="101"/>
        <v>14.66</v>
      </c>
      <c r="H731" s="1">
        <f t="shared" si="102"/>
        <v>14.26161925532244</v>
      </c>
      <c r="I731" s="20">
        <f t="shared" si="103"/>
        <v>13.000669914601415</v>
      </c>
      <c r="J731" s="1">
        <f t="shared" si="104"/>
        <v>13.000669914601415</v>
      </c>
      <c r="K731" s="1">
        <f t="shared" si="105"/>
        <v>1.4313881527918494E-2</v>
      </c>
      <c r="L731" s="1">
        <f t="shared" si="106"/>
        <v>7.9512871432533452E-2</v>
      </c>
      <c r="M731" s="1">
        <f t="shared" si="107"/>
        <v>7.589061506000494E-2</v>
      </c>
      <c r="N731" s="1">
        <f t="shared" si="108"/>
        <v>37</v>
      </c>
    </row>
    <row r="732" spans="1:14" x14ac:dyDescent="0.25">
      <c r="A732" s="1">
        <v>23</v>
      </c>
      <c r="B732" s="2">
        <v>31</v>
      </c>
      <c r="C732" s="2">
        <v>1</v>
      </c>
      <c r="D732" s="3">
        <v>9.1999999999999993</v>
      </c>
      <c r="E732" s="3">
        <f t="shared" si="100"/>
        <v>84.639999999999986</v>
      </c>
      <c r="F732" s="3"/>
      <c r="G732" s="1">
        <f t="shared" si="101"/>
        <v>14.66</v>
      </c>
      <c r="H732" s="1">
        <f t="shared" si="102"/>
        <v>14.26161925532244</v>
      </c>
      <c r="I732" s="20">
        <f t="shared" si="103"/>
        <v>11.159028200672573</v>
      </c>
      <c r="J732" s="1">
        <f t="shared" si="104"/>
        <v>11.159028200672573</v>
      </c>
      <c r="K732" s="1">
        <f t="shared" si="105"/>
        <v>6.6476100549960008E-3</v>
      </c>
      <c r="L732" s="1">
        <f t="shared" si="106"/>
        <v>3.3277695803029118E-2</v>
      </c>
      <c r="M732" s="1">
        <f t="shared" si="107"/>
        <v>2.6075361746655579E-2</v>
      </c>
      <c r="N732" s="1">
        <f t="shared" si="108"/>
        <v>37</v>
      </c>
    </row>
    <row r="733" spans="1:14" x14ac:dyDescent="0.25">
      <c r="A733" s="1">
        <v>23</v>
      </c>
      <c r="B733" s="2">
        <v>32</v>
      </c>
      <c r="C733" s="2">
        <v>1</v>
      </c>
      <c r="D733" s="3">
        <v>11.6</v>
      </c>
      <c r="E733" s="3">
        <f t="shared" si="100"/>
        <v>134.56</v>
      </c>
      <c r="F733" s="3"/>
      <c r="G733" s="1">
        <f t="shared" si="101"/>
        <v>14.66</v>
      </c>
      <c r="H733" s="1">
        <f t="shared" si="102"/>
        <v>14.26161925532244</v>
      </c>
      <c r="I733" s="20">
        <f t="shared" si="103"/>
        <v>12.326359106228495</v>
      </c>
      <c r="J733" s="1">
        <f t="shared" si="104"/>
        <v>12.326359106228495</v>
      </c>
      <c r="K733" s="1">
        <f t="shared" si="105"/>
        <v>1.0568317686676064E-2</v>
      </c>
      <c r="L733" s="1">
        <f t="shared" si="106"/>
        <v>5.6803076167870586E-2</v>
      </c>
      <c r="M733" s="1">
        <f t="shared" si="107"/>
        <v>5.1929013897181554E-2</v>
      </c>
      <c r="N733" s="1">
        <f t="shared" si="108"/>
        <v>37</v>
      </c>
    </row>
    <row r="734" spans="1:14" x14ac:dyDescent="0.25">
      <c r="A734" s="1">
        <v>23</v>
      </c>
      <c r="B734" s="2">
        <v>33</v>
      </c>
      <c r="C734" s="2">
        <v>1</v>
      </c>
      <c r="D734" s="3">
        <v>12.1</v>
      </c>
      <c r="E734" s="3">
        <f t="shared" si="100"/>
        <v>146.41</v>
      </c>
      <c r="F734" s="3"/>
      <c r="G734" s="1">
        <f t="shared" si="101"/>
        <v>14.66</v>
      </c>
      <c r="H734" s="1">
        <f t="shared" si="102"/>
        <v>14.26161925532244</v>
      </c>
      <c r="I734" s="20">
        <f t="shared" si="103"/>
        <v>12.522280756295507</v>
      </c>
      <c r="J734" s="1">
        <f t="shared" si="104"/>
        <v>12.522280756295507</v>
      </c>
      <c r="K734" s="1">
        <f t="shared" si="105"/>
        <v>1.149901451030204E-2</v>
      </c>
      <c r="L734" s="1">
        <f t="shared" si="106"/>
        <v>6.2442807460936077E-2</v>
      </c>
      <c r="M734" s="1">
        <f t="shared" si="107"/>
        <v>5.7943716270450515E-2</v>
      </c>
      <c r="N734" s="1">
        <f t="shared" si="108"/>
        <v>37</v>
      </c>
    </row>
    <row r="735" spans="1:14" x14ac:dyDescent="0.25">
      <c r="A735" s="1">
        <v>23</v>
      </c>
      <c r="B735" s="2">
        <v>34</v>
      </c>
      <c r="C735" s="2">
        <v>1</v>
      </c>
      <c r="D735" s="3">
        <v>15.1</v>
      </c>
      <c r="E735" s="3">
        <f t="shared" si="100"/>
        <v>228.01</v>
      </c>
      <c r="F735" s="3"/>
      <c r="G735" s="1">
        <f t="shared" si="101"/>
        <v>14.66</v>
      </c>
      <c r="H735" s="1">
        <f t="shared" si="102"/>
        <v>14.26161925532244</v>
      </c>
      <c r="I735" s="20">
        <f t="shared" si="103"/>
        <v>13.440296429688351</v>
      </c>
      <c r="J735" s="1">
        <f t="shared" si="104"/>
        <v>13.440296429688351</v>
      </c>
      <c r="K735" s="1">
        <f t="shared" si="105"/>
        <v>1.7907863523625216E-2</v>
      </c>
      <c r="L735" s="1">
        <f t="shared" si="106"/>
        <v>0.10122150188188245</v>
      </c>
      <c r="M735" s="1">
        <f t="shared" si="107"/>
        <v>9.8352079087846531E-2</v>
      </c>
      <c r="N735" s="1">
        <f t="shared" si="108"/>
        <v>37</v>
      </c>
    </row>
    <row r="736" spans="1:14" x14ac:dyDescent="0.25">
      <c r="A736" s="1">
        <v>23</v>
      </c>
      <c r="B736" s="2">
        <v>35</v>
      </c>
      <c r="C736" s="2">
        <v>1</v>
      </c>
      <c r="D736" s="3">
        <v>13.3</v>
      </c>
      <c r="E736" s="3">
        <f t="shared" si="100"/>
        <v>176.89000000000001</v>
      </c>
      <c r="F736" s="3"/>
      <c r="G736" s="1">
        <f t="shared" si="101"/>
        <v>14.66</v>
      </c>
      <c r="H736" s="1">
        <f t="shared" si="102"/>
        <v>14.26161925532244</v>
      </c>
      <c r="I736" s="20">
        <f t="shared" si="103"/>
        <v>12.9381558071134</v>
      </c>
      <c r="J736" s="1">
        <f t="shared" si="104"/>
        <v>12.9381558071134</v>
      </c>
      <c r="K736" s="1">
        <f t="shared" si="105"/>
        <v>1.3892908112337463E-2</v>
      </c>
      <c r="L736" s="1">
        <f t="shared" si="106"/>
        <v>7.6961582157654848E-2</v>
      </c>
      <c r="M736" s="1">
        <f t="shared" si="107"/>
        <v>7.3228088292566523E-2</v>
      </c>
      <c r="N736" s="1">
        <f t="shared" si="108"/>
        <v>37</v>
      </c>
    </row>
    <row r="737" spans="1:14" x14ac:dyDescent="0.25">
      <c r="A737" s="1">
        <v>23</v>
      </c>
      <c r="B737" s="2">
        <v>36</v>
      </c>
      <c r="C737" s="2">
        <v>1</v>
      </c>
      <c r="D737" s="3">
        <v>8.1</v>
      </c>
      <c r="E737" s="3">
        <f t="shared" si="100"/>
        <v>65.61</v>
      </c>
      <c r="F737" s="3"/>
      <c r="G737" s="1">
        <f t="shared" si="101"/>
        <v>14.66</v>
      </c>
      <c r="H737" s="1">
        <f t="shared" si="102"/>
        <v>14.26161925532244</v>
      </c>
      <c r="I737" s="20">
        <f t="shared" si="103"/>
        <v>10.471375371236077</v>
      </c>
      <c r="J737" s="1">
        <f t="shared" si="104"/>
        <v>10.471375371236077</v>
      </c>
      <c r="K737" s="1">
        <f t="shared" si="105"/>
        <v>5.152997350050658E-3</v>
      </c>
      <c r="L737" s="1">
        <f t="shared" si="106"/>
        <v>2.455461142662221E-2</v>
      </c>
      <c r="M737" s="1">
        <f t="shared" si="107"/>
        <v>1.609343149058835E-2</v>
      </c>
      <c r="N737" s="1">
        <f t="shared" si="108"/>
        <v>37</v>
      </c>
    </row>
    <row r="738" spans="1:14" x14ac:dyDescent="0.25">
      <c r="A738" s="1">
        <v>23</v>
      </c>
      <c r="B738" s="2">
        <v>37</v>
      </c>
      <c r="C738" s="2">
        <v>1</v>
      </c>
      <c r="D738" s="3">
        <v>12.9</v>
      </c>
      <c r="E738" s="3">
        <f t="shared" si="100"/>
        <v>166.41</v>
      </c>
      <c r="F738" s="3"/>
      <c r="G738" s="1">
        <f t="shared" si="101"/>
        <v>14.66</v>
      </c>
      <c r="H738" s="1">
        <f t="shared" si="102"/>
        <v>14.26161925532244</v>
      </c>
      <c r="I738" s="20">
        <f t="shared" si="103"/>
        <v>12.807527266444858</v>
      </c>
      <c r="J738" s="1">
        <f t="shared" si="104"/>
        <v>12.807527266444858</v>
      </c>
      <c r="K738" s="1">
        <f t="shared" si="105"/>
        <v>1.3069810837096936E-2</v>
      </c>
      <c r="L738" s="1">
        <f t="shared" si="106"/>
        <v>7.1970470590914284E-2</v>
      </c>
      <c r="M738" s="1">
        <f t="shared" si="107"/>
        <v>6.8001220259371872E-2</v>
      </c>
      <c r="N738" s="1">
        <f t="shared" si="108"/>
        <v>37</v>
      </c>
    </row>
    <row r="739" spans="1:14" x14ac:dyDescent="0.25">
      <c r="A739" s="1">
        <v>24</v>
      </c>
      <c r="B739" s="2">
        <v>1</v>
      </c>
      <c r="C739" s="2">
        <v>1</v>
      </c>
      <c r="D739" s="3">
        <v>13.2</v>
      </c>
      <c r="E739" s="3">
        <f t="shared" si="100"/>
        <v>174.23999999999998</v>
      </c>
      <c r="F739" s="3"/>
      <c r="G739" s="1">
        <f t="shared" si="101"/>
        <v>14.219999999999999</v>
      </c>
      <c r="H739" s="1">
        <f t="shared" si="102"/>
        <v>15.792278512173619</v>
      </c>
      <c r="I739" s="20">
        <f t="shared" si="103"/>
        <v>12.069778197773386</v>
      </c>
      <c r="J739" s="1">
        <f t="shared" si="104"/>
        <v>12.069778197773386</v>
      </c>
      <c r="K739" s="1">
        <f t="shared" si="105"/>
        <v>1.3684777599037138E-2</v>
      </c>
      <c r="L739" s="1">
        <f t="shared" si="106"/>
        <v>7.0107010671950909E-2</v>
      </c>
      <c r="M739" s="1">
        <f t="shared" si="107"/>
        <v>6.6596336694618258E-2</v>
      </c>
      <c r="N739" s="1">
        <f t="shared" si="108"/>
        <v>33</v>
      </c>
    </row>
    <row r="740" spans="1:14" x14ac:dyDescent="0.25">
      <c r="A740" s="1">
        <v>24</v>
      </c>
      <c r="B740" s="2">
        <v>2</v>
      </c>
      <c r="C740" s="2">
        <v>1</v>
      </c>
      <c r="D740" s="3">
        <v>19.7</v>
      </c>
      <c r="E740" s="3">
        <f t="shared" si="100"/>
        <v>388.09</v>
      </c>
      <c r="F740" s="3">
        <v>15.5</v>
      </c>
      <c r="G740" s="1">
        <f t="shared" si="101"/>
        <v>14.219999999999999</v>
      </c>
      <c r="H740" s="1">
        <f t="shared" si="102"/>
        <v>15.792278512173619</v>
      </c>
      <c r="I740" s="20">
        <f t="shared" si="103"/>
        <v>13.552371665102061</v>
      </c>
      <c r="J740" s="1">
        <f t="shared" si="104"/>
        <v>15.5</v>
      </c>
      <c r="K740" s="1">
        <f t="shared" si="105"/>
        <v>3.0480517323291569E-2</v>
      </c>
      <c r="L740" s="1">
        <f t="shared" si="106"/>
        <v>0.19311965042004184</v>
      </c>
      <c r="M740" s="1">
        <f t="shared" si="107"/>
        <v>0.19136452854867686</v>
      </c>
      <c r="N740" s="1">
        <f t="shared" si="108"/>
        <v>33</v>
      </c>
    </row>
    <row r="741" spans="1:14" x14ac:dyDescent="0.25">
      <c r="A741" s="1">
        <v>24</v>
      </c>
      <c r="B741" s="2">
        <v>2</v>
      </c>
      <c r="C741" s="2">
        <v>2</v>
      </c>
      <c r="D741" s="3">
        <v>8.1</v>
      </c>
      <c r="E741" s="3">
        <f t="shared" si="100"/>
        <v>65.61</v>
      </c>
      <c r="F741" s="3"/>
      <c r="G741" s="1">
        <f t="shared" si="101"/>
        <v>14.219999999999999</v>
      </c>
      <c r="H741" s="1">
        <f t="shared" si="102"/>
        <v>15.792278512173619</v>
      </c>
      <c r="I741" s="20">
        <f t="shared" si="103"/>
        <v>9.6032308888884472</v>
      </c>
      <c r="J741" s="1">
        <f t="shared" si="104"/>
        <v>9.6032308888884472</v>
      </c>
      <c r="K741" s="1">
        <f t="shared" si="105"/>
        <v>5.152997350050658E-3</v>
      </c>
      <c r="L741" s="1">
        <f t="shared" si="106"/>
        <v>2.2237087231286704E-2</v>
      </c>
      <c r="M741" s="1">
        <f t="shared" si="107"/>
        <v>1.45744941220672E-2</v>
      </c>
      <c r="N741" s="1">
        <f t="shared" si="108"/>
        <v>33</v>
      </c>
    </row>
    <row r="742" spans="1:14" x14ac:dyDescent="0.25">
      <c r="A742" s="1">
        <v>24</v>
      </c>
      <c r="B742" s="2">
        <v>3</v>
      </c>
      <c r="C742" s="2">
        <v>1</v>
      </c>
      <c r="D742" s="3">
        <v>14</v>
      </c>
      <c r="E742" s="3">
        <f t="shared" si="100"/>
        <v>196</v>
      </c>
      <c r="F742" s="3"/>
      <c r="G742" s="1">
        <f t="shared" si="101"/>
        <v>14.219999999999999</v>
      </c>
      <c r="H742" s="1">
        <f t="shared" si="102"/>
        <v>15.792278512173619</v>
      </c>
      <c r="I742" s="20">
        <f t="shared" si="103"/>
        <v>12.327474837087921</v>
      </c>
      <c r="J742" s="1">
        <f t="shared" si="104"/>
        <v>12.327474837087921</v>
      </c>
      <c r="K742" s="1">
        <f t="shared" si="105"/>
        <v>1.5393804002589986E-2</v>
      </c>
      <c r="L742" s="1">
        <f t="shared" si="106"/>
        <v>7.9919673135359234E-2</v>
      </c>
      <c r="M742" s="1">
        <f t="shared" si="107"/>
        <v>7.6797124027102759E-2</v>
      </c>
      <c r="N742" s="1">
        <f t="shared" si="108"/>
        <v>33</v>
      </c>
    </row>
    <row r="743" spans="1:14" x14ac:dyDescent="0.25">
      <c r="A743" s="1">
        <v>24</v>
      </c>
      <c r="B743" s="2">
        <v>4</v>
      </c>
      <c r="C743" s="2">
        <v>1</v>
      </c>
      <c r="D743" s="3">
        <v>19.7</v>
      </c>
      <c r="E743" s="3">
        <f t="shared" si="100"/>
        <v>388.09</v>
      </c>
      <c r="F743" s="3"/>
      <c r="G743" s="1">
        <f t="shared" si="101"/>
        <v>14.219999999999999</v>
      </c>
      <c r="H743" s="1">
        <f t="shared" si="102"/>
        <v>15.792278512173619</v>
      </c>
      <c r="I743" s="20">
        <f t="shared" si="103"/>
        <v>13.552371665102061</v>
      </c>
      <c r="J743" s="1">
        <f t="shared" si="104"/>
        <v>13.552371665102061</v>
      </c>
      <c r="K743" s="1">
        <f t="shared" si="105"/>
        <v>3.0480517323291569E-2</v>
      </c>
      <c r="L743" s="1">
        <f t="shared" si="106"/>
        <v>0.16558654565539541</v>
      </c>
      <c r="M743" s="1">
        <f t="shared" si="107"/>
        <v>0.16408165183826473</v>
      </c>
      <c r="N743" s="1">
        <f t="shared" si="108"/>
        <v>33</v>
      </c>
    </row>
    <row r="744" spans="1:14" x14ac:dyDescent="0.25">
      <c r="A744" s="1">
        <v>24</v>
      </c>
      <c r="B744" s="2">
        <v>5</v>
      </c>
      <c r="C744" s="2">
        <v>1</v>
      </c>
      <c r="D744" s="3">
        <v>17.3</v>
      </c>
      <c r="E744" s="3">
        <f t="shared" si="100"/>
        <v>299.29000000000002</v>
      </c>
      <c r="F744" s="3"/>
      <c r="G744" s="1">
        <f t="shared" si="101"/>
        <v>14.219999999999999</v>
      </c>
      <c r="H744" s="1">
        <f t="shared" si="102"/>
        <v>15.792278512173619</v>
      </c>
      <c r="I744" s="20">
        <f t="shared" si="103"/>
        <v>13.145164777007711</v>
      </c>
      <c r="J744" s="1">
        <f t="shared" si="104"/>
        <v>13.145164777007711</v>
      </c>
      <c r="K744" s="1">
        <f t="shared" si="105"/>
        <v>2.350618163232223E-2</v>
      </c>
      <c r="L744" s="1">
        <f t="shared" si="106"/>
        <v>0.12631111332037359</v>
      </c>
      <c r="M744" s="1">
        <f t="shared" si="107"/>
        <v>0.12430726186990551</v>
      </c>
      <c r="N744" s="1">
        <f t="shared" si="108"/>
        <v>33</v>
      </c>
    </row>
    <row r="745" spans="1:14" x14ac:dyDescent="0.25">
      <c r="A745" s="1">
        <v>24</v>
      </c>
      <c r="B745" s="2">
        <v>6</v>
      </c>
      <c r="C745" s="2">
        <v>1</v>
      </c>
      <c r="D745" s="3">
        <v>16.399999999999999</v>
      </c>
      <c r="E745" s="3">
        <f t="shared" si="100"/>
        <v>268.95999999999998</v>
      </c>
      <c r="F745" s="3"/>
      <c r="G745" s="1">
        <f t="shared" si="101"/>
        <v>14.219999999999999</v>
      </c>
      <c r="H745" s="1">
        <f t="shared" si="102"/>
        <v>15.792278512173619</v>
      </c>
      <c r="I745" s="20">
        <f t="shared" si="103"/>
        <v>12.956109599895431</v>
      </c>
      <c r="J745" s="1">
        <f t="shared" si="104"/>
        <v>12.956109599895431</v>
      </c>
      <c r="K745" s="1">
        <f t="shared" si="105"/>
        <v>2.1124069002737767E-2</v>
      </c>
      <c r="L745" s="1">
        <f t="shared" si="106"/>
        <v>0.1127511640321866</v>
      </c>
      <c r="M745" s="1">
        <f t="shared" si="107"/>
        <v>0.11050337344472291</v>
      </c>
      <c r="N745" s="1">
        <f t="shared" si="108"/>
        <v>33</v>
      </c>
    </row>
    <row r="746" spans="1:14" x14ac:dyDescent="0.25">
      <c r="A746" s="1">
        <v>24</v>
      </c>
      <c r="B746" s="2">
        <v>7</v>
      </c>
      <c r="C746" s="2">
        <v>1</v>
      </c>
      <c r="D746" s="3">
        <v>17</v>
      </c>
      <c r="E746" s="3">
        <f t="shared" si="100"/>
        <v>289</v>
      </c>
      <c r="F746" s="3"/>
      <c r="G746" s="1">
        <f t="shared" si="101"/>
        <v>14.219999999999999</v>
      </c>
      <c r="H746" s="1">
        <f t="shared" si="102"/>
        <v>15.792278512173619</v>
      </c>
      <c r="I746" s="20">
        <f t="shared" si="103"/>
        <v>13.084617052367214</v>
      </c>
      <c r="J746" s="1">
        <f t="shared" si="104"/>
        <v>13.084617052367214</v>
      </c>
      <c r="K746" s="1">
        <f t="shared" si="105"/>
        <v>2.2698006922186254E-2</v>
      </c>
      <c r="L746" s="1">
        <f t="shared" si="106"/>
        <v>0.12171816663221856</v>
      </c>
      <c r="M746" s="1">
        <f t="shared" si="107"/>
        <v>0.11963709681306396</v>
      </c>
      <c r="N746" s="1">
        <f t="shared" si="108"/>
        <v>33</v>
      </c>
    </row>
    <row r="747" spans="1:14" x14ac:dyDescent="0.25">
      <c r="A747" s="1">
        <v>24</v>
      </c>
      <c r="B747" s="2">
        <v>8</v>
      </c>
      <c r="C747" s="2">
        <v>1</v>
      </c>
      <c r="D747" s="3">
        <v>17.3</v>
      </c>
      <c r="E747" s="3">
        <f t="shared" si="100"/>
        <v>299.29000000000002</v>
      </c>
      <c r="F747" s="3"/>
      <c r="G747" s="1">
        <f t="shared" si="101"/>
        <v>14.219999999999999</v>
      </c>
      <c r="H747" s="1">
        <f t="shared" si="102"/>
        <v>15.792278512173619</v>
      </c>
      <c r="I747" s="20">
        <f t="shared" si="103"/>
        <v>13.145164777007711</v>
      </c>
      <c r="J747" s="1">
        <f t="shared" si="104"/>
        <v>13.145164777007711</v>
      </c>
      <c r="K747" s="1">
        <f t="shared" si="105"/>
        <v>2.350618163232223E-2</v>
      </c>
      <c r="L747" s="1">
        <f t="shared" si="106"/>
        <v>0.12631111332037359</v>
      </c>
      <c r="M747" s="1">
        <f t="shared" si="107"/>
        <v>0.12430726186990551</v>
      </c>
      <c r="N747" s="1">
        <f t="shared" si="108"/>
        <v>33</v>
      </c>
    </row>
    <row r="748" spans="1:14" x14ac:dyDescent="0.25">
      <c r="A748" s="1">
        <v>24</v>
      </c>
      <c r="B748" s="2">
        <v>9</v>
      </c>
      <c r="C748" s="2">
        <v>1</v>
      </c>
      <c r="D748" s="3">
        <v>16.7</v>
      </c>
      <c r="E748" s="3">
        <f t="shared" si="100"/>
        <v>278.89</v>
      </c>
      <c r="F748" s="3"/>
      <c r="G748" s="1">
        <f t="shared" si="101"/>
        <v>14.219999999999999</v>
      </c>
      <c r="H748" s="1">
        <f t="shared" si="102"/>
        <v>15.792278512173619</v>
      </c>
      <c r="I748" s="20">
        <f t="shared" si="103"/>
        <v>13.021631381200004</v>
      </c>
      <c r="J748" s="1">
        <f t="shared" si="104"/>
        <v>13.021631381200004</v>
      </c>
      <c r="K748" s="1">
        <f t="shared" si="105"/>
        <v>2.1903969378991434E-2</v>
      </c>
      <c r="L748" s="1">
        <f t="shared" si="106"/>
        <v>0.1171979284534061</v>
      </c>
      <c r="M748" s="1">
        <f t="shared" si="107"/>
        <v>0.11503563084580631</v>
      </c>
      <c r="N748" s="1">
        <f t="shared" si="108"/>
        <v>33</v>
      </c>
    </row>
    <row r="749" spans="1:14" x14ac:dyDescent="0.25">
      <c r="A749" s="1">
        <v>24</v>
      </c>
      <c r="B749" s="2">
        <v>9</v>
      </c>
      <c r="C749" s="2">
        <v>2</v>
      </c>
      <c r="D749" s="3">
        <v>16.2</v>
      </c>
      <c r="E749" s="3">
        <f t="shared" si="100"/>
        <v>262.44</v>
      </c>
      <c r="F749" s="3"/>
      <c r="G749" s="1">
        <f t="shared" si="101"/>
        <v>14.219999999999999</v>
      </c>
      <c r="H749" s="1">
        <f t="shared" si="102"/>
        <v>15.792278512173619</v>
      </c>
      <c r="I749" s="20">
        <f t="shared" si="103"/>
        <v>12.910969201967958</v>
      </c>
      <c r="J749" s="1">
        <f t="shared" si="104"/>
        <v>12.910969201967958</v>
      </c>
      <c r="K749" s="1">
        <f t="shared" si="105"/>
        <v>2.0611989400202632E-2</v>
      </c>
      <c r="L749" s="1">
        <f t="shared" si="106"/>
        <v>0.10982785930055015</v>
      </c>
      <c r="M749" s="1">
        <f t="shared" si="107"/>
        <v>0.10752056929840681</v>
      </c>
      <c r="N749" s="1">
        <f t="shared" si="108"/>
        <v>33</v>
      </c>
    </row>
    <row r="750" spans="1:14" x14ac:dyDescent="0.25">
      <c r="A750" s="1">
        <v>24</v>
      </c>
      <c r="B750" s="2">
        <v>10</v>
      </c>
      <c r="C750" s="2">
        <v>1</v>
      </c>
      <c r="D750" s="3">
        <v>13.7</v>
      </c>
      <c r="E750" s="3">
        <f t="shared" si="100"/>
        <v>187.68999999999997</v>
      </c>
      <c r="F750" s="3"/>
      <c r="G750" s="1">
        <f t="shared" si="101"/>
        <v>14.219999999999999</v>
      </c>
      <c r="H750" s="1">
        <f t="shared" si="102"/>
        <v>15.792278512173619</v>
      </c>
      <c r="I750" s="20">
        <f t="shared" si="103"/>
        <v>12.234002929733805</v>
      </c>
      <c r="J750" s="1">
        <f t="shared" si="104"/>
        <v>12.234002929733805</v>
      </c>
      <c r="K750" s="1">
        <f t="shared" si="105"/>
        <v>1.4741138128806704E-2</v>
      </c>
      <c r="L750" s="1">
        <f t="shared" si="106"/>
        <v>7.6171408890742642E-2</v>
      </c>
      <c r="M750" s="1">
        <f t="shared" si="107"/>
        <v>7.2910076557461762E-2</v>
      </c>
      <c r="N750" s="1">
        <f t="shared" si="108"/>
        <v>33</v>
      </c>
    </row>
    <row r="751" spans="1:14" x14ac:dyDescent="0.25">
      <c r="A751" s="1">
        <v>24</v>
      </c>
      <c r="B751" s="2">
        <v>10</v>
      </c>
      <c r="C751" s="2">
        <v>2</v>
      </c>
      <c r="D751" s="3">
        <v>6</v>
      </c>
      <c r="E751" s="3">
        <f t="shared" si="100"/>
        <v>36</v>
      </c>
      <c r="F751" s="3"/>
      <c r="G751" s="1">
        <f t="shared" si="101"/>
        <v>14.219999999999999</v>
      </c>
      <c r="H751" s="1">
        <f t="shared" si="102"/>
        <v>15.792278512173619</v>
      </c>
      <c r="I751" s="20">
        <f t="shared" si="103"/>
        <v>7.997297091045942</v>
      </c>
      <c r="J751" s="1">
        <f t="shared" si="104"/>
        <v>7.997297091045942</v>
      </c>
      <c r="K751" s="1">
        <f t="shared" si="105"/>
        <v>2.8274333882308137E-3</v>
      </c>
      <c r="L751" s="1">
        <f t="shared" si="106"/>
        <v>1.0458645174486365E-2</v>
      </c>
      <c r="M751" s="1">
        <f t="shared" si="107"/>
        <v>2.2371153277318642E-3</v>
      </c>
      <c r="N751" s="1">
        <f t="shared" si="108"/>
        <v>33</v>
      </c>
    </row>
    <row r="752" spans="1:14" x14ac:dyDescent="0.25">
      <c r="A752" s="1">
        <v>24</v>
      </c>
      <c r="B752" s="2">
        <v>10</v>
      </c>
      <c r="C752" s="2">
        <v>3</v>
      </c>
      <c r="D752" s="3">
        <v>6.2</v>
      </c>
      <c r="E752" s="3">
        <f t="shared" si="100"/>
        <v>38.440000000000005</v>
      </c>
      <c r="F752" s="3"/>
      <c r="G752" s="1">
        <f t="shared" si="101"/>
        <v>14.219999999999999</v>
      </c>
      <c r="H752" s="1">
        <f t="shared" si="102"/>
        <v>15.792278512173619</v>
      </c>
      <c r="I752" s="20">
        <f t="shared" si="103"/>
        <v>8.1700634380402803</v>
      </c>
      <c r="J752" s="1">
        <f t="shared" si="104"/>
        <v>8.1700634380402803</v>
      </c>
      <c r="K752" s="1">
        <f t="shared" si="105"/>
        <v>3.0190705400997917E-3</v>
      </c>
      <c r="L752" s="1">
        <f t="shared" si="106"/>
        <v>1.1375109182485563E-2</v>
      </c>
      <c r="M752" s="1">
        <f t="shared" si="107"/>
        <v>2.9821454901269701E-3</v>
      </c>
      <c r="N752" s="1">
        <f t="shared" si="108"/>
        <v>33</v>
      </c>
    </row>
    <row r="753" spans="1:14" x14ac:dyDescent="0.25">
      <c r="A753" s="1">
        <v>24</v>
      </c>
      <c r="B753" s="2">
        <v>10</v>
      </c>
      <c r="C753" s="2">
        <v>4</v>
      </c>
      <c r="D753" s="3">
        <v>8.6</v>
      </c>
      <c r="E753" s="3">
        <f t="shared" si="100"/>
        <v>73.959999999999994</v>
      </c>
      <c r="F753" s="3"/>
      <c r="G753" s="1">
        <f t="shared" si="101"/>
        <v>14.219999999999999</v>
      </c>
      <c r="H753" s="1">
        <f t="shared" si="102"/>
        <v>15.792278512173619</v>
      </c>
      <c r="I753" s="20">
        <f t="shared" si="103"/>
        <v>9.9245121866352175</v>
      </c>
      <c r="J753" s="1">
        <f t="shared" si="104"/>
        <v>9.9245121866352175</v>
      </c>
      <c r="K753" s="1">
        <f t="shared" si="105"/>
        <v>5.8088048164875268E-3</v>
      </c>
      <c r="L753" s="1">
        <f t="shared" si="106"/>
        <v>2.5743366635259727E-2</v>
      </c>
      <c r="M753" s="1">
        <f t="shared" si="107"/>
        <v>1.8576675565978827E-2</v>
      </c>
      <c r="N753" s="1">
        <f t="shared" si="108"/>
        <v>33</v>
      </c>
    </row>
    <row r="754" spans="1:14" x14ac:dyDescent="0.25">
      <c r="A754" s="1">
        <v>24</v>
      </c>
      <c r="B754" s="2">
        <v>11</v>
      </c>
      <c r="C754" s="2">
        <v>1</v>
      </c>
      <c r="D754" s="3">
        <v>18.7</v>
      </c>
      <c r="E754" s="3">
        <f t="shared" si="100"/>
        <v>349.69</v>
      </c>
      <c r="F754" s="3"/>
      <c r="G754" s="1">
        <f t="shared" si="101"/>
        <v>14.219999999999999</v>
      </c>
      <c r="H754" s="1">
        <f t="shared" si="102"/>
        <v>15.792278512173619</v>
      </c>
      <c r="I754" s="20">
        <f t="shared" si="103"/>
        <v>13.39816205913376</v>
      </c>
      <c r="J754" s="1">
        <f t="shared" si="104"/>
        <v>13.39816205913376</v>
      </c>
      <c r="K754" s="1">
        <f t="shared" si="105"/>
        <v>2.7464588375845367E-2</v>
      </c>
      <c r="L754" s="1">
        <f t="shared" si="106"/>
        <v>0.14868479751147079</v>
      </c>
      <c r="M754" s="1">
        <f t="shared" si="107"/>
        <v>0.14699488325331214</v>
      </c>
      <c r="N754" s="1">
        <f t="shared" si="108"/>
        <v>33</v>
      </c>
    </row>
    <row r="755" spans="1:14" x14ac:dyDescent="0.25">
      <c r="A755" s="1">
        <v>24</v>
      </c>
      <c r="B755" s="2">
        <v>12</v>
      </c>
      <c r="C755" s="2">
        <v>1</v>
      </c>
      <c r="D755" s="3">
        <v>14.4</v>
      </c>
      <c r="E755" s="3">
        <f t="shared" si="100"/>
        <v>207.36</v>
      </c>
      <c r="F755" s="3"/>
      <c r="G755" s="1">
        <f t="shared" si="101"/>
        <v>14.219999999999999</v>
      </c>
      <c r="H755" s="1">
        <f t="shared" si="102"/>
        <v>15.792278512173619</v>
      </c>
      <c r="I755" s="20">
        <f t="shared" si="103"/>
        <v>12.446500474544282</v>
      </c>
      <c r="J755" s="1">
        <f t="shared" si="104"/>
        <v>12.446500474544282</v>
      </c>
      <c r="K755" s="1">
        <f t="shared" si="105"/>
        <v>1.628601631620949E-2</v>
      </c>
      <c r="L755" s="1">
        <f t="shared" si="106"/>
        <v>8.5043360719749786E-2</v>
      </c>
      <c r="M755" s="1">
        <f t="shared" si="107"/>
        <v>8.209423327604938E-2</v>
      </c>
      <c r="N755" s="1">
        <f t="shared" si="108"/>
        <v>33</v>
      </c>
    </row>
    <row r="756" spans="1:14" x14ac:dyDescent="0.25">
      <c r="A756" s="1">
        <v>24</v>
      </c>
      <c r="B756" s="2">
        <v>13</v>
      </c>
      <c r="C756" s="2">
        <v>1</v>
      </c>
      <c r="D756" s="3">
        <v>16.100000000000001</v>
      </c>
      <c r="E756" s="3">
        <f t="shared" si="100"/>
        <v>259.21000000000004</v>
      </c>
      <c r="F756" s="3"/>
      <c r="G756" s="1">
        <f t="shared" si="101"/>
        <v>14.219999999999999</v>
      </c>
      <c r="H756" s="1">
        <f t="shared" si="102"/>
        <v>15.792278512173619</v>
      </c>
      <c r="I756" s="20">
        <f t="shared" si="103"/>
        <v>12.887949592297399</v>
      </c>
      <c r="J756" s="1">
        <f t="shared" si="104"/>
        <v>12.887949592297399</v>
      </c>
      <c r="K756" s="1">
        <f t="shared" si="105"/>
        <v>2.035830579342526E-2</v>
      </c>
      <c r="L756" s="1">
        <f t="shared" si="106"/>
        <v>0.10837865676583505</v>
      </c>
      <c r="M756" s="1">
        <f t="shared" si="107"/>
        <v>0.1060408339591784</v>
      </c>
      <c r="N756" s="1">
        <f t="shared" si="108"/>
        <v>33</v>
      </c>
    </row>
    <row r="757" spans="1:14" x14ac:dyDescent="0.25">
      <c r="A757" s="1">
        <v>24</v>
      </c>
      <c r="B757" s="2">
        <v>14</v>
      </c>
      <c r="C757" s="2">
        <v>1</v>
      </c>
      <c r="D757" s="3">
        <v>19</v>
      </c>
      <c r="E757" s="3">
        <f t="shared" si="100"/>
        <v>361</v>
      </c>
      <c r="F757" s="3"/>
      <c r="G757" s="1">
        <f t="shared" si="101"/>
        <v>14.219999999999999</v>
      </c>
      <c r="H757" s="1">
        <f t="shared" si="102"/>
        <v>15.792278512173619</v>
      </c>
      <c r="I757" s="20">
        <f t="shared" si="103"/>
        <v>13.446573595557954</v>
      </c>
      <c r="J757" s="1">
        <f t="shared" si="104"/>
        <v>13.446573595557954</v>
      </c>
      <c r="K757" s="1">
        <f t="shared" si="105"/>
        <v>2.8352873698647883E-2</v>
      </c>
      <c r="L757" s="1">
        <f t="shared" si="106"/>
        <v>0.15367620774061228</v>
      </c>
      <c r="M757" s="1">
        <f t="shared" si="107"/>
        <v>0.15204485942615847</v>
      </c>
      <c r="N757" s="1">
        <f t="shared" si="108"/>
        <v>33</v>
      </c>
    </row>
    <row r="758" spans="1:14" x14ac:dyDescent="0.25">
      <c r="A758" s="1">
        <v>24</v>
      </c>
      <c r="B758" s="2">
        <v>15</v>
      </c>
      <c r="C758" s="2">
        <v>1</v>
      </c>
      <c r="D758" s="3">
        <v>17.600000000000001</v>
      </c>
      <c r="E758" s="3">
        <f t="shared" si="100"/>
        <v>309.76000000000005</v>
      </c>
      <c r="F758" s="3"/>
      <c r="G758" s="1">
        <f t="shared" si="101"/>
        <v>14.219999999999999</v>
      </c>
      <c r="H758" s="1">
        <f t="shared" si="102"/>
        <v>15.792278512173619</v>
      </c>
      <c r="I758" s="20">
        <f t="shared" si="103"/>
        <v>13.203368919175363</v>
      </c>
      <c r="J758" s="1">
        <f t="shared" si="104"/>
        <v>13.203368919175363</v>
      </c>
      <c r="K758" s="1">
        <f t="shared" si="105"/>
        <v>2.4328493509399363E-2</v>
      </c>
      <c r="L758" s="1">
        <f t="shared" si="106"/>
        <v>0.13097602175484183</v>
      </c>
      <c r="M758" s="1">
        <f t="shared" si="107"/>
        <v>0.12904561792557095</v>
      </c>
      <c r="N758" s="1">
        <f t="shared" si="108"/>
        <v>33</v>
      </c>
    </row>
    <row r="759" spans="1:14" x14ac:dyDescent="0.25">
      <c r="A759" s="1">
        <v>24</v>
      </c>
      <c r="B759" s="2">
        <v>15</v>
      </c>
      <c r="C759" s="2">
        <v>2</v>
      </c>
      <c r="D759" s="3">
        <v>8.8000000000000007</v>
      </c>
      <c r="E759" s="3">
        <f t="shared" si="100"/>
        <v>77.440000000000012</v>
      </c>
      <c r="F759" s="3"/>
      <c r="G759" s="1">
        <f t="shared" si="101"/>
        <v>14.219999999999999</v>
      </c>
      <c r="H759" s="1">
        <f t="shared" si="102"/>
        <v>15.792278512173619</v>
      </c>
      <c r="I759" s="20">
        <f t="shared" si="103"/>
        <v>10.047221743091201</v>
      </c>
      <c r="J759" s="1">
        <f t="shared" si="104"/>
        <v>10.047221743091201</v>
      </c>
      <c r="K759" s="1">
        <f t="shared" si="105"/>
        <v>6.0821233773498407E-3</v>
      </c>
      <c r="L759" s="1">
        <f t="shared" si="106"/>
        <v>2.722078976750655E-2</v>
      </c>
      <c r="M759" s="1">
        <f t="shared" si="107"/>
        <v>2.0257405845908447E-2</v>
      </c>
      <c r="N759" s="1">
        <f t="shared" si="108"/>
        <v>33</v>
      </c>
    </row>
    <row r="760" spans="1:14" x14ac:dyDescent="0.25">
      <c r="A760" s="1">
        <v>24</v>
      </c>
      <c r="B760" s="2">
        <v>16</v>
      </c>
      <c r="C760" s="2">
        <v>1</v>
      </c>
      <c r="D760" s="3">
        <v>16.3</v>
      </c>
      <c r="E760" s="3">
        <f t="shared" si="100"/>
        <v>265.69</v>
      </c>
      <c r="F760" s="3"/>
      <c r="G760" s="1">
        <f t="shared" si="101"/>
        <v>14.219999999999999</v>
      </c>
      <c r="H760" s="1">
        <f t="shared" si="102"/>
        <v>15.792278512173619</v>
      </c>
      <c r="I760" s="20">
        <f t="shared" si="103"/>
        <v>12.933687893272742</v>
      </c>
      <c r="J760" s="1">
        <f t="shared" si="104"/>
        <v>12.933687893272742</v>
      </c>
      <c r="K760" s="1">
        <f t="shared" si="105"/>
        <v>2.0867243803306804E-2</v>
      </c>
      <c r="L760" s="1">
        <f t="shared" si="106"/>
        <v>0.111285371613719</v>
      </c>
      <c r="M760" s="1">
        <f t="shared" si="107"/>
        <v>0.10900808872917951</v>
      </c>
      <c r="N760" s="1">
        <f t="shared" si="108"/>
        <v>33</v>
      </c>
    </row>
    <row r="761" spans="1:14" x14ac:dyDescent="0.25">
      <c r="A761" s="1">
        <v>24</v>
      </c>
      <c r="B761" s="2">
        <v>17</v>
      </c>
      <c r="C761" s="2">
        <v>1</v>
      </c>
      <c r="D761" s="3">
        <v>17.899999999999999</v>
      </c>
      <c r="E761" s="3">
        <f t="shared" si="100"/>
        <v>320.40999999999997</v>
      </c>
      <c r="F761" s="3"/>
      <c r="G761" s="1">
        <f t="shared" si="101"/>
        <v>14.219999999999999</v>
      </c>
      <c r="H761" s="1">
        <f t="shared" si="102"/>
        <v>15.792278512173619</v>
      </c>
      <c r="I761" s="20">
        <f t="shared" si="103"/>
        <v>13.259320190434305</v>
      </c>
      <c r="J761" s="1">
        <f t="shared" si="104"/>
        <v>13.259320190434305</v>
      </c>
      <c r="K761" s="1">
        <f t="shared" si="105"/>
        <v>2.5164942553417637E-2</v>
      </c>
      <c r="L761" s="1">
        <f t="shared" si="106"/>
        <v>0.13571216390842239</v>
      </c>
      <c r="M761" s="1">
        <f t="shared" si="107"/>
        <v>0.13385165966170817</v>
      </c>
      <c r="N761" s="1">
        <f t="shared" si="108"/>
        <v>33</v>
      </c>
    </row>
    <row r="762" spans="1:14" x14ac:dyDescent="0.25">
      <c r="A762" s="1">
        <v>24</v>
      </c>
      <c r="B762" s="2">
        <v>18</v>
      </c>
      <c r="C762" s="2">
        <v>1</v>
      </c>
      <c r="D762" s="3">
        <v>21.7</v>
      </c>
      <c r="E762" s="3">
        <f t="shared" si="100"/>
        <v>470.89</v>
      </c>
      <c r="F762" s="3">
        <v>14.6</v>
      </c>
      <c r="G762" s="1">
        <f t="shared" si="101"/>
        <v>14.219999999999999</v>
      </c>
      <c r="H762" s="1">
        <f t="shared" si="102"/>
        <v>15.792278512173619</v>
      </c>
      <c r="I762" s="20">
        <f t="shared" si="103"/>
        <v>13.806095357450133</v>
      </c>
      <c r="J762" s="1">
        <f t="shared" si="104"/>
        <v>14.6</v>
      </c>
      <c r="K762" s="1">
        <f t="shared" si="105"/>
        <v>3.6983614116222439E-2</v>
      </c>
      <c r="L762" s="1">
        <f t="shared" si="106"/>
        <v>0.21492594482259053</v>
      </c>
      <c r="M762" s="1">
        <f t="shared" si="107"/>
        <v>0.21363692373029305</v>
      </c>
      <c r="N762" s="1">
        <f t="shared" si="108"/>
        <v>33</v>
      </c>
    </row>
    <row r="763" spans="1:14" x14ac:dyDescent="0.25">
      <c r="A763" s="1">
        <v>24</v>
      </c>
      <c r="B763" s="2">
        <v>19</v>
      </c>
      <c r="C763" s="2">
        <v>1</v>
      </c>
      <c r="D763" s="3">
        <v>8.1999999999999993</v>
      </c>
      <c r="E763" s="3">
        <f t="shared" si="100"/>
        <v>67.239999999999995</v>
      </c>
      <c r="F763" s="3"/>
      <c r="G763" s="1">
        <f t="shared" si="101"/>
        <v>14.219999999999999</v>
      </c>
      <c r="H763" s="1">
        <f t="shared" si="102"/>
        <v>15.792278512173619</v>
      </c>
      <c r="I763" s="20">
        <f t="shared" si="103"/>
        <v>9.6691892016215082</v>
      </c>
      <c r="J763" s="1">
        <f t="shared" si="104"/>
        <v>9.6691892016215082</v>
      </c>
      <c r="K763" s="1">
        <f t="shared" si="105"/>
        <v>5.2810172506844418E-3</v>
      </c>
      <c r="L763" s="1">
        <f t="shared" si="106"/>
        <v>2.2916870808260631E-2</v>
      </c>
      <c r="M763" s="1">
        <f t="shared" si="107"/>
        <v>1.5350835369483938E-2</v>
      </c>
      <c r="N763" s="1">
        <f t="shared" si="108"/>
        <v>33</v>
      </c>
    </row>
    <row r="764" spans="1:14" x14ac:dyDescent="0.25">
      <c r="A764" s="1">
        <v>24</v>
      </c>
      <c r="B764" s="2">
        <v>20</v>
      </c>
      <c r="C764" s="2">
        <v>1</v>
      </c>
      <c r="D764" s="3">
        <v>20.9</v>
      </c>
      <c r="E764" s="3">
        <f t="shared" si="100"/>
        <v>436.80999999999995</v>
      </c>
      <c r="F764" s="3">
        <v>14.7</v>
      </c>
      <c r="G764" s="1">
        <f t="shared" si="101"/>
        <v>14.219999999999999</v>
      </c>
      <c r="H764" s="1">
        <f t="shared" si="102"/>
        <v>15.792278512173619</v>
      </c>
      <c r="I764" s="20">
        <f t="shared" si="103"/>
        <v>13.712537319172228</v>
      </c>
      <c r="J764" s="1">
        <f t="shared" si="104"/>
        <v>14.7</v>
      </c>
      <c r="K764" s="1">
        <f t="shared" si="105"/>
        <v>3.4306977175363934E-2</v>
      </c>
      <c r="L764" s="1">
        <f t="shared" si="106"/>
        <v>0.20233667657435397</v>
      </c>
      <c r="M764" s="1">
        <f t="shared" si="107"/>
        <v>0.20091040523706113</v>
      </c>
      <c r="N764" s="1">
        <f t="shared" si="108"/>
        <v>33</v>
      </c>
    </row>
    <row r="765" spans="1:14" x14ac:dyDescent="0.25">
      <c r="A765" s="1">
        <v>24</v>
      </c>
      <c r="B765" s="2">
        <v>21</v>
      </c>
      <c r="C765" s="2">
        <v>1</v>
      </c>
      <c r="D765" s="3">
        <v>5.3</v>
      </c>
      <c r="E765" s="3">
        <f t="shared" si="100"/>
        <v>28.09</v>
      </c>
      <c r="F765" s="3"/>
      <c r="G765" s="1">
        <f t="shared" si="101"/>
        <v>14.219999999999999</v>
      </c>
      <c r="H765" s="1">
        <f t="shared" si="102"/>
        <v>15.792278512173619</v>
      </c>
      <c r="I765" s="20">
        <f t="shared" si="103"/>
        <v>7.3555201957776832</v>
      </c>
      <c r="J765" s="1">
        <f t="shared" si="104"/>
        <v>7.3555201957776832</v>
      </c>
      <c r="K765" s="1">
        <f t="shared" si="105"/>
        <v>2.2061834409834321E-3</v>
      </c>
      <c r="L765" s="1">
        <f t="shared" si="106"/>
        <v>7.5870342151843368E-3</v>
      </c>
      <c r="M765" s="1">
        <f t="shared" si="107"/>
        <v>5.4472103178480164E-4</v>
      </c>
      <c r="N765" s="1">
        <f t="shared" si="108"/>
        <v>33</v>
      </c>
    </row>
    <row r="766" spans="1:14" x14ac:dyDescent="0.25">
      <c r="A766" s="1">
        <v>24</v>
      </c>
      <c r="B766" s="2">
        <v>22</v>
      </c>
      <c r="C766" s="2">
        <v>1</v>
      </c>
      <c r="D766" s="3">
        <v>20.399999999999999</v>
      </c>
      <c r="E766" s="3">
        <f t="shared" si="100"/>
        <v>416.15999999999997</v>
      </c>
      <c r="F766" s="3">
        <v>12.4</v>
      </c>
      <c r="G766" s="1">
        <f t="shared" si="101"/>
        <v>14.219999999999999</v>
      </c>
      <c r="H766" s="1">
        <f t="shared" si="102"/>
        <v>15.792278512173619</v>
      </c>
      <c r="I766" s="20">
        <f t="shared" si="103"/>
        <v>13.64886009288861</v>
      </c>
      <c r="J766" s="1">
        <f t="shared" si="104"/>
        <v>12.4</v>
      </c>
      <c r="K766" s="1">
        <f t="shared" si="105"/>
        <v>3.2685129967948208E-2</v>
      </c>
      <c r="L766" s="1">
        <f t="shared" si="106"/>
        <v>0.15934545160429633</v>
      </c>
      <c r="M766" s="1">
        <f t="shared" si="107"/>
        <v>0.15809901250481312</v>
      </c>
      <c r="N766" s="1">
        <f t="shared" si="108"/>
        <v>33</v>
      </c>
    </row>
    <row r="767" spans="1:14" x14ac:dyDescent="0.25">
      <c r="A767" s="1">
        <v>24</v>
      </c>
      <c r="B767" s="2">
        <v>23</v>
      </c>
      <c r="C767" s="2">
        <v>1</v>
      </c>
      <c r="D767" s="3">
        <v>17.2</v>
      </c>
      <c r="E767" s="3">
        <f t="shared" si="100"/>
        <v>295.83999999999997</v>
      </c>
      <c r="F767" s="3"/>
      <c r="G767" s="1">
        <f t="shared" si="101"/>
        <v>14.219999999999999</v>
      </c>
      <c r="H767" s="1">
        <f t="shared" si="102"/>
        <v>15.792278512173619</v>
      </c>
      <c r="I767" s="20">
        <f t="shared" si="103"/>
        <v>13.125247183591837</v>
      </c>
      <c r="J767" s="1">
        <f t="shared" si="104"/>
        <v>13.125247183591837</v>
      </c>
      <c r="K767" s="1">
        <f t="shared" si="105"/>
        <v>2.3235219265950107E-2</v>
      </c>
      <c r="L767" s="1">
        <f t="shared" si="106"/>
        <v>0.12477209884766331</v>
      </c>
      <c r="M767" s="1">
        <f t="shared" si="107"/>
        <v>0.12274293836002169</v>
      </c>
      <c r="N767" s="1">
        <f t="shared" si="108"/>
        <v>33</v>
      </c>
    </row>
    <row r="768" spans="1:14" x14ac:dyDescent="0.25">
      <c r="A768" s="1">
        <v>24</v>
      </c>
      <c r="B768" s="2">
        <v>24</v>
      </c>
      <c r="C768" s="2">
        <v>1</v>
      </c>
      <c r="D768" s="3">
        <v>17.8</v>
      </c>
      <c r="E768" s="3">
        <f t="shared" si="100"/>
        <v>316.84000000000003</v>
      </c>
      <c r="F768" s="3"/>
      <c r="G768" s="1">
        <f t="shared" si="101"/>
        <v>14.219999999999999</v>
      </c>
      <c r="H768" s="1">
        <f t="shared" si="102"/>
        <v>15.792278512173619</v>
      </c>
      <c r="I768" s="20">
        <f t="shared" si="103"/>
        <v>13.240914632196505</v>
      </c>
      <c r="J768" s="1">
        <f t="shared" si="104"/>
        <v>13.240914632196505</v>
      </c>
      <c r="K768" s="1">
        <f t="shared" si="105"/>
        <v>2.4884555409084755E-2</v>
      </c>
      <c r="L768" s="1">
        <f t="shared" si="106"/>
        <v>0.13412557916277421</v>
      </c>
      <c r="M768" s="1">
        <f t="shared" si="107"/>
        <v>0.13224215615807</v>
      </c>
      <c r="N768" s="1">
        <f t="shared" si="108"/>
        <v>33</v>
      </c>
    </row>
    <row r="769" spans="1:14" x14ac:dyDescent="0.25">
      <c r="A769" s="1">
        <v>24</v>
      </c>
      <c r="B769" s="2">
        <v>25</v>
      </c>
      <c r="C769" s="2">
        <v>1</v>
      </c>
      <c r="D769" s="3">
        <v>11.9</v>
      </c>
      <c r="E769" s="3">
        <f t="shared" si="100"/>
        <v>141.61000000000001</v>
      </c>
      <c r="F769" s="3"/>
      <c r="G769" s="1">
        <f t="shared" si="101"/>
        <v>14.219999999999999</v>
      </c>
      <c r="H769" s="1">
        <f t="shared" si="102"/>
        <v>15.792278512173619</v>
      </c>
      <c r="I769" s="20">
        <f t="shared" si="103"/>
        <v>11.588612386033082</v>
      </c>
      <c r="J769" s="1">
        <f t="shared" si="104"/>
        <v>11.588612386033082</v>
      </c>
      <c r="K769" s="1">
        <f t="shared" si="105"/>
        <v>1.1122023391871266E-2</v>
      </c>
      <c r="L769" s="1">
        <f t="shared" si="106"/>
        <v>5.543650536790122E-2</v>
      </c>
      <c r="M769" s="1">
        <f t="shared" si="107"/>
        <v>5.1156207743712864E-2</v>
      </c>
      <c r="N769" s="1">
        <f t="shared" si="108"/>
        <v>33</v>
      </c>
    </row>
    <row r="770" spans="1:14" x14ac:dyDescent="0.25">
      <c r="A770" s="1">
        <v>24</v>
      </c>
      <c r="B770" s="2">
        <v>26</v>
      </c>
      <c r="C770" s="2">
        <v>1</v>
      </c>
      <c r="D770" s="3">
        <v>14.8</v>
      </c>
      <c r="E770" s="3">
        <f t="shared" si="100"/>
        <v>219.04000000000002</v>
      </c>
      <c r="F770" s="3"/>
      <c r="G770" s="1">
        <f t="shared" si="101"/>
        <v>14.219999999999999</v>
      </c>
      <c r="H770" s="1">
        <f t="shared" si="102"/>
        <v>15.792278512173619</v>
      </c>
      <c r="I770" s="20">
        <f t="shared" si="103"/>
        <v>12.559423352214342</v>
      </c>
      <c r="J770" s="1">
        <f t="shared" si="104"/>
        <v>12.559423352214342</v>
      </c>
      <c r="K770" s="1">
        <f t="shared" si="105"/>
        <v>1.7203361371057709E-2</v>
      </c>
      <c r="L770" s="1">
        <f t="shared" si="106"/>
        <v>9.0309094206886056E-2</v>
      </c>
      <c r="M770" s="1">
        <f t="shared" si="107"/>
        <v>8.7521086234802203E-2</v>
      </c>
      <c r="N770" s="1">
        <f t="shared" si="108"/>
        <v>33</v>
      </c>
    </row>
    <row r="771" spans="1:14" x14ac:dyDescent="0.25">
      <c r="A771" s="1">
        <v>24</v>
      </c>
      <c r="B771" s="2">
        <v>27</v>
      </c>
      <c r="C771" s="2">
        <v>1</v>
      </c>
      <c r="D771" s="3">
        <v>21</v>
      </c>
      <c r="E771" s="3">
        <f t="shared" si="100"/>
        <v>441</v>
      </c>
      <c r="F771" s="3">
        <v>13.9</v>
      </c>
      <c r="G771" s="1">
        <f t="shared" si="101"/>
        <v>14.219999999999999</v>
      </c>
      <c r="H771" s="1">
        <f t="shared" si="102"/>
        <v>15.792278512173619</v>
      </c>
      <c r="I771" s="20">
        <f t="shared" si="103"/>
        <v>13.724777702141726</v>
      </c>
      <c r="J771" s="1">
        <f t="shared" si="104"/>
        <v>13.9</v>
      </c>
      <c r="K771" s="1">
        <f t="shared" si="105"/>
        <v>3.4636059005827467E-2</v>
      </c>
      <c r="L771" s="1">
        <f t="shared" si="106"/>
        <v>0.19142502745262574</v>
      </c>
      <c r="M771" s="1">
        <f t="shared" si="107"/>
        <v>0.19010308259246209</v>
      </c>
      <c r="N771" s="1">
        <f t="shared" si="108"/>
        <v>33</v>
      </c>
    </row>
    <row r="772" spans="1:14" x14ac:dyDescent="0.25">
      <c r="A772" s="1">
        <v>25</v>
      </c>
      <c r="B772" s="2">
        <v>1</v>
      </c>
      <c r="C772" s="2">
        <v>1</v>
      </c>
      <c r="D772" s="3">
        <v>7.1</v>
      </c>
      <c r="E772" s="3">
        <f t="shared" si="100"/>
        <v>50.41</v>
      </c>
      <c r="F772" s="3"/>
      <c r="G772" s="1">
        <f t="shared" si="101"/>
        <v>10.139999999999999</v>
      </c>
      <c r="H772" s="1">
        <f t="shared" si="102"/>
        <v>9.1468861540848678</v>
      </c>
      <c r="I772" s="20">
        <f t="shared" si="103"/>
        <v>8.2977668865869489</v>
      </c>
      <c r="J772" s="1">
        <f t="shared" si="104"/>
        <v>8.2977668865869489</v>
      </c>
      <c r="K772" s="1">
        <f t="shared" si="105"/>
        <v>3.9591921416865369E-3</v>
      </c>
      <c r="L772" s="1">
        <f t="shared" si="106"/>
        <v>1.4808753841747509E-2</v>
      </c>
      <c r="M772" s="1">
        <f t="shared" si="107"/>
        <v>7.0233655230827917E-3</v>
      </c>
      <c r="N772" s="1">
        <f t="shared" si="108"/>
        <v>38</v>
      </c>
    </row>
    <row r="773" spans="1:14" x14ac:dyDescent="0.25">
      <c r="A773" s="1">
        <v>25</v>
      </c>
      <c r="B773" s="2">
        <v>2</v>
      </c>
      <c r="C773" s="2">
        <v>1</v>
      </c>
      <c r="D773" s="3">
        <v>14.4</v>
      </c>
      <c r="E773" s="3">
        <f t="shared" si="100"/>
        <v>207.36</v>
      </c>
      <c r="F773" s="3">
        <v>10.8</v>
      </c>
      <c r="G773" s="1">
        <f t="shared" si="101"/>
        <v>10.139999999999999</v>
      </c>
      <c r="H773" s="1">
        <f t="shared" si="102"/>
        <v>9.1468861540848678</v>
      </c>
      <c r="I773" s="20">
        <f t="shared" si="103"/>
        <v>9.9696988049795738</v>
      </c>
      <c r="J773" s="1">
        <f t="shared" si="104"/>
        <v>10.8</v>
      </c>
      <c r="K773" s="1">
        <f t="shared" si="105"/>
        <v>1.628601631620949E-2</v>
      </c>
      <c r="L773" s="1">
        <f t="shared" si="106"/>
        <v>7.2285418582687833E-2</v>
      </c>
      <c r="M773" s="1">
        <f t="shared" si="107"/>
        <v>6.9778710123410442E-2</v>
      </c>
      <c r="N773" s="1">
        <f t="shared" si="108"/>
        <v>38</v>
      </c>
    </row>
    <row r="774" spans="1:14" x14ac:dyDescent="0.25">
      <c r="A774" s="1">
        <v>25</v>
      </c>
      <c r="B774" s="2">
        <v>3</v>
      </c>
      <c r="C774" s="2">
        <v>1</v>
      </c>
      <c r="D774" s="3">
        <v>7.3</v>
      </c>
      <c r="E774" s="3">
        <f t="shared" si="100"/>
        <v>53.29</v>
      </c>
      <c r="F774" s="3"/>
      <c r="G774" s="1">
        <f t="shared" si="101"/>
        <v>10.139999999999999</v>
      </c>
      <c r="H774" s="1">
        <f t="shared" si="102"/>
        <v>9.1468861540848678</v>
      </c>
      <c r="I774" s="20">
        <f t="shared" si="103"/>
        <v>8.3895039518830927</v>
      </c>
      <c r="J774" s="1">
        <f t="shared" si="104"/>
        <v>8.3895039518830927</v>
      </c>
      <c r="K774" s="1">
        <f t="shared" si="105"/>
        <v>4.1853868127450016E-3</v>
      </c>
      <c r="L774" s="1">
        <f t="shared" si="106"/>
        <v>1.5771981685806305E-2</v>
      </c>
      <c r="M774" s="1">
        <f t="shared" si="107"/>
        <v>8.1377970475624353E-3</v>
      </c>
      <c r="N774" s="1">
        <f t="shared" si="108"/>
        <v>38</v>
      </c>
    </row>
    <row r="775" spans="1:14" x14ac:dyDescent="0.25">
      <c r="A775" s="1">
        <v>25</v>
      </c>
      <c r="B775" s="2">
        <v>4</v>
      </c>
      <c r="C775" s="2">
        <v>1</v>
      </c>
      <c r="D775" s="3">
        <v>5.9</v>
      </c>
      <c r="E775" s="3">
        <f t="shared" si="100"/>
        <v>34.81</v>
      </c>
      <c r="F775" s="3"/>
      <c r="G775" s="1">
        <f t="shared" si="101"/>
        <v>10.139999999999999</v>
      </c>
      <c r="H775" s="1">
        <f t="shared" si="102"/>
        <v>9.1468861540848678</v>
      </c>
      <c r="I775" s="20">
        <f t="shared" si="103"/>
        <v>7.6505230498371661</v>
      </c>
      <c r="J775" s="1">
        <f t="shared" si="104"/>
        <v>7.6505230498371661</v>
      </c>
      <c r="K775" s="1">
        <f t="shared" si="105"/>
        <v>2.7339710067865175E-3</v>
      </c>
      <c r="L775" s="1">
        <f t="shared" si="106"/>
        <v>9.6421420118367584E-3</v>
      </c>
      <c r="M775" s="1">
        <f t="shared" si="107"/>
        <v>1.8365883649226864E-3</v>
      </c>
      <c r="N775" s="1">
        <f t="shared" si="108"/>
        <v>38</v>
      </c>
    </row>
    <row r="776" spans="1:14" x14ac:dyDescent="0.25">
      <c r="A776" s="1">
        <v>25</v>
      </c>
      <c r="B776" s="2">
        <v>5</v>
      </c>
      <c r="C776" s="2">
        <v>1</v>
      </c>
      <c r="D776" s="3">
        <v>9.3000000000000007</v>
      </c>
      <c r="E776" s="3">
        <f t="shared" si="100"/>
        <v>86.490000000000009</v>
      </c>
      <c r="F776" s="3"/>
      <c r="G776" s="1">
        <f t="shared" si="101"/>
        <v>10.139999999999999</v>
      </c>
      <c r="H776" s="1">
        <f t="shared" si="102"/>
        <v>9.1468861540848678</v>
      </c>
      <c r="I776" s="20">
        <f t="shared" si="103"/>
        <v>9.1101234168228356</v>
      </c>
      <c r="J776" s="1">
        <f t="shared" si="104"/>
        <v>9.1101234168228356</v>
      </c>
      <c r="K776" s="1">
        <f t="shared" si="105"/>
        <v>6.7929087152245309E-3</v>
      </c>
      <c r="L776" s="1">
        <f t="shared" si="106"/>
        <v>2.6900122747634755E-2</v>
      </c>
      <c r="M776" s="1">
        <f t="shared" si="107"/>
        <v>2.1313689936802851E-2</v>
      </c>
      <c r="N776" s="1">
        <f t="shared" si="108"/>
        <v>38</v>
      </c>
    </row>
    <row r="777" spans="1:14" x14ac:dyDescent="0.25">
      <c r="A777" s="1">
        <v>25</v>
      </c>
      <c r="B777" s="2">
        <v>6</v>
      </c>
      <c r="C777" s="2">
        <v>1</v>
      </c>
      <c r="D777" s="3">
        <v>8.6999999999999993</v>
      </c>
      <c r="E777" s="3">
        <f t="shared" si="100"/>
        <v>75.689999999999984</v>
      </c>
      <c r="F777" s="3"/>
      <c r="G777" s="1">
        <f t="shared" si="101"/>
        <v>10.139999999999999</v>
      </c>
      <c r="H777" s="1">
        <f t="shared" si="102"/>
        <v>9.1468861540848678</v>
      </c>
      <c r="I777" s="20">
        <f t="shared" si="103"/>
        <v>8.9271580559538926</v>
      </c>
      <c r="J777" s="1">
        <f t="shared" si="104"/>
        <v>8.9271580559538926</v>
      </c>
      <c r="K777" s="1">
        <f t="shared" si="105"/>
        <v>5.9446786987552847E-3</v>
      </c>
      <c r="L777" s="1">
        <f t="shared" si="106"/>
        <v>2.3285742904593919E-2</v>
      </c>
      <c r="M777" s="1">
        <f t="shared" si="107"/>
        <v>1.7072112977161366E-2</v>
      </c>
      <c r="N777" s="1">
        <f t="shared" si="108"/>
        <v>38</v>
      </c>
    </row>
    <row r="778" spans="1:14" x14ac:dyDescent="0.25">
      <c r="A778" s="1">
        <v>25</v>
      </c>
      <c r="B778" s="2">
        <v>7</v>
      </c>
      <c r="C778" s="2">
        <v>1</v>
      </c>
      <c r="D778" s="3">
        <v>6.9</v>
      </c>
      <c r="E778" s="3">
        <f t="shared" si="100"/>
        <v>47.610000000000007</v>
      </c>
      <c r="F778" s="3"/>
      <c r="G778" s="1">
        <f t="shared" si="101"/>
        <v>10.139999999999999</v>
      </c>
      <c r="H778" s="1">
        <f t="shared" si="102"/>
        <v>9.1468861540848678</v>
      </c>
      <c r="I778" s="20">
        <f t="shared" si="103"/>
        <v>8.201765449205265</v>
      </c>
      <c r="J778" s="1">
        <f t="shared" si="104"/>
        <v>8.201765449205265</v>
      </c>
      <c r="K778" s="1">
        <f t="shared" si="105"/>
        <v>3.7392806559352516E-3</v>
      </c>
      <c r="L778" s="1">
        <f t="shared" si="106"/>
        <v>1.3874125668583143E-2</v>
      </c>
      <c r="M778" s="1">
        <f t="shared" si="107"/>
        <v>5.9665844460371599E-3</v>
      </c>
      <c r="N778" s="1">
        <f t="shared" si="108"/>
        <v>38</v>
      </c>
    </row>
    <row r="779" spans="1:14" x14ac:dyDescent="0.25">
      <c r="A779" s="1">
        <v>25</v>
      </c>
      <c r="B779" s="2">
        <v>8</v>
      </c>
      <c r="C779" s="2">
        <v>1</v>
      </c>
      <c r="D779" s="3">
        <v>13.1</v>
      </c>
      <c r="E779" s="3">
        <f t="shared" si="100"/>
        <v>171.60999999999999</v>
      </c>
      <c r="F779" s="3">
        <v>9.5</v>
      </c>
      <c r="G779" s="1">
        <f t="shared" si="101"/>
        <v>10.139999999999999</v>
      </c>
      <c r="H779" s="1">
        <f t="shared" si="102"/>
        <v>9.1468861540848678</v>
      </c>
      <c r="I779" s="20">
        <f t="shared" si="103"/>
        <v>9.8345706517960334</v>
      </c>
      <c r="J779" s="1">
        <f t="shared" si="104"/>
        <v>9.5</v>
      </c>
      <c r="K779" s="1">
        <f t="shared" si="105"/>
        <v>1.3478217882063609E-2</v>
      </c>
      <c r="L779" s="1">
        <f t="shared" si="106"/>
        <v>5.2560901787397869E-2</v>
      </c>
      <c r="M779" s="1">
        <f t="shared" si="107"/>
        <v>4.9843383077828388E-2</v>
      </c>
      <c r="N779" s="1">
        <f t="shared" si="108"/>
        <v>38</v>
      </c>
    </row>
    <row r="780" spans="1:14" x14ac:dyDescent="0.25">
      <c r="A780" s="1">
        <v>25</v>
      </c>
      <c r="B780" s="2">
        <v>9</v>
      </c>
      <c r="C780" s="2">
        <v>1</v>
      </c>
      <c r="D780" s="3">
        <v>7</v>
      </c>
      <c r="E780" s="3">
        <f t="shared" si="100"/>
        <v>49</v>
      </c>
      <c r="F780" s="3"/>
      <c r="G780" s="1">
        <f t="shared" si="101"/>
        <v>10.139999999999999</v>
      </c>
      <c r="H780" s="1">
        <f t="shared" si="102"/>
        <v>9.1468861540848678</v>
      </c>
      <c r="I780" s="20">
        <f t="shared" si="103"/>
        <v>8.2503113925872107</v>
      </c>
      <c r="J780" s="1">
        <f t="shared" si="104"/>
        <v>8.2503113925872107</v>
      </c>
      <c r="K780" s="1">
        <f t="shared" si="105"/>
        <v>3.8484510006474965E-3</v>
      </c>
      <c r="L780" s="1">
        <f t="shared" si="106"/>
        <v>1.4337842719439033E-2</v>
      </c>
      <c r="M780" s="1">
        <f t="shared" si="107"/>
        <v>6.4872971659269653E-3</v>
      </c>
      <c r="N780" s="1">
        <f t="shared" si="108"/>
        <v>38</v>
      </c>
    </row>
    <row r="781" spans="1:14" x14ac:dyDescent="0.25">
      <c r="A781" s="1">
        <v>25</v>
      </c>
      <c r="B781" s="2">
        <v>10</v>
      </c>
      <c r="C781" s="2">
        <v>1</v>
      </c>
      <c r="D781" s="3">
        <v>6.8</v>
      </c>
      <c r="E781" s="3">
        <f t="shared" si="100"/>
        <v>46.239999999999995</v>
      </c>
      <c r="F781" s="3"/>
      <c r="G781" s="1">
        <f t="shared" si="101"/>
        <v>10.139999999999999</v>
      </c>
      <c r="H781" s="1">
        <f t="shared" si="102"/>
        <v>9.1468861540848678</v>
      </c>
      <c r="I781" s="20">
        <f t="shared" si="103"/>
        <v>8.1521039997036304</v>
      </c>
      <c r="J781" s="1">
        <f t="shared" si="104"/>
        <v>8.1521039997036304</v>
      </c>
      <c r="K781" s="1">
        <f t="shared" si="105"/>
        <v>3.6316811075498005E-3</v>
      </c>
      <c r="L781" s="1">
        <f t="shared" si="106"/>
        <v>1.3417646649481339E-2</v>
      </c>
      <c r="M781" s="1">
        <f t="shared" si="107"/>
        <v>5.4622328090566065E-3</v>
      </c>
      <c r="N781" s="1">
        <f t="shared" si="108"/>
        <v>38</v>
      </c>
    </row>
    <row r="782" spans="1:14" x14ac:dyDescent="0.25">
      <c r="A782" s="1">
        <v>25</v>
      </c>
      <c r="B782" s="2">
        <v>11</v>
      </c>
      <c r="C782" s="2">
        <v>1</v>
      </c>
      <c r="D782" s="3">
        <v>9</v>
      </c>
      <c r="E782" s="3">
        <f t="shared" ref="E782:E845" si="109">D782^2</f>
        <v>81</v>
      </c>
      <c r="F782" s="3"/>
      <c r="G782" s="1">
        <f t="shared" ref="G782:G845" si="110">VLOOKUP($A782,$Q$13:$U$39,2,FALSE)</f>
        <v>10.139999999999999</v>
      </c>
      <c r="H782" s="1">
        <f t="shared" ref="H782:H845" si="111">VLOOKUP($A782,$Q$13:$U$39,4,FALSE)</f>
        <v>9.1468861540848678</v>
      </c>
      <c r="I782" s="20">
        <f t="shared" ref="I782:I845" si="112">G782*(1+$G$2*G782*EXP($G$3*G782))*(1-EXP(-$G$4*D782/H782))</f>
        <v>9.0217570311024105</v>
      </c>
      <c r="J782" s="1">
        <f t="shared" ref="J782:J845" si="113">IF(F782&lt;&gt;"",F782,I782)</f>
        <v>9.0217570311024105</v>
      </c>
      <c r="K782" s="1">
        <f t="shared" ref="K782:K845" si="114">PI()/40000*E782</f>
        <v>6.3617251235193314E-3</v>
      </c>
      <c r="L782" s="1">
        <f t="shared" ref="L782:L845" si="115">$I$2*D782^$I$3*J782^$I$4</f>
        <v>2.5064429283228617E-2</v>
      </c>
      <c r="M782" s="1">
        <f t="shared" ref="M782:M845" si="116">L782*EXP(-$K$2*(6/D782)^$K$3)</f>
        <v>1.9168959804044285E-2</v>
      </c>
      <c r="N782" s="1">
        <f t="shared" ref="N782:N845" si="117">VLOOKUP($A782,$Q$13:$U$39,5,FALSE)</f>
        <v>38</v>
      </c>
    </row>
    <row r="783" spans="1:14" x14ac:dyDescent="0.25">
      <c r="A783" s="1">
        <v>25</v>
      </c>
      <c r="B783" s="2">
        <v>12</v>
      </c>
      <c r="C783" s="2">
        <v>1</v>
      </c>
      <c r="D783" s="3">
        <v>8.5</v>
      </c>
      <c r="E783" s="3">
        <f t="shared" si="109"/>
        <v>72.25</v>
      </c>
      <c r="F783" s="3"/>
      <c r="G783" s="1">
        <f t="shared" si="110"/>
        <v>10.139999999999999</v>
      </c>
      <c r="H783" s="1">
        <f t="shared" si="111"/>
        <v>9.1468861540848678</v>
      </c>
      <c r="I783" s="20">
        <f t="shared" si="112"/>
        <v>8.8604136928515054</v>
      </c>
      <c r="J783" s="1">
        <f t="shared" si="113"/>
        <v>8.8604136928515054</v>
      </c>
      <c r="K783" s="1">
        <f t="shared" si="114"/>
        <v>5.6745017305465635E-3</v>
      </c>
      <c r="L783" s="1">
        <f t="shared" si="115"/>
        <v>2.2132163055414451E-2</v>
      </c>
      <c r="M783" s="1">
        <f t="shared" si="116"/>
        <v>1.5703355017705065E-2</v>
      </c>
      <c r="N783" s="1">
        <f t="shared" si="117"/>
        <v>38</v>
      </c>
    </row>
    <row r="784" spans="1:14" x14ac:dyDescent="0.25">
      <c r="A784" s="1">
        <v>25</v>
      </c>
      <c r="B784" s="2">
        <v>13</v>
      </c>
      <c r="C784" s="2">
        <v>1</v>
      </c>
      <c r="D784" s="3">
        <v>11.2</v>
      </c>
      <c r="E784" s="3">
        <f t="shared" si="109"/>
        <v>125.43999999999998</v>
      </c>
      <c r="F784" s="3"/>
      <c r="G784" s="1">
        <f t="shared" si="110"/>
        <v>10.139999999999999</v>
      </c>
      <c r="H784" s="1">
        <f t="shared" si="111"/>
        <v>9.1468861540848678</v>
      </c>
      <c r="I784" s="20">
        <f t="shared" si="112"/>
        <v>9.5493320150932117</v>
      </c>
      <c r="J784" s="1">
        <f t="shared" si="113"/>
        <v>9.5493320150932117</v>
      </c>
      <c r="K784" s="1">
        <f t="shared" si="114"/>
        <v>9.8520345616575893E-3</v>
      </c>
      <c r="L784" s="1">
        <f t="shared" si="115"/>
        <v>3.9784880430712946E-2</v>
      </c>
      <c r="M784" s="1">
        <f t="shared" si="116"/>
        <v>3.5841591674709523E-2</v>
      </c>
      <c r="N784" s="1">
        <f t="shared" si="117"/>
        <v>38</v>
      </c>
    </row>
    <row r="785" spans="1:14" x14ac:dyDescent="0.25">
      <c r="A785" s="1">
        <v>25</v>
      </c>
      <c r="B785" s="2">
        <v>14</v>
      </c>
      <c r="C785" s="2">
        <v>1</v>
      </c>
      <c r="D785" s="3">
        <v>12.7</v>
      </c>
      <c r="E785" s="3">
        <f t="shared" si="109"/>
        <v>161.29</v>
      </c>
      <c r="F785" s="3">
        <v>9.6999999999999993</v>
      </c>
      <c r="G785" s="1">
        <f t="shared" si="110"/>
        <v>10.139999999999999</v>
      </c>
      <c r="H785" s="1">
        <f t="shared" si="111"/>
        <v>9.1468861540848678</v>
      </c>
      <c r="I785" s="20">
        <f t="shared" si="112"/>
        <v>9.7843017428981245</v>
      </c>
      <c r="J785" s="1">
        <f t="shared" si="113"/>
        <v>9.6999999999999993</v>
      </c>
      <c r="K785" s="1">
        <f t="shared" si="114"/>
        <v>1.2667686977437443E-2</v>
      </c>
      <c r="L785" s="1">
        <f t="shared" si="115"/>
        <v>5.0884188539576762E-2</v>
      </c>
      <c r="M785" s="1">
        <f t="shared" si="116"/>
        <v>4.7888028010265087E-2</v>
      </c>
      <c r="N785" s="1">
        <f t="shared" si="117"/>
        <v>38</v>
      </c>
    </row>
    <row r="786" spans="1:14" x14ac:dyDescent="0.25">
      <c r="A786" s="1">
        <v>25</v>
      </c>
      <c r="B786" s="2">
        <v>15</v>
      </c>
      <c r="C786" s="2">
        <v>1</v>
      </c>
      <c r="D786" s="3">
        <v>8.3000000000000007</v>
      </c>
      <c r="E786" s="3">
        <f t="shared" si="109"/>
        <v>68.890000000000015</v>
      </c>
      <c r="F786" s="3"/>
      <c r="G786" s="1">
        <f t="shared" si="110"/>
        <v>10.139999999999999</v>
      </c>
      <c r="H786" s="1">
        <f t="shared" si="111"/>
        <v>9.1468861540848678</v>
      </c>
      <c r="I786" s="20">
        <f t="shared" si="112"/>
        <v>8.7905667365065518</v>
      </c>
      <c r="J786" s="1">
        <f t="shared" si="113"/>
        <v>8.7905667365065518</v>
      </c>
      <c r="K786" s="1">
        <f t="shared" si="114"/>
        <v>5.4106079476450219E-3</v>
      </c>
      <c r="L786" s="1">
        <f t="shared" si="115"/>
        <v>2.1004739709852817E-2</v>
      </c>
      <c r="M786" s="1">
        <f t="shared" si="116"/>
        <v>1.4360227218982656E-2</v>
      </c>
      <c r="N786" s="1">
        <f t="shared" si="117"/>
        <v>38</v>
      </c>
    </row>
    <row r="787" spans="1:14" x14ac:dyDescent="0.25">
      <c r="A787" s="1">
        <v>25</v>
      </c>
      <c r="B787" s="2">
        <v>16</v>
      </c>
      <c r="C787" s="2">
        <v>1</v>
      </c>
      <c r="D787" s="3">
        <v>8.8000000000000007</v>
      </c>
      <c r="E787" s="3">
        <f t="shared" si="109"/>
        <v>77.440000000000012</v>
      </c>
      <c r="F787" s="3"/>
      <c r="G787" s="1">
        <f t="shared" si="110"/>
        <v>10.139999999999999</v>
      </c>
      <c r="H787" s="1">
        <f t="shared" si="111"/>
        <v>9.1468861540848678</v>
      </c>
      <c r="I787" s="20">
        <f t="shared" si="112"/>
        <v>8.9594100751728156</v>
      </c>
      <c r="J787" s="1">
        <f t="shared" si="113"/>
        <v>8.9594100751728156</v>
      </c>
      <c r="K787" s="1">
        <f t="shared" si="114"/>
        <v>6.0821233773498407E-3</v>
      </c>
      <c r="L787" s="1">
        <f t="shared" si="115"/>
        <v>2.3872237204372544E-2</v>
      </c>
      <c r="M787" s="1">
        <f t="shared" si="116"/>
        <v>1.7765450658453353E-2</v>
      </c>
      <c r="N787" s="1">
        <f t="shared" si="117"/>
        <v>38</v>
      </c>
    </row>
    <row r="788" spans="1:14" x14ac:dyDescent="0.25">
      <c r="A788" s="1">
        <v>25</v>
      </c>
      <c r="B788" s="2">
        <v>17</v>
      </c>
      <c r="C788" s="2">
        <v>1</v>
      </c>
      <c r="D788" s="3">
        <v>6.6</v>
      </c>
      <c r="E788" s="3">
        <f t="shared" si="109"/>
        <v>43.559999999999995</v>
      </c>
      <c r="F788" s="3"/>
      <c r="G788" s="1">
        <f t="shared" si="110"/>
        <v>10.139999999999999</v>
      </c>
      <c r="H788" s="1">
        <f t="shared" si="111"/>
        <v>9.1468861540848678</v>
      </c>
      <c r="I788" s="20">
        <f t="shared" si="112"/>
        <v>8.0493314633477286</v>
      </c>
      <c r="J788" s="1">
        <f t="shared" si="113"/>
        <v>8.0493314633477286</v>
      </c>
      <c r="K788" s="1">
        <f t="shared" si="114"/>
        <v>3.4211943997592845E-3</v>
      </c>
      <c r="L788" s="1">
        <f t="shared" si="115"/>
        <v>1.2526577388947208E-2</v>
      </c>
      <c r="M788" s="1">
        <f t="shared" si="116"/>
        <v>4.5068409892291151E-3</v>
      </c>
      <c r="N788" s="1">
        <f t="shared" si="117"/>
        <v>38</v>
      </c>
    </row>
    <row r="789" spans="1:14" x14ac:dyDescent="0.25">
      <c r="A789" s="1">
        <v>25</v>
      </c>
      <c r="B789" s="2">
        <v>18</v>
      </c>
      <c r="C789" s="2">
        <v>1</v>
      </c>
      <c r="D789" s="3">
        <v>7.8</v>
      </c>
      <c r="E789" s="3">
        <f t="shared" si="109"/>
        <v>60.839999999999996</v>
      </c>
      <c r="F789" s="3"/>
      <c r="G789" s="1">
        <f t="shared" si="110"/>
        <v>10.139999999999999</v>
      </c>
      <c r="H789" s="1">
        <f t="shared" si="111"/>
        <v>9.1468861540848678</v>
      </c>
      <c r="I789" s="20">
        <f t="shared" si="112"/>
        <v>8.6014124605820506</v>
      </c>
      <c r="J789" s="1">
        <f t="shared" si="113"/>
        <v>8.6014124605820506</v>
      </c>
      <c r="K789" s="1">
        <f t="shared" si="114"/>
        <v>4.7783624261100747E-3</v>
      </c>
      <c r="L789" s="1">
        <f t="shared" si="115"/>
        <v>1.8302850825599525E-2</v>
      </c>
      <c r="M789" s="1">
        <f t="shared" si="116"/>
        <v>1.1132344705159426E-2</v>
      </c>
      <c r="N789" s="1">
        <f t="shared" si="117"/>
        <v>38</v>
      </c>
    </row>
    <row r="790" spans="1:14" x14ac:dyDescent="0.25">
      <c r="A790" s="1">
        <v>25</v>
      </c>
      <c r="B790" s="2">
        <v>19</v>
      </c>
      <c r="C790" s="2">
        <v>1</v>
      </c>
      <c r="D790" s="3">
        <v>9.4</v>
      </c>
      <c r="E790" s="3">
        <f t="shared" si="109"/>
        <v>88.360000000000014</v>
      </c>
      <c r="F790" s="3"/>
      <c r="G790" s="1">
        <f t="shared" si="110"/>
        <v>10.139999999999999</v>
      </c>
      <c r="H790" s="1">
        <f t="shared" si="111"/>
        <v>9.1468861540848678</v>
      </c>
      <c r="I790" s="20">
        <f t="shared" si="112"/>
        <v>9.1382656289018396</v>
      </c>
      <c r="J790" s="1">
        <f t="shared" si="113"/>
        <v>9.1382656289018396</v>
      </c>
      <c r="K790" s="1">
        <f t="shared" si="114"/>
        <v>6.939778171779854E-3</v>
      </c>
      <c r="L790" s="1">
        <f t="shared" si="115"/>
        <v>2.752450417874493E-2</v>
      </c>
      <c r="M790" s="1">
        <f t="shared" si="116"/>
        <v>2.2038550549701077E-2</v>
      </c>
      <c r="N790" s="1">
        <f t="shared" si="117"/>
        <v>38</v>
      </c>
    </row>
    <row r="791" spans="1:14" x14ac:dyDescent="0.25">
      <c r="A791" s="1">
        <v>25</v>
      </c>
      <c r="B791" s="2">
        <v>20</v>
      </c>
      <c r="C791" s="2">
        <v>1</v>
      </c>
      <c r="D791" s="3">
        <v>5.0999999999999996</v>
      </c>
      <c r="E791" s="3">
        <f t="shared" si="109"/>
        <v>26.009999999999998</v>
      </c>
      <c r="F791" s="3"/>
      <c r="G791" s="1">
        <f t="shared" si="110"/>
        <v>10.139999999999999</v>
      </c>
      <c r="H791" s="1">
        <f t="shared" si="111"/>
        <v>9.1468861540848678</v>
      </c>
      <c r="I791" s="20">
        <f t="shared" si="112"/>
        <v>7.1098999080784697</v>
      </c>
      <c r="J791" s="1">
        <f t="shared" si="113"/>
        <v>7.1098999080784697</v>
      </c>
      <c r="K791" s="1">
        <f t="shared" si="114"/>
        <v>2.042820622996763E-3</v>
      </c>
      <c r="L791" s="1">
        <f t="shared" si="115"/>
        <v>6.8054058914905607E-3</v>
      </c>
      <c r="M791" s="1">
        <f t="shared" si="116"/>
        <v>3.0369960323621249E-4</v>
      </c>
      <c r="N791" s="1">
        <f t="shared" si="117"/>
        <v>38</v>
      </c>
    </row>
    <row r="792" spans="1:14" x14ac:dyDescent="0.25">
      <c r="A792" s="1">
        <v>25</v>
      </c>
      <c r="B792" s="2">
        <v>21</v>
      </c>
      <c r="C792" s="2">
        <v>1</v>
      </c>
      <c r="D792" s="3">
        <v>9</v>
      </c>
      <c r="E792" s="3">
        <f t="shared" si="109"/>
        <v>81</v>
      </c>
      <c r="F792" s="3"/>
      <c r="G792" s="1">
        <f t="shared" si="110"/>
        <v>10.139999999999999</v>
      </c>
      <c r="H792" s="1">
        <f t="shared" si="111"/>
        <v>9.1468861540848678</v>
      </c>
      <c r="I792" s="20">
        <f t="shared" si="112"/>
        <v>9.0217570311024105</v>
      </c>
      <c r="J792" s="1">
        <f t="shared" si="113"/>
        <v>9.0217570311024105</v>
      </c>
      <c r="K792" s="1">
        <f t="shared" si="114"/>
        <v>6.3617251235193314E-3</v>
      </c>
      <c r="L792" s="1">
        <f t="shared" si="115"/>
        <v>2.5064429283228617E-2</v>
      </c>
      <c r="M792" s="1">
        <f t="shared" si="116"/>
        <v>1.9168959804044285E-2</v>
      </c>
      <c r="N792" s="1">
        <f t="shared" si="117"/>
        <v>38</v>
      </c>
    </row>
    <row r="793" spans="1:14" x14ac:dyDescent="0.25">
      <c r="A793" s="1">
        <v>25</v>
      </c>
      <c r="B793" s="2">
        <v>22</v>
      </c>
      <c r="C793" s="2">
        <v>1</v>
      </c>
      <c r="D793" s="3">
        <v>9.6999999999999993</v>
      </c>
      <c r="E793" s="3">
        <f t="shared" si="109"/>
        <v>94.089999999999989</v>
      </c>
      <c r="F793" s="3"/>
      <c r="G793" s="1">
        <f t="shared" si="110"/>
        <v>10.139999999999999</v>
      </c>
      <c r="H793" s="1">
        <f t="shared" si="111"/>
        <v>9.1468861540848678</v>
      </c>
      <c r="I793" s="20">
        <f t="shared" si="112"/>
        <v>9.2189559245400332</v>
      </c>
      <c r="J793" s="1">
        <f t="shared" si="113"/>
        <v>9.2189559245400332</v>
      </c>
      <c r="K793" s="1">
        <f t="shared" si="114"/>
        <v>7.3898113194065902E-3</v>
      </c>
      <c r="L793" s="1">
        <f t="shared" si="115"/>
        <v>2.9434561499101036E-2</v>
      </c>
      <c r="M793" s="1">
        <f t="shared" si="116"/>
        <v>2.4241435868725361E-2</v>
      </c>
      <c r="N793" s="1">
        <f t="shared" si="117"/>
        <v>38</v>
      </c>
    </row>
    <row r="794" spans="1:14" x14ac:dyDescent="0.25">
      <c r="A794" s="1">
        <v>25</v>
      </c>
      <c r="B794" s="2">
        <v>23</v>
      </c>
      <c r="C794" s="2">
        <v>1</v>
      </c>
      <c r="D794" s="3">
        <v>7.1</v>
      </c>
      <c r="E794" s="3">
        <f t="shared" si="109"/>
        <v>50.41</v>
      </c>
      <c r="F794" s="3"/>
      <c r="G794" s="1">
        <f t="shared" si="110"/>
        <v>10.139999999999999</v>
      </c>
      <c r="H794" s="1">
        <f t="shared" si="111"/>
        <v>9.1468861540848678</v>
      </c>
      <c r="I794" s="20">
        <f t="shared" si="112"/>
        <v>8.2977668865869489</v>
      </c>
      <c r="J794" s="1">
        <f t="shared" si="113"/>
        <v>8.2977668865869489</v>
      </c>
      <c r="K794" s="1">
        <f t="shared" si="114"/>
        <v>3.9591921416865369E-3</v>
      </c>
      <c r="L794" s="1">
        <f t="shared" si="115"/>
        <v>1.4808753841747509E-2</v>
      </c>
      <c r="M794" s="1">
        <f t="shared" si="116"/>
        <v>7.0233655230827917E-3</v>
      </c>
      <c r="N794" s="1">
        <f t="shared" si="117"/>
        <v>38</v>
      </c>
    </row>
    <row r="795" spans="1:14" x14ac:dyDescent="0.25">
      <c r="A795" s="1">
        <v>25</v>
      </c>
      <c r="B795" s="2">
        <v>24</v>
      </c>
      <c r="C795" s="2">
        <v>1</v>
      </c>
      <c r="D795" s="3">
        <v>9.6999999999999993</v>
      </c>
      <c r="E795" s="3">
        <f t="shared" si="109"/>
        <v>94.089999999999989</v>
      </c>
      <c r="F795" s="3"/>
      <c r="G795" s="1">
        <f t="shared" si="110"/>
        <v>10.139999999999999</v>
      </c>
      <c r="H795" s="1">
        <f t="shared" si="111"/>
        <v>9.1468861540848678</v>
      </c>
      <c r="I795" s="20">
        <f t="shared" si="112"/>
        <v>9.2189559245400332</v>
      </c>
      <c r="J795" s="1">
        <f t="shared" si="113"/>
        <v>9.2189559245400332</v>
      </c>
      <c r="K795" s="1">
        <f t="shared" si="114"/>
        <v>7.3898113194065902E-3</v>
      </c>
      <c r="L795" s="1">
        <f t="shared" si="115"/>
        <v>2.9434561499101036E-2</v>
      </c>
      <c r="M795" s="1">
        <f t="shared" si="116"/>
        <v>2.4241435868725361E-2</v>
      </c>
      <c r="N795" s="1">
        <f t="shared" si="117"/>
        <v>38</v>
      </c>
    </row>
    <row r="796" spans="1:14" x14ac:dyDescent="0.25">
      <c r="A796" s="1">
        <v>25</v>
      </c>
      <c r="B796" s="2">
        <v>25</v>
      </c>
      <c r="C796" s="2">
        <v>1</v>
      </c>
      <c r="D796" s="3">
        <v>12.7</v>
      </c>
      <c r="E796" s="3">
        <f t="shared" si="109"/>
        <v>161.29</v>
      </c>
      <c r="F796" s="3">
        <v>10.8</v>
      </c>
      <c r="G796" s="1">
        <f t="shared" si="110"/>
        <v>10.139999999999999</v>
      </c>
      <c r="H796" s="1">
        <f t="shared" si="111"/>
        <v>9.1468861540848678</v>
      </c>
      <c r="I796" s="20">
        <f t="shared" si="112"/>
        <v>9.7843017428981245</v>
      </c>
      <c r="J796" s="1">
        <f t="shared" si="113"/>
        <v>10.8</v>
      </c>
      <c r="K796" s="1">
        <f t="shared" si="114"/>
        <v>1.2667686977437443E-2</v>
      </c>
      <c r="L796" s="1">
        <f t="shared" si="115"/>
        <v>5.7547006265583248E-2</v>
      </c>
      <c r="M796" s="1">
        <f t="shared" si="116"/>
        <v>5.4158525998891226E-2</v>
      </c>
      <c r="N796" s="1">
        <f t="shared" si="117"/>
        <v>38</v>
      </c>
    </row>
    <row r="797" spans="1:14" x14ac:dyDescent="0.25">
      <c r="A797" s="1">
        <v>25</v>
      </c>
      <c r="B797" s="2">
        <v>26</v>
      </c>
      <c r="C797" s="2">
        <v>1</v>
      </c>
      <c r="D797" s="3">
        <v>10.1</v>
      </c>
      <c r="E797" s="3">
        <f t="shared" si="109"/>
        <v>102.00999999999999</v>
      </c>
      <c r="F797" s="3"/>
      <c r="G797" s="1">
        <f t="shared" si="110"/>
        <v>10.139999999999999</v>
      </c>
      <c r="H797" s="1">
        <f t="shared" si="111"/>
        <v>9.1468861540848678</v>
      </c>
      <c r="I797" s="20">
        <f t="shared" si="112"/>
        <v>9.3183345191396896</v>
      </c>
      <c r="J797" s="1">
        <f t="shared" si="113"/>
        <v>9.3183345191396896</v>
      </c>
      <c r="K797" s="1">
        <f t="shared" si="114"/>
        <v>8.0118466648173691E-3</v>
      </c>
      <c r="L797" s="1">
        <f t="shared" si="115"/>
        <v>3.2066050615146661E-2</v>
      </c>
      <c r="M797" s="1">
        <f t="shared" si="116"/>
        <v>2.7241683333440118E-2</v>
      </c>
      <c r="N797" s="1">
        <f t="shared" si="117"/>
        <v>38</v>
      </c>
    </row>
    <row r="798" spans="1:14" x14ac:dyDescent="0.25">
      <c r="A798" s="1">
        <v>25</v>
      </c>
      <c r="B798" s="2">
        <v>27</v>
      </c>
      <c r="C798" s="2">
        <v>1</v>
      </c>
      <c r="D798" s="3">
        <v>8.4</v>
      </c>
      <c r="E798" s="3">
        <f t="shared" si="109"/>
        <v>70.56</v>
      </c>
      <c r="F798" s="3"/>
      <c r="G798" s="1">
        <f t="shared" si="110"/>
        <v>10.139999999999999</v>
      </c>
      <c r="H798" s="1">
        <f t="shared" si="111"/>
        <v>9.1468861540848678</v>
      </c>
      <c r="I798" s="20">
        <f t="shared" si="112"/>
        <v>8.8258868992103885</v>
      </c>
      <c r="J798" s="1">
        <f t="shared" si="113"/>
        <v>8.8258868992103885</v>
      </c>
      <c r="K798" s="1">
        <f t="shared" si="114"/>
        <v>5.541769440932395E-3</v>
      </c>
      <c r="L798" s="1">
        <f t="shared" si="115"/>
        <v>2.1565160775955688E-2</v>
      </c>
      <c r="M798" s="1">
        <f t="shared" si="116"/>
        <v>1.5028442763476273E-2</v>
      </c>
      <c r="N798" s="1">
        <f t="shared" si="117"/>
        <v>38</v>
      </c>
    </row>
    <row r="799" spans="1:14" x14ac:dyDescent="0.25">
      <c r="A799" s="1">
        <v>25</v>
      </c>
      <c r="B799" s="2">
        <v>28</v>
      </c>
      <c r="C799" s="2">
        <v>1</v>
      </c>
      <c r="D799" s="3">
        <v>8.4</v>
      </c>
      <c r="E799" s="3">
        <f t="shared" si="109"/>
        <v>70.56</v>
      </c>
      <c r="F799" s="3"/>
      <c r="G799" s="1">
        <f t="shared" si="110"/>
        <v>10.139999999999999</v>
      </c>
      <c r="H799" s="1">
        <f t="shared" si="111"/>
        <v>9.1468861540848678</v>
      </c>
      <c r="I799" s="20">
        <f t="shared" si="112"/>
        <v>8.8258868992103885</v>
      </c>
      <c r="J799" s="1">
        <f t="shared" si="113"/>
        <v>8.8258868992103885</v>
      </c>
      <c r="K799" s="1">
        <f t="shared" si="114"/>
        <v>5.541769440932395E-3</v>
      </c>
      <c r="L799" s="1">
        <f t="shared" si="115"/>
        <v>2.1565160775955688E-2</v>
      </c>
      <c r="M799" s="1">
        <f t="shared" si="116"/>
        <v>1.5028442763476273E-2</v>
      </c>
      <c r="N799" s="1">
        <f t="shared" si="117"/>
        <v>38</v>
      </c>
    </row>
    <row r="800" spans="1:14" x14ac:dyDescent="0.25">
      <c r="A800" s="1">
        <v>25</v>
      </c>
      <c r="B800" s="2">
        <v>28</v>
      </c>
      <c r="C800" s="2">
        <v>2</v>
      </c>
      <c r="D800" s="3">
        <v>6.9</v>
      </c>
      <c r="E800" s="3">
        <f t="shared" si="109"/>
        <v>47.610000000000007</v>
      </c>
      <c r="F800" s="3"/>
      <c r="G800" s="1">
        <f t="shared" si="110"/>
        <v>10.139999999999999</v>
      </c>
      <c r="H800" s="1">
        <f t="shared" si="111"/>
        <v>9.1468861540848678</v>
      </c>
      <c r="I800" s="20">
        <f t="shared" si="112"/>
        <v>8.201765449205265</v>
      </c>
      <c r="J800" s="1">
        <f t="shared" si="113"/>
        <v>8.201765449205265</v>
      </c>
      <c r="K800" s="1">
        <f t="shared" si="114"/>
        <v>3.7392806559352516E-3</v>
      </c>
      <c r="L800" s="1">
        <f t="shared" si="115"/>
        <v>1.3874125668583143E-2</v>
      </c>
      <c r="M800" s="1">
        <f t="shared" si="116"/>
        <v>5.9665844460371599E-3</v>
      </c>
      <c r="N800" s="1">
        <f t="shared" si="117"/>
        <v>38</v>
      </c>
    </row>
    <row r="801" spans="1:14" x14ac:dyDescent="0.25">
      <c r="A801" s="1">
        <v>25</v>
      </c>
      <c r="B801" s="2">
        <v>29</v>
      </c>
      <c r="C801" s="2">
        <v>1</v>
      </c>
      <c r="D801" s="3">
        <v>8.6</v>
      </c>
      <c r="E801" s="3">
        <f t="shared" si="109"/>
        <v>73.959999999999994</v>
      </c>
      <c r="F801" s="3"/>
      <c r="G801" s="1">
        <f t="shared" si="110"/>
        <v>10.139999999999999</v>
      </c>
      <c r="H801" s="1">
        <f t="shared" si="111"/>
        <v>9.1468861540848678</v>
      </c>
      <c r="I801" s="20">
        <f t="shared" si="112"/>
        <v>8.8941649382557824</v>
      </c>
      <c r="J801" s="1">
        <f t="shared" si="113"/>
        <v>8.8941649382557824</v>
      </c>
      <c r="K801" s="1">
        <f t="shared" si="114"/>
        <v>5.8088048164875268E-3</v>
      </c>
      <c r="L801" s="1">
        <f t="shared" si="115"/>
        <v>2.2705704372178111E-2</v>
      </c>
      <c r="M801" s="1">
        <f t="shared" si="116"/>
        <v>1.6384667537666219E-2</v>
      </c>
      <c r="N801" s="1">
        <f t="shared" si="117"/>
        <v>38</v>
      </c>
    </row>
    <row r="802" spans="1:14" x14ac:dyDescent="0.25">
      <c r="A802" s="1">
        <v>25</v>
      </c>
      <c r="B802" s="2">
        <v>30</v>
      </c>
      <c r="C802" s="2">
        <v>1</v>
      </c>
      <c r="D802" s="3">
        <v>10</v>
      </c>
      <c r="E802" s="3">
        <f t="shared" si="109"/>
        <v>100</v>
      </c>
      <c r="F802" s="3"/>
      <c r="G802" s="1">
        <f t="shared" si="110"/>
        <v>10.139999999999999</v>
      </c>
      <c r="H802" s="1">
        <f t="shared" si="111"/>
        <v>9.1468861540848678</v>
      </c>
      <c r="I802" s="20">
        <f t="shared" si="112"/>
        <v>9.2943299946826041</v>
      </c>
      <c r="J802" s="1">
        <f t="shared" si="113"/>
        <v>9.2943299946826041</v>
      </c>
      <c r="K802" s="1">
        <f t="shared" si="114"/>
        <v>7.8539816339744835E-3</v>
      </c>
      <c r="L802" s="1">
        <f t="shared" si="115"/>
        <v>3.1399207033119714E-2</v>
      </c>
      <c r="M802" s="1">
        <f t="shared" si="116"/>
        <v>2.6485055595256365E-2</v>
      </c>
      <c r="N802" s="1">
        <f t="shared" si="117"/>
        <v>38</v>
      </c>
    </row>
    <row r="803" spans="1:14" x14ac:dyDescent="0.25">
      <c r="A803" s="1">
        <v>25</v>
      </c>
      <c r="B803" s="2">
        <v>31</v>
      </c>
      <c r="C803" s="2">
        <v>1</v>
      </c>
      <c r="D803" s="3">
        <v>8.1</v>
      </c>
      <c r="E803" s="3">
        <f t="shared" si="109"/>
        <v>65.61</v>
      </c>
      <c r="F803" s="3"/>
      <c r="G803" s="1">
        <f t="shared" si="110"/>
        <v>10.139999999999999</v>
      </c>
      <c r="H803" s="1">
        <f t="shared" si="111"/>
        <v>9.1468861540848678</v>
      </c>
      <c r="I803" s="20">
        <f t="shared" si="112"/>
        <v>8.7174729637310069</v>
      </c>
      <c r="J803" s="1">
        <f t="shared" si="113"/>
        <v>8.7174729637310069</v>
      </c>
      <c r="K803" s="1">
        <f t="shared" si="114"/>
        <v>5.152997350050658E-3</v>
      </c>
      <c r="L803" s="1">
        <f t="shared" si="115"/>
        <v>1.9903811569215696E-2</v>
      </c>
      <c r="M803" s="1">
        <f t="shared" si="116"/>
        <v>1.3045233024679822E-2</v>
      </c>
      <c r="N803" s="1">
        <f t="shared" si="117"/>
        <v>38</v>
      </c>
    </row>
    <row r="804" spans="1:14" x14ac:dyDescent="0.25">
      <c r="A804" s="1">
        <v>25</v>
      </c>
      <c r="B804" s="2">
        <v>32</v>
      </c>
      <c r="C804" s="2">
        <v>1</v>
      </c>
      <c r="D804" s="3">
        <v>10.6</v>
      </c>
      <c r="E804" s="3">
        <f t="shared" si="109"/>
        <v>112.36</v>
      </c>
      <c r="F804" s="3"/>
      <c r="G804" s="1">
        <f t="shared" si="110"/>
        <v>10.139999999999999</v>
      </c>
      <c r="H804" s="1">
        <f t="shared" si="111"/>
        <v>9.1468861540848678</v>
      </c>
      <c r="I804" s="20">
        <f t="shared" si="112"/>
        <v>9.4305074057763232</v>
      </c>
      <c r="J804" s="1">
        <f t="shared" si="113"/>
        <v>9.4305074057763232</v>
      </c>
      <c r="K804" s="1">
        <f t="shared" si="114"/>
        <v>8.8247337639337283E-3</v>
      </c>
      <c r="L804" s="1">
        <f t="shared" si="115"/>
        <v>3.5488421034578159E-2</v>
      </c>
      <c r="M804" s="1">
        <f t="shared" si="116"/>
        <v>3.1088543243416249E-2</v>
      </c>
      <c r="N804" s="1">
        <f t="shared" si="117"/>
        <v>38</v>
      </c>
    </row>
    <row r="805" spans="1:14" x14ac:dyDescent="0.25">
      <c r="A805" s="1">
        <v>25</v>
      </c>
      <c r="B805" s="2">
        <v>33</v>
      </c>
      <c r="C805" s="2">
        <v>1</v>
      </c>
      <c r="D805" s="3">
        <v>10.7</v>
      </c>
      <c r="E805" s="3">
        <f t="shared" si="109"/>
        <v>114.48999999999998</v>
      </c>
      <c r="F805" s="3"/>
      <c r="G805" s="1">
        <f t="shared" si="110"/>
        <v>10.139999999999999</v>
      </c>
      <c r="H805" s="1">
        <f t="shared" si="111"/>
        <v>9.1468861540848678</v>
      </c>
      <c r="I805" s="20">
        <f t="shared" si="112"/>
        <v>9.4514530840466175</v>
      </c>
      <c r="J805" s="1">
        <f t="shared" si="113"/>
        <v>9.4514530840466175</v>
      </c>
      <c r="K805" s="1">
        <f t="shared" si="114"/>
        <v>8.9920235727373836E-3</v>
      </c>
      <c r="L805" s="1">
        <f t="shared" si="115"/>
        <v>3.6190291936659194E-2</v>
      </c>
      <c r="M805" s="1">
        <f t="shared" si="116"/>
        <v>3.1870448515964482E-2</v>
      </c>
      <c r="N805" s="1">
        <f t="shared" si="117"/>
        <v>38</v>
      </c>
    </row>
    <row r="806" spans="1:14" x14ac:dyDescent="0.25">
      <c r="A806" s="1">
        <v>25</v>
      </c>
      <c r="B806" s="2">
        <v>34</v>
      </c>
      <c r="C806" s="2">
        <v>1</v>
      </c>
      <c r="D806" s="3">
        <v>11.8</v>
      </c>
      <c r="E806" s="3">
        <f t="shared" si="109"/>
        <v>139.24</v>
      </c>
      <c r="F806" s="3">
        <v>9.9</v>
      </c>
      <c r="G806" s="1">
        <f t="shared" si="110"/>
        <v>10.139999999999999</v>
      </c>
      <c r="H806" s="1">
        <f t="shared" si="111"/>
        <v>9.1468861540848678</v>
      </c>
      <c r="I806" s="20">
        <f t="shared" si="112"/>
        <v>9.6530150537551442</v>
      </c>
      <c r="J806" s="1">
        <f t="shared" si="113"/>
        <v>9.9</v>
      </c>
      <c r="K806" s="1">
        <f t="shared" si="114"/>
        <v>1.093588402714607E-2</v>
      </c>
      <c r="L806" s="1">
        <f t="shared" si="115"/>
        <v>4.5582255873257191E-2</v>
      </c>
      <c r="M806" s="1">
        <f t="shared" si="116"/>
        <v>4.1937667065069975E-2</v>
      </c>
      <c r="N806" s="1">
        <f t="shared" si="117"/>
        <v>38</v>
      </c>
    </row>
    <row r="807" spans="1:14" x14ac:dyDescent="0.25">
      <c r="A807" s="1">
        <v>25</v>
      </c>
      <c r="B807" s="2">
        <v>35</v>
      </c>
      <c r="C807" s="2">
        <v>1</v>
      </c>
      <c r="D807" s="3">
        <v>6.8</v>
      </c>
      <c r="E807" s="3">
        <f t="shared" si="109"/>
        <v>46.239999999999995</v>
      </c>
      <c r="F807" s="3"/>
      <c r="G807" s="1">
        <f t="shared" si="110"/>
        <v>10.139999999999999</v>
      </c>
      <c r="H807" s="1">
        <f t="shared" si="111"/>
        <v>9.1468861540848678</v>
      </c>
      <c r="I807" s="20">
        <f t="shared" si="112"/>
        <v>8.1521039997036304</v>
      </c>
      <c r="J807" s="1">
        <f t="shared" si="113"/>
        <v>8.1521039997036304</v>
      </c>
      <c r="K807" s="1">
        <f t="shared" si="114"/>
        <v>3.6316811075498005E-3</v>
      </c>
      <c r="L807" s="1">
        <f t="shared" si="115"/>
        <v>1.3417646649481339E-2</v>
      </c>
      <c r="M807" s="1">
        <f t="shared" si="116"/>
        <v>5.4622328090566065E-3</v>
      </c>
      <c r="N807" s="1">
        <f t="shared" si="117"/>
        <v>38</v>
      </c>
    </row>
    <row r="808" spans="1:14" x14ac:dyDescent="0.25">
      <c r="A808" s="1">
        <v>25</v>
      </c>
      <c r="B808" s="2">
        <v>36</v>
      </c>
      <c r="C808" s="2">
        <v>1</v>
      </c>
      <c r="D808" s="3">
        <v>8.3000000000000007</v>
      </c>
      <c r="E808" s="3">
        <f t="shared" si="109"/>
        <v>68.890000000000015</v>
      </c>
      <c r="F808" s="3"/>
      <c r="G808" s="1">
        <f t="shared" si="110"/>
        <v>10.139999999999999</v>
      </c>
      <c r="H808" s="1">
        <f t="shared" si="111"/>
        <v>9.1468861540848678</v>
      </c>
      <c r="I808" s="20">
        <f t="shared" si="112"/>
        <v>8.7905667365065518</v>
      </c>
      <c r="J808" s="1">
        <f t="shared" si="113"/>
        <v>8.7905667365065518</v>
      </c>
      <c r="K808" s="1">
        <f t="shared" si="114"/>
        <v>5.4106079476450219E-3</v>
      </c>
      <c r="L808" s="1">
        <f t="shared" si="115"/>
        <v>2.1004739709852817E-2</v>
      </c>
      <c r="M808" s="1">
        <f t="shared" si="116"/>
        <v>1.4360227218982656E-2</v>
      </c>
      <c r="N808" s="1">
        <f t="shared" si="117"/>
        <v>38</v>
      </c>
    </row>
    <row r="809" spans="1:14" x14ac:dyDescent="0.25">
      <c r="A809" s="1">
        <v>25</v>
      </c>
      <c r="B809" s="2">
        <v>37</v>
      </c>
      <c r="C809" s="2">
        <v>1</v>
      </c>
      <c r="D809" s="3">
        <v>7.7</v>
      </c>
      <c r="E809" s="3">
        <f t="shared" si="109"/>
        <v>59.290000000000006</v>
      </c>
      <c r="F809" s="3"/>
      <c r="G809" s="1">
        <f t="shared" si="110"/>
        <v>10.139999999999999</v>
      </c>
      <c r="H809" s="1">
        <f t="shared" si="111"/>
        <v>9.1468861540848678</v>
      </c>
      <c r="I809" s="20">
        <f t="shared" si="112"/>
        <v>8.5609342436195153</v>
      </c>
      <c r="J809" s="1">
        <f t="shared" si="113"/>
        <v>8.5609342436195153</v>
      </c>
      <c r="K809" s="1">
        <f t="shared" si="114"/>
        <v>4.6566257107834713E-3</v>
      </c>
      <c r="L809" s="1">
        <f t="shared" si="115"/>
        <v>1.778281978716716E-2</v>
      </c>
      <c r="M809" s="1">
        <f t="shared" si="116"/>
        <v>1.0512500103468502E-2</v>
      </c>
      <c r="N809" s="1">
        <f t="shared" si="117"/>
        <v>38</v>
      </c>
    </row>
    <row r="810" spans="1:14" x14ac:dyDescent="0.25">
      <c r="A810" s="1">
        <v>26</v>
      </c>
      <c r="B810" s="2">
        <v>1</v>
      </c>
      <c r="C810" s="2">
        <v>1</v>
      </c>
      <c r="D810" s="3">
        <v>11</v>
      </c>
      <c r="E810" s="3">
        <f t="shared" si="109"/>
        <v>121</v>
      </c>
      <c r="F810" s="3"/>
      <c r="G810" s="1">
        <f t="shared" si="110"/>
        <v>11.48</v>
      </c>
      <c r="H810" s="1">
        <f t="shared" si="111"/>
        <v>11.317129873401143</v>
      </c>
      <c r="I810" s="20">
        <f t="shared" si="112"/>
        <v>10.202890323974884</v>
      </c>
      <c r="J810" s="1">
        <f t="shared" si="113"/>
        <v>10.202890323974884</v>
      </c>
      <c r="K810" s="1">
        <f t="shared" si="114"/>
        <v>9.5033177771091243E-3</v>
      </c>
      <c r="L810" s="1">
        <f t="shared" si="115"/>
        <v>4.1538221991370569E-2</v>
      </c>
      <c r="M810" s="1">
        <f t="shared" si="116"/>
        <v>3.7106705325502219E-2</v>
      </c>
      <c r="N810" s="1">
        <f t="shared" si="117"/>
        <v>35</v>
      </c>
    </row>
    <row r="811" spans="1:14" x14ac:dyDescent="0.25">
      <c r="A811" s="1">
        <v>26</v>
      </c>
      <c r="B811" s="2">
        <v>2</v>
      </c>
      <c r="C811" s="2">
        <v>1</v>
      </c>
      <c r="D811" s="3">
        <v>9.5</v>
      </c>
      <c r="E811" s="3">
        <f t="shared" si="109"/>
        <v>90.25</v>
      </c>
      <c r="F811" s="3"/>
      <c r="G811" s="1">
        <f t="shared" si="110"/>
        <v>11.48</v>
      </c>
      <c r="H811" s="1">
        <f t="shared" si="111"/>
        <v>11.317129873401143</v>
      </c>
      <c r="I811" s="20">
        <f t="shared" si="112"/>
        <v>9.707957082700494</v>
      </c>
      <c r="J811" s="1">
        <f t="shared" si="113"/>
        <v>9.707957082700494</v>
      </c>
      <c r="K811" s="1">
        <f t="shared" si="114"/>
        <v>7.0882184246619708E-3</v>
      </c>
      <c r="L811" s="1">
        <f t="shared" si="115"/>
        <v>3.0070912085782657E-2</v>
      </c>
      <c r="M811" s="1">
        <f t="shared" si="116"/>
        <v>2.4317483794107704E-2</v>
      </c>
      <c r="N811" s="1">
        <f t="shared" si="117"/>
        <v>35</v>
      </c>
    </row>
    <row r="812" spans="1:14" x14ac:dyDescent="0.25">
      <c r="A812" s="1">
        <v>26</v>
      </c>
      <c r="B812" s="2">
        <v>3</v>
      </c>
      <c r="C812" s="2">
        <v>1</v>
      </c>
      <c r="D812" s="3">
        <v>11.6</v>
      </c>
      <c r="E812" s="3">
        <f t="shared" si="109"/>
        <v>134.56</v>
      </c>
      <c r="F812" s="3"/>
      <c r="G812" s="1">
        <f t="shared" si="110"/>
        <v>11.48</v>
      </c>
      <c r="H812" s="1">
        <f t="shared" si="111"/>
        <v>11.317129873401143</v>
      </c>
      <c r="I812" s="20">
        <f t="shared" si="112"/>
        <v>10.365716126540715</v>
      </c>
      <c r="J812" s="1">
        <f t="shared" si="113"/>
        <v>10.365716126540715</v>
      </c>
      <c r="K812" s="1">
        <f t="shared" si="114"/>
        <v>1.0568317686676064E-2</v>
      </c>
      <c r="L812" s="1">
        <f t="shared" si="115"/>
        <v>4.6578939629058562E-2</v>
      </c>
      <c r="M812" s="1">
        <f t="shared" si="116"/>
        <v>4.2582172771155356E-2</v>
      </c>
      <c r="N812" s="1">
        <f t="shared" si="117"/>
        <v>35</v>
      </c>
    </row>
    <row r="813" spans="1:14" x14ac:dyDescent="0.25">
      <c r="A813" s="1">
        <v>26</v>
      </c>
      <c r="B813" s="2">
        <v>4</v>
      </c>
      <c r="C813" s="2">
        <v>1</v>
      </c>
      <c r="D813" s="3">
        <v>13.3</v>
      </c>
      <c r="E813" s="3">
        <f t="shared" si="109"/>
        <v>176.89000000000001</v>
      </c>
      <c r="F813" s="3"/>
      <c r="G813" s="1">
        <f t="shared" si="110"/>
        <v>11.48</v>
      </c>
      <c r="H813" s="1">
        <f t="shared" si="111"/>
        <v>11.317129873401143</v>
      </c>
      <c r="I813" s="20">
        <f t="shared" si="112"/>
        <v>10.740566113240449</v>
      </c>
      <c r="J813" s="1">
        <f t="shared" si="113"/>
        <v>10.740566113240449</v>
      </c>
      <c r="K813" s="1">
        <f t="shared" si="114"/>
        <v>1.3892908112337463E-2</v>
      </c>
      <c r="L813" s="1">
        <f t="shared" si="115"/>
        <v>6.2182162265517905E-2</v>
      </c>
      <c r="M813" s="1">
        <f t="shared" si="116"/>
        <v>5.9165634865383801E-2</v>
      </c>
      <c r="N813" s="1">
        <f t="shared" si="117"/>
        <v>35</v>
      </c>
    </row>
    <row r="814" spans="1:14" x14ac:dyDescent="0.25">
      <c r="A814" s="1">
        <v>26</v>
      </c>
      <c r="B814" s="2">
        <v>5</v>
      </c>
      <c r="C814" s="2">
        <v>1</v>
      </c>
      <c r="D814" s="3">
        <v>8.1999999999999993</v>
      </c>
      <c r="E814" s="3">
        <f t="shared" si="109"/>
        <v>67.239999999999995</v>
      </c>
      <c r="F814" s="3"/>
      <c r="G814" s="1">
        <f t="shared" si="110"/>
        <v>11.48</v>
      </c>
      <c r="H814" s="1">
        <f t="shared" si="111"/>
        <v>11.317129873401143</v>
      </c>
      <c r="I814" s="20">
        <f t="shared" si="112"/>
        <v>9.1537156780108564</v>
      </c>
      <c r="J814" s="1">
        <f t="shared" si="113"/>
        <v>9.1537156780108564</v>
      </c>
      <c r="K814" s="1">
        <f t="shared" si="114"/>
        <v>5.2810172506844418E-3</v>
      </c>
      <c r="L814" s="1">
        <f t="shared" si="115"/>
        <v>2.1522903170177094E-2</v>
      </c>
      <c r="M814" s="1">
        <f t="shared" si="116"/>
        <v>1.4417088004861392E-2</v>
      </c>
      <c r="N814" s="1">
        <f t="shared" si="117"/>
        <v>35</v>
      </c>
    </row>
    <row r="815" spans="1:14" x14ac:dyDescent="0.25">
      <c r="A815" s="1">
        <v>26</v>
      </c>
      <c r="B815" s="2">
        <v>6</v>
      </c>
      <c r="C815" s="2">
        <v>1</v>
      </c>
      <c r="D815" s="3">
        <v>14.2</v>
      </c>
      <c r="E815" s="3">
        <f t="shared" si="109"/>
        <v>201.64</v>
      </c>
      <c r="F815" s="3">
        <v>13.3</v>
      </c>
      <c r="G815" s="1">
        <f t="shared" si="110"/>
        <v>11.48</v>
      </c>
      <c r="H815" s="1">
        <f t="shared" si="111"/>
        <v>11.317129873401143</v>
      </c>
      <c r="I815" s="20">
        <f t="shared" si="112"/>
        <v>10.896419508337525</v>
      </c>
      <c r="J815" s="1">
        <f t="shared" si="113"/>
        <v>13.3</v>
      </c>
      <c r="K815" s="1">
        <f t="shared" si="114"/>
        <v>1.5836768566746148E-2</v>
      </c>
      <c r="L815" s="1">
        <f t="shared" si="115"/>
        <v>8.9456278515356327E-2</v>
      </c>
      <c r="M815" s="1">
        <f t="shared" si="116"/>
        <v>8.6164749988237727E-2</v>
      </c>
      <c r="N815" s="1">
        <f t="shared" si="117"/>
        <v>35</v>
      </c>
    </row>
    <row r="816" spans="1:14" x14ac:dyDescent="0.25">
      <c r="A816" s="1">
        <v>26</v>
      </c>
      <c r="B816" s="2">
        <v>7</v>
      </c>
      <c r="C816" s="2">
        <v>1</v>
      </c>
      <c r="D816" s="3">
        <v>8.8000000000000007</v>
      </c>
      <c r="E816" s="3">
        <f t="shared" si="109"/>
        <v>77.440000000000012</v>
      </c>
      <c r="F816" s="3"/>
      <c r="G816" s="1">
        <f t="shared" si="110"/>
        <v>11.48</v>
      </c>
      <c r="H816" s="1">
        <f t="shared" si="111"/>
        <v>11.317129873401143</v>
      </c>
      <c r="I816" s="20">
        <f t="shared" si="112"/>
        <v>9.4259897476057031</v>
      </c>
      <c r="J816" s="1">
        <f t="shared" si="113"/>
        <v>9.4259897476057031</v>
      </c>
      <c r="K816" s="1">
        <f t="shared" si="114"/>
        <v>6.0821233773498407E-3</v>
      </c>
      <c r="L816" s="1">
        <f t="shared" si="115"/>
        <v>2.5301634856004025E-2</v>
      </c>
      <c r="M816" s="1">
        <f t="shared" si="116"/>
        <v>1.882919232765547E-2</v>
      </c>
      <c r="N816" s="1">
        <f t="shared" si="117"/>
        <v>35</v>
      </c>
    </row>
    <row r="817" spans="1:14" x14ac:dyDescent="0.25">
      <c r="A817" s="1">
        <v>26</v>
      </c>
      <c r="B817" s="2">
        <v>8</v>
      </c>
      <c r="C817" s="2">
        <v>1</v>
      </c>
      <c r="D817" s="3">
        <v>11.5</v>
      </c>
      <c r="E817" s="3">
        <f t="shared" si="109"/>
        <v>132.25</v>
      </c>
      <c r="F817" s="3"/>
      <c r="G817" s="1">
        <f t="shared" si="110"/>
        <v>11.48</v>
      </c>
      <c r="H817" s="1">
        <f t="shared" si="111"/>
        <v>11.317129873401143</v>
      </c>
      <c r="I817" s="20">
        <f t="shared" si="112"/>
        <v>10.33980880723623</v>
      </c>
      <c r="J817" s="1">
        <f t="shared" si="113"/>
        <v>10.33980880723623</v>
      </c>
      <c r="K817" s="1">
        <f t="shared" si="114"/>
        <v>1.0386890710931254E-2</v>
      </c>
      <c r="L817" s="1">
        <f t="shared" si="115"/>
        <v>4.5721422447804076E-2</v>
      </c>
      <c r="M817" s="1">
        <f t="shared" si="116"/>
        <v>4.1655751006583405E-2</v>
      </c>
      <c r="N817" s="1">
        <f t="shared" si="117"/>
        <v>35</v>
      </c>
    </row>
    <row r="818" spans="1:14" x14ac:dyDescent="0.25">
      <c r="A818" s="1">
        <v>26</v>
      </c>
      <c r="B818" s="2">
        <v>9</v>
      </c>
      <c r="C818" s="2">
        <v>1</v>
      </c>
      <c r="D818" s="3">
        <v>12.6</v>
      </c>
      <c r="E818" s="3">
        <f t="shared" si="109"/>
        <v>158.76</v>
      </c>
      <c r="F818" s="3"/>
      <c r="G818" s="1">
        <f t="shared" si="110"/>
        <v>11.48</v>
      </c>
      <c r="H818" s="1">
        <f t="shared" si="111"/>
        <v>11.317129873401143</v>
      </c>
      <c r="I818" s="20">
        <f t="shared" si="112"/>
        <v>10.60022923991477</v>
      </c>
      <c r="J818" s="1">
        <f t="shared" si="113"/>
        <v>10.60022923991477</v>
      </c>
      <c r="K818" s="1">
        <f t="shared" si="114"/>
        <v>1.2468981242097887E-2</v>
      </c>
      <c r="L818" s="1">
        <f t="shared" si="115"/>
        <v>5.5526845194302489E-2</v>
      </c>
      <c r="M818" s="1">
        <f t="shared" si="116"/>
        <v>5.2147399480886265E-2</v>
      </c>
      <c r="N818" s="1">
        <f t="shared" si="117"/>
        <v>35</v>
      </c>
    </row>
    <row r="819" spans="1:14" x14ac:dyDescent="0.25">
      <c r="A819" s="1">
        <v>26</v>
      </c>
      <c r="B819" s="2">
        <v>10</v>
      </c>
      <c r="C819" s="2">
        <v>1</v>
      </c>
      <c r="D819" s="3">
        <v>11.3</v>
      </c>
      <c r="E819" s="3">
        <f t="shared" si="109"/>
        <v>127.69000000000001</v>
      </c>
      <c r="F819" s="3"/>
      <c r="G819" s="1">
        <f t="shared" si="110"/>
        <v>11.48</v>
      </c>
      <c r="H819" s="1">
        <f t="shared" si="111"/>
        <v>11.317129873401143</v>
      </c>
      <c r="I819" s="20">
        <f t="shared" si="112"/>
        <v>10.286544980096922</v>
      </c>
      <c r="J819" s="1">
        <f t="shared" si="113"/>
        <v>10.286544980096922</v>
      </c>
      <c r="K819" s="1">
        <f t="shared" si="114"/>
        <v>1.0028749148422018E-2</v>
      </c>
      <c r="L819" s="1">
        <f t="shared" si="115"/>
        <v>4.4027159413667853E-2</v>
      </c>
      <c r="M819" s="1">
        <f t="shared" si="116"/>
        <v>3.9819473752014813E-2</v>
      </c>
      <c r="N819" s="1">
        <f t="shared" si="117"/>
        <v>35</v>
      </c>
    </row>
    <row r="820" spans="1:14" x14ac:dyDescent="0.25">
      <c r="A820" s="1">
        <v>26</v>
      </c>
      <c r="B820" s="2">
        <v>11</v>
      </c>
      <c r="C820" s="2">
        <v>1</v>
      </c>
      <c r="D820" s="3">
        <v>12.2</v>
      </c>
      <c r="E820" s="3">
        <f t="shared" si="109"/>
        <v>148.83999999999997</v>
      </c>
      <c r="F820" s="3"/>
      <c r="G820" s="1">
        <f t="shared" si="110"/>
        <v>11.48</v>
      </c>
      <c r="H820" s="1">
        <f t="shared" si="111"/>
        <v>11.317129873401143</v>
      </c>
      <c r="I820" s="20">
        <f t="shared" si="112"/>
        <v>10.511556194665674</v>
      </c>
      <c r="J820" s="1">
        <f t="shared" si="113"/>
        <v>10.511556194665674</v>
      </c>
      <c r="K820" s="1">
        <f t="shared" si="114"/>
        <v>1.1689866264007618E-2</v>
      </c>
      <c r="L820" s="1">
        <f t="shared" si="115"/>
        <v>5.1867285384099814E-2</v>
      </c>
      <c r="M820" s="1">
        <f t="shared" si="116"/>
        <v>4.8255905964008632E-2</v>
      </c>
      <c r="N820" s="1">
        <f t="shared" si="117"/>
        <v>35</v>
      </c>
    </row>
    <row r="821" spans="1:14" x14ac:dyDescent="0.25">
      <c r="A821" s="1">
        <v>26</v>
      </c>
      <c r="B821" s="2">
        <v>12</v>
      </c>
      <c r="C821" s="2">
        <v>1</v>
      </c>
      <c r="D821" s="3">
        <v>14.5</v>
      </c>
      <c r="E821" s="3">
        <f t="shared" si="109"/>
        <v>210.25</v>
      </c>
      <c r="F821" s="3">
        <v>10.4</v>
      </c>
      <c r="G821" s="1">
        <f t="shared" si="110"/>
        <v>11.48</v>
      </c>
      <c r="H821" s="1">
        <f t="shared" si="111"/>
        <v>11.317129873401143</v>
      </c>
      <c r="I821" s="20">
        <f t="shared" si="112"/>
        <v>10.942904149610698</v>
      </c>
      <c r="J821" s="1">
        <f t="shared" si="113"/>
        <v>10.4</v>
      </c>
      <c r="K821" s="1">
        <f t="shared" si="114"/>
        <v>1.6512996385431349E-2</v>
      </c>
      <c r="L821" s="1">
        <f t="shared" si="115"/>
        <v>7.0102045638298568E-2</v>
      </c>
      <c r="M821" s="1">
        <f t="shared" si="116"/>
        <v>6.7741347807349264E-2</v>
      </c>
      <c r="N821" s="1">
        <f t="shared" si="117"/>
        <v>35</v>
      </c>
    </row>
    <row r="822" spans="1:14" x14ac:dyDescent="0.25">
      <c r="A822" s="1">
        <v>26</v>
      </c>
      <c r="B822" s="2">
        <v>13</v>
      </c>
      <c r="C822" s="2">
        <v>1</v>
      </c>
      <c r="D822" s="3">
        <v>14.2</v>
      </c>
      <c r="E822" s="3">
        <f t="shared" si="109"/>
        <v>201.64</v>
      </c>
      <c r="F822" s="3">
        <v>13</v>
      </c>
      <c r="G822" s="1">
        <f t="shared" si="110"/>
        <v>11.48</v>
      </c>
      <c r="H822" s="1">
        <f t="shared" si="111"/>
        <v>11.317129873401143</v>
      </c>
      <c r="I822" s="20">
        <f t="shared" si="112"/>
        <v>10.896419508337525</v>
      </c>
      <c r="J822" s="1">
        <f t="shared" si="113"/>
        <v>13</v>
      </c>
      <c r="K822" s="1">
        <f t="shared" si="114"/>
        <v>1.5836768566746148E-2</v>
      </c>
      <c r="L822" s="1">
        <f t="shared" si="115"/>
        <v>8.714869417551814E-2</v>
      </c>
      <c r="M822" s="1">
        <f t="shared" si="116"/>
        <v>8.3942072821035899E-2</v>
      </c>
      <c r="N822" s="1">
        <f t="shared" si="117"/>
        <v>35</v>
      </c>
    </row>
    <row r="823" spans="1:14" x14ac:dyDescent="0.25">
      <c r="A823" s="1">
        <v>26</v>
      </c>
      <c r="B823" s="2">
        <v>14</v>
      </c>
      <c r="C823" s="2">
        <v>1</v>
      </c>
      <c r="D823" s="3">
        <v>13</v>
      </c>
      <c r="E823" s="3">
        <f t="shared" si="109"/>
        <v>169</v>
      </c>
      <c r="F823" s="3"/>
      <c r="G823" s="1">
        <f t="shared" si="110"/>
        <v>11.48</v>
      </c>
      <c r="H823" s="1">
        <f t="shared" si="111"/>
        <v>11.317129873401143</v>
      </c>
      <c r="I823" s="20">
        <f t="shared" si="112"/>
        <v>10.682622947175215</v>
      </c>
      <c r="J823" s="1">
        <f t="shared" si="113"/>
        <v>10.682622947175215</v>
      </c>
      <c r="K823" s="1">
        <f t="shared" si="114"/>
        <v>1.3273228961416876E-2</v>
      </c>
      <c r="L823" s="1">
        <f t="shared" si="115"/>
        <v>5.9291234776847425E-2</v>
      </c>
      <c r="M823" s="1">
        <f t="shared" si="116"/>
        <v>5.6125496935156498E-2</v>
      </c>
      <c r="N823" s="1">
        <f t="shared" si="117"/>
        <v>35</v>
      </c>
    </row>
    <row r="824" spans="1:14" x14ac:dyDescent="0.25">
      <c r="A824" s="1">
        <v>26</v>
      </c>
      <c r="B824" s="2">
        <v>15</v>
      </c>
      <c r="C824" s="2">
        <v>1</v>
      </c>
      <c r="D824" s="3">
        <v>10.199999999999999</v>
      </c>
      <c r="E824" s="3">
        <f t="shared" si="109"/>
        <v>104.03999999999999</v>
      </c>
      <c r="F824" s="3"/>
      <c r="G824" s="1">
        <f t="shared" si="110"/>
        <v>11.48</v>
      </c>
      <c r="H824" s="1">
        <f t="shared" si="111"/>
        <v>11.317129873401143</v>
      </c>
      <c r="I824" s="20">
        <f t="shared" si="112"/>
        <v>9.9559150320312693</v>
      </c>
      <c r="J824" s="1">
        <f t="shared" si="113"/>
        <v>9.9559150320312693</v>
      </c>
      <c r="K824" s="1">
        <f t="shared" si="114"/>
        <v>8.171282491987052E-3</v>
      </c>
      <c r="L824" s="1">
        <f t="shared" si="115"/>
        <v>3.5215735140210404E-2</v>
      </c>
      <c r="M824" s="1">
        <f t="shared" si="116"/>
        <v>3.0121198588676321E-2</v>
      </c>
      <c r="N824" s="1">
        <f t="shared" si="117"/>
        <v>35</v>
      </c>
    </row>
    <row r="825" spans="1:14" x14ac:dyDescent="0.25">
      <c r="A825" s="1">
        <v>26</v>
      </c>
      <c r="B825" s="2">
        <v>16</v>
      </c>
      <c r="C825" s="2">
        <v>1</v>
      </c>
      <c r="D825" s="3">
        <v>11</v>
      </c>
      <c r="E825" s="3">
        <f t="shared" si="109"/>
        <v>121</v>
      </c>
      <c r="F825" s="3"/>
      <c r="G825" s="1">
        <f t="shared" si="110"/>
        <v>11.48</v>
      </c>
      <c r="H825" s="1">
        <f t="shared" si="111"/>
        <v>11.317129873401143</v>
      </c>
      <c r="I825" s="20">
        <f t="shared" si="112"/>
        <v>10.202890323974884</v>
      </c>
      <c r="J825" s="1">
        <f t="shared" si="113"/>
        <v>10.202890323974884</v>
      </c>
      <c r="K825" s="1">
        <f t="shared" si="114"/>
        <v>9.5033177771091243E-3</v>
      </c>
      <c r="L825" s="1">
        <f t="shared" si="115"/>
        <v>4.1538221991370569E-2</v>
      </c>
      <c r="M825" s="1">
        <f t="shared" si="116"/>
        <v>3.7106705325502219E-2</v>
      </c>
      <c r="N825" s="1">
        <f t="shared" si="117"/>
        <v>35</v>
      </c>
    </row>
    <row r="826" spans="1:14" x14ac:dyDescent="0.25">
      <c r="A826" s="1">
        <v>26</v>
      </c>
      <c r="B826" s="2">
        <v>17</v>
      </c>
      <c r="C826" s="2">
        <v>1</v>
      </c>
      <c r="D826" s="3">
        <v>9.6</v>
      </c>
      <c r="E826" s="3">
        <f t="shared" si="109"/>
        <v>92.16</v>
      </c>
      <c r="F826" s="3"/>
      <c r="G826" s="1">
        <f t="shared" si="110"/>
        <v>11.48</v>
      </c>
      <c r="H826" s="1">
        <f t="shared" si="111"/>
        <v>11.317129873401143</v>
      </c>
      <c r="I826" s="20">
        <f t="shared" si="112"/>
        <v>9.745360421776244</v>
      </c>
      <c r="J826" s="1">
        <f t="shared" si="113"/>
        <v>9.745360421776244</v>
      </c>
      <c r="K826" s="1">
        <f t="shared" si="114"/>
        <v>7.2382294738708832E-3</v>
      </c>
      <c r="L826" s="1">
        <f t="shared" si="115"/>
        <v>3.078321054601486E-2</v>
      </c>
      <c r="M826" s="1">
        <f t="shared" si="116"/>
        <v>2.5128121804560425E-2</v>
      </c>
      <c r="N826" s="1">
        <f t="shared" si="117"/>
        <v>35</v>
      </c>
    </row>
    <row r="827" spans="1:14" x14ac:dyDescent="0.25">
      <c r="A827" s="1">
        <v>26</v>
      </c>
      <c r="B827" s="2">
        <v>18</v>
      </c>
      <c r="C827" s="2">
        <v>1</v>
      </c>
      <c r="D827" s="3">
        <v>12.2</v>
      </c>
      <c r="E827" s="3">
        <f t="shared" si="109"/>
        <v>148.83999999999997</v>
      </c>
      <c r="F827" s="3"/>
      <c r="G827" s="1">
        <f t="shared" si="110"/>
        <v>11.48</v>
      </c>
      <c r="H827" s="1">
        <f t="shared" si="111"/>
        <v>11.317129873401143</v>
      </c>
      <c r="I827" s="20">
        <f t="shared" si="112"/>
        <v>10.511556194665674</v>
      </c>
      <c r="J827" s="1">
        <f t="shared" si="113"/>
        <v>10.511556194665674</v>
      </c>
      <c r="K827" s="1">
        <f t="shared" si="114"/>
        <v>1.1689866264007618E-2</v>
      </c>
      <c r="L827" s="1">
        <f t="shared" si="115"/>
        <v>5.1867285384099814E-2</v>
      </c>
      <c r="M827" s="1">
        <f t="shared" si="116"/>
        <v>4.8255905964008632E-2</v>
      </c>
      <c r="N827" s="1">
        <f t="shared" si="117"/>
        <v>35</v>
      </c>
    </row>
    <row r="828" spans="1:14" x14ac:dyDescent="0.25">
      <c r="A828" s="1">
        <v>26</v>
      </c>
      <c r="B828" s="2">
        <v>19</v>
      </c>
      <c r="C828" s="2">
        <v>1</v>
      </c>
      <c r="D828" s="3">
        <v>10.4</v>
      </c>
      <c r="E828" s="3">
        <f t="shared" si="109"/>
        <v>108.16000000000001</v>
      </c>
      <c r="F828" s="3"/>
      <c r="G828" s="1">
        <f t="shared" si="110"/>
        <v>11.48</v>
      </c>
      <c r="H828" s="1">
        <f t="shared" si="111"/>
        <v>11.317129873401143</v>
      </c>
      <c r="I828" s="20">
        <f t="shared" si="112"/>
        <v>10.021100488560862</v>
      </c>
      <c r="J828" s="1">
        <f t="shared" si="113"/>
        <v>10.021100488560862</v>
      </c>
      <c r="K828" s="1">
        <f t="shared" si="114"/>
        <v>8.4948665353068008E-3</v>
      </c>
      <c r="L828" s="1">
        <f t="shared" si="115"/>
        <v>3.6752777127201076E-2</v>
      </c>
      <c r="M828" s="1">
        <f t="shared" si="116"/>
        <v>3.1833160273506494E-2</v>
      </c>
      <c r="N828" s="1">
        <f t="shared" si="117"/>
        <v>35</v>
      </c>
    </row>
    <row r="829" spans="1:14" x14ac:dyDescent="0.25">
      <c r="A829" s="1">
        <v>26</v>
      </c>
      <c r="B829" s="2">
        <v>20</v>
      </c>
      <c r="C829" s="2">
        <v>1</v>
      </c>
      <c r="D829" s="3">
        <v>13.7</v>
      </c>
      <c r="E829" s="3">
        <f t="shared" si="109"/>
        <v>187.68999999999997</v>
      </c>
      <c r="F829" s="3">
        <v>10.8</v>
      </c>
      <c r="G829" s="1">
        <f t="shared" si="110"/>
        <v>11.48</v>
      </c>
      <c r="H829" s="1">
        <f t="shared" si="111"/>
        <v>11.317129873401143</v>
      </c>
      <c r="I829" s="20">
        <f t="shared" si="112"/>
        <v>10.813021933994268</v>
      </c>
      <c r="J829" s="1">
        <f t="shared" si="113"/>
        <v>10.8</v>
      </c>
      <c r="K829" s="1">
        <f t="shared" si="114"/>
        <v>1.4741138128806704E-2</v>
      </c>
      <c r="L829" s="1">
        <f t="shared" si="115"/>
        <v>6.603422741366613E-2</v>
      </c>
      <c r="M829" s="1">
        <f t="shared" si="116"/>
        <v>6.3206925620202969E-2</v>
      </c>
      <c r="N829" s="1">
        <f t="shared" si="117"/>
        <v>35</v>
      </c>
    </row>
    <row r="830" spans="1:14" x14ac:dyDescent="0.25">
      <c r="A830" s="1">
        <v>26</v>
      </c>
      <c r="B830" s="2">
        <v>21</v>
      </c>
      <c r="C830" s="2">
        <v>1</v>
      </c>
      <c r="D830" s="3">
        <v>5</v>
      </c>
      <c r="E830" s="3">
        <f t="shared" si="109"/>
        <v>25</v>
      </c>
      <c r="F830" s="3"/>
      <c r="G830" s="1">
        <f t="shared" si="110"/>
        <v>11.48</v>
      </c>
      <c r="H830" s="1">
        <f t="shared" si="111"/>
        <v>11.317129873401143</v>
      </c>
      <c r="I830" s="20">
        <f t="shared" si="112"/>
        <v>7.0666869317230026</v>
      </c>
      <c r="J830" s="1">
        <f t="shared" si="113"/>
        <v>7.0666869317230026</v>
      </c>
      <c r="K830" s="1">
        <f t="shared" si="114"/>
        <v>1.9634954084936209E-3</v>
      </c>
      <c r="L830" s="1">
        <f t="shared" si="115"/>
        <v>6.5194544755503353E-3</v>
      </c>
      <c r="M830" s="1">
        <f t="shared" si="116"/>
        <v>2.2047000657012859E-4</v>
      </c>
      <c r="N830" s="1">
        <f t="shared" si="117"/>
        <v>35</v>
      </c>
    </row>
    <row r="831" spans="1:14" x14ac:dyDescent="0.25">
      <c r="A831" s="1">
        <v>26</v>
      </c>
      <c r="B831" s="2">
        <v>22</v>
      </c>
      <c r="C831" s="2">
        <v>1</v>
      </c>
      <c r="D831" s="3">
        <v>11.3</v>
      </c>
      <c r="E831" s="3">
        <f t="shared" si="109"/>
        <v>127.69000000000001</v>
      </c>
      <c r="F831" s="3"/>
      <c r="G831" s="1">
        <f t="shared" si="110"/>
        <v>11.48</v>
      </c>
      <c r="H831" s="1">
        <f t="shared" si="111"/>
        <v>11.317129873401143</v>
      </c>
      <c r="I831" s="20">
        <f t="shared" si="112"/>
        <v>10.286544980096922</v>
      </c>
      <c r="J831" s="1">
        <f t="shared" si="113"/>
        <v>10.286544980096922</v>
      </c>
      <c r="K831" s="1">
        <f t="shared" si="114"/>
        <v>1.0028749148422018E-2</v>
      </c>
      <c r="L831" s="1">
        <f t="shared" si="115"/>
        <v>4.4027159413667853E-2</v>
      </c>
      <c r="M831" s="1">
        <f t="shared" si="116"/>
        <v>3.9819473752014813E-2</v>
      </c>
      <c r="N831" s="1">
        <f t="shared" si="117"/>
        <v>35</v>
      </c>
    </row>
    <row r="832" spans="1:14" x14ac:dyDescent="0.25">
      <c r="A832" s="1">
        <v>26</v>
      </c>
      <c r="B832" s="2">
        <v>23</v>
      </c>
      <c r="C832" s="2">
        <v>1</v>
      </c>
      <c r="D832" s="3">
        <v>12.1</v>
      </c>
      <c r="E832" s="3">
        <f t="shared" si="109"/>
        <v>146.41</v>
      </c>
      <c r="F832" s="3"/>
      <c r="G832" s="1">
        <f t="shared" si="110"/>
        <v>11.48</v>
      </c>
      <c r="H832" s="1">
        <f t="shared" si="111"/>
        <v>11.317129873401143</v>
      </c>
      <c r="I832" s="20">
        <f t="shared" si="112"/>
        <v>10.488351486611041</v>
      </c>
      <c r="J832" s="1">
        <f t="shared" si="113"/>
        <v>10.488351486611041</v>
      </c>
      <c r="K832" s="1">
        <f t="shared" si="114"/>
        <v>1.149901451030204E-2</v>
      </c>
      <c r="L832" s="1">
        <f t="shared" si="115"/>
        <v>5.0969009370590734E-2</v>
      </c>
      <c r="M832" s="1">
        <f t="shared" si="116"/>
        <v>4.7296621302670205E-2</v>
      </c>
      <c r="N832" s="1">
        <f t="shared" si="117"/>
        <v>35</v>
      </c>
    </row>
    <row r="833" spans="1:14" x14ac:dyDescent="0.25">
      <c r="A833" s="1">
        <v>26</v>
      </c>
      <c r="B833" s="2">
        <v>24</v>
      </c>
      <c r="C833" s="2">
        <v>1</v>
      </c>
      <c r="D833" s="3">
        <v>11.5</v>
      </c>
      <c r="E833" s="3">
        <f t="shared" si="109"/>
        <v>132.25</v>
      </c>
      <c r="F833" s="3"/>
      <c r="G833" s="1">
        <f t="shared" si="110"/>
        <v>11.48</v>
      </c>
      <c r="H833" s="1">
        <f t="shared" si="111"/>
        <v>11.317129873401143</v>
      </c>
      <c r="I833" s="20">
        <f t="shared" si="112"/>
        <v>10.33980880723623</v>
      </c>
      <c r="J833" s="1">
        <f t="shared" si="113"/>
        <v>10.33980880723623</v>
      </c>
      <c r="K833" s="1">
        <f t="shared" si="114"/>
        <v>1.0386890710931254E-2</v>
      </c>
      <c r="L833" s="1">
        <f t="shared" si="115"/>
        <v>4.5721422447804076E-2</v>
      </c>
      <c r="M833" s="1">
        <f t="shared" si="116"/>
        <v>4.1655751006583405E-2</v>
      </c>
      <c r="N833" s="1">
        <f t="shared" si="117"/>
        <v>35</v>
      </c>
    </row>
    <row r="834" spans="1:14" x14ac:dyDescent="0.25">
      <c r="A834" s="1">
        <v>26</v>
      </c>
      <c r="B834" s="2">
        <v>25</v>
      </c>
      <c r="C834" s="2">
        <v>1</v>
      </c>
      <c r="D834" s="3">
        <v>12.1</v>
      </c>
      <c r="E834" s="3">
        <f t="shared" si="109"/>
        <v>146.41</v>
      </c>
      <c r="F834" s="3"/>
      <c r="G834" s="1">
        <f t="shared" si="110"/>
        <v>11.48</v>
      </c>
      <c r="H834" s="1">
        <f t="shared" si="111"/>
        <v>11.317129873401143</v>
      </c>
      <c r="I834" s="20">
        <f t="shared" si="112"/>
        <v>10.488351486611041</v>
      </c>
      <c r="J834" s="1">
        <f t="shared" si="113"/>
        <v>10.488351486611041</v>
      </c>
      <c r="K834" s="1">
        <f t="shared" si="114"/>
        <v>1.149901451030204E-2</v>
      </c>
      <c r="L834" s="1">
        <f t="shared" si="115"/>
        <v>5.0969009370590734E-2</v>
      </c>
      <c r="M834" s="1">
        <f t="shared" si="116"/>
        <v>4.7296621302670205E-2</v>
      </c>
      <c r="N834" s="1">
        <f t="shared" si="117"/>
        <v>35</v>
      </c>
    </row>
    <row r="835" spans="1:14" x14ac:dyDescent="0.25">
      <c r="A835" s="1">
        <v>26</v>
      </c>
      <c r="B835" s="2">
        <v>26</v>
      </c>
      <c r="C835" s="2">
        <v>1</v>
      </c>
      <c r="D835" s="3">
        <v>6.9</v>
      </c>
      <c r="E835" s="3">
        <f t="shared" si="109"/>
        <v>47.610000000000007</v>
      </c>
      <c r="F835" s="3"/>
      <c r="G835" s="1">
        <f t="shared" si="110"/>
        <v>11.48</v>
      </c>
      <c r="H835" s="1">
        <f t="shared" si="111"/>
        <v>11.317129873401143</v>
      </c>
      <c r="I835" s="20">
        <f t="shared" si="112"/>
        <v>8.4500504357578894</v>
      </c>
      <c r="J835" s="1">
        <f t="shared" si="113"/>
        <v>8.4500504357578894</v>
      </c>
      <c r="K835" s="1">
        <f t="shared" si="114"/>
        <v>3.7392806559352516E-3</v>
      </c>
      <c r="L835" s="1">
        <f t="shared" si="115"/>
        <v>1.4356285519964502E-2</v>
      </c>
      <c r="M835" s="1">
        <f t="shared" si="116"/>
        <v>6.1739378705682633E-3</v>
      </c>
      <c r="N835" s="1">
        <f t="shared" si="117"/>
        <v>35</v>
      </c>
    </row>
    <row r="836" spans="1:14" x14ac:dyDescent="0.25">
      <c r="A836" s="1">
        <v>26</v>
      </c>
      <c r="B836" s="2">
        <v>27</v>
      </c>
      <c r="C836" s="2">
        <v>1</v>
      </c>
      <c r="D836" s="3">
        <v>9</v>
      </c>
      <c r="E836" s="3">
        <f t="shared" si="109"/>
        <v>81</v>
      </c>
      <c r="F836" s="3"/>
      <c r="G836" s="1">
        <f t="shared" si="110"/>
        <v>11.48</v>
      </c>
      <c r="H836" s="1">
        <f t="shared" si="111"/>
        <v>11.317129873401143</v>
      </c>
      <c r="I836" s="20">
        <f t="shared" si="112"/>
        <v>9.5102828889727444</v>
      </c>
      <c r="J836" s="1">
        <f t="shared" si="113"/>
        <v>9.5102828889727444</v>
      </c>
      <c r="K836" s="1">
        <f t="shared" si="114"/>
        <v>6.3617251235193314E-3</v>
      </c>
      <c r="L836" s="1">
        <f t="shared" si="115"/>
        <v>2.6625171320625574E-2</v>
      </c>
      <c r="M836" s="1">
        <f t="shared" si="116"/>
        <v>2.0362595655125219E-2</v>
      </c>
      <c r="N836" s="1">
        <f t="shared" si="117"/>
        <v>35</v>
      </c>
    </row>
    <row r="837" spans="1:14" x14ac:dyDescent="0.25">
      <c r="A837" s="1">
        <v>26</v>
      </c>
      <c r="B837" s="2">
        <v>28</v>
      </c>
      <c r="C837" s="2">
        <v>1</v>
      </c>
      <c r="D837" s="3">
        <v>8.6</v>
      </c>
      <c r="E837" s="3">
        <f t="shared" si="109"/>
        <v>73.959999999999994</v>
      </c>
      <c r="F837" s="3"/>
      <c r="G837" s="1">
        <f t="shared" si="110"/>
        <v>11.48</v>
      </c>
      <c r="H837" s="1">
        <f t="shared" si="111"/>
        <v>11.317129873401143</v>
      </c>
      <c r="I837" s="20">
        <f t="shared" si="112"/>
        <v>9.3385435301103108</v>
      </c>
      <c r="J837" s="1">
        <f t="shared" si="113"/>
        <v>9.3385435301103108</v>
      </c>
      <c r="K837" s="1">
        <f t="shared" si="114"/>
        <v>5.8088048164875268E-3</v>
      </c>
      <c r="L837" s="1">
        <f t="shared" si="115"/>
        <v>2.4009867114541655E-2</v>
      </c>
      <c r="M837" s="1">
        <f t="shared" si="116"/>
        <v>1.7325764655746416E-2</v>
      </c>
      <c r="N837" s="1">
        <f t="shared" si="117"/>
        <v>35</v>
      </c>
    </row>
    <row r="838" spans="1:14" x14ac:dyDescent="0.25">
      <c r="A838" s="1">
        <v>26</v>
      </c>
      <c r="B838" s="2">
        <v>29</v>
      </c>
      <c r="C838" s="2">
        <v>1</v>
      </c>
      <c r="D838" s="3">
        <v>11.4</v>
      </c>
      <c r="E838" s="3">
        <f t="shared" si="109"/>
        <v>129.96</v>
      </c>
      <c r="F838" s="3"/>
      <c r="G838" s="1">
        <f t="shared" si="110"/>
        <v>11.48</v>
      </c>
      <c r="H838" s="1">
        <f t="shared" si="111"/>
        <v>11.317129873401143</v>
      </c>
      <c r="I838" s="20">
        <f t="shared" si="112"/>
        <v>10.313421390702594</v>
      </c>
      <c r="J838" s="1">
        <f t="shared" si="113"/>
        <v>10.313421390702594</v>
      </c>
      <c r="K838" s="1">
        <f t="shared" si="114"/>
        <v>1.0207034531513238E-2</v>
      </c>
      <c r="L838" s="1">
        <f t="shared" si="115"/>
        <v>4.4870817401897717E-2</v>
      </c>
      <c r="M838" s="1">
        <f t="shared" si="116"/>
        <v>4.0734846638072704E-2</v>
      </c>
      <c r="N838" s="1">
        <f t="shared" si="117"/>
        <v>35</v>
      </c>
    </row>
    <row r="839" spans="1:14" x14ac:dyDescent="0.25">
      <c r="A839" s="1">
        <v>26</v>
      </c>
      <c r="B839" s="2">
        <v>30</v>
      </c>
      <c r="C839" s="2">
        <v>1</v>
      </c>
      <c r="D839" s="3">
        <v>5.4</v>
      </c>
      <c r="E839" s="3">
        <f t="shared" si="109"/>
        <v>29.160000000000004</v>
      </c>
      <c r="F839" s="3"/>
      <c r="G839" s="1">
        <f t="shared" si="110"/>
        <v>11.48</v>
      </c>
      <c r="H839" s="1">
        <f t="shared" si="111"/>
        <v>11.317129873401143</v>
      </c>
      <c r="I839" s="20">
        <f t="shared" si="112"/>
        <v>7.3993066957068132</v>
      </c>
      <c r="J839" s="1">
        <f t="shared" si="113"/>
        <v>7.3993066957068132</v>
      </c>
      <c r="K839" s="1">
        <f t="shared" si="114"/>
        <v>2.2902210444669595E-3</v>
      </c>
      <c r="L839" s="1">
        <f t="shared" si="115"/>
        <v>7.9024045769946691E-3</v>
      </c>
      <c r="M839" s="1">
        <f t="shared" si="116"/>
        <v>6.9581455193727302E-4</v>
      </c>
      <c r="N839" s="1">
        <f t="shared" si="117"/>
        <v>35</v>
      </c>
    </row>
    <row r="840" spans="1:14" x14ac:dyDescent="0.25">
      <c r="A840" s="1">
        <v>26</v>
      </c>
      <c r="B840" s="2">
        <v>31</v>
      </c>
      <c r="C840" s="2">
        <v>1</v>
      </c>
      <c r="D840" s="3">
        <v>11.7</v>
      </c>
      <c r="E840" s="3">
        <f t="shared" si="109"/>
        <v>136.88999999999999</v>
      </c>
      <c r="F840" s="3"/>
      <c r="G840" s="1">
        <f t="shared" si="110"/>
        <v>11.48</v>
      </c>
      <c r="H840" s="1">
        <f t="shared" si="111"/>
        <v>11.317129873401143</v>
      </c>
      <c r="I840" s="20">
        <f t="shared" si="112"/>
        <v>10.391152083588237</v>
      </c>
      <c r="J840" s="1">
        <f t="shared" si="113"/>
        <v>10.391152083588237</v>
      </c>
      <c r="K840" s="1">
        <f t="shared" si="114"/>
        <v>1.0751315458747669E-2</v>
      </c>
      <c r="L840" s="1">
        <f t="shared" si="115"/>
        <v>4.7443334363317588E-2</v>
      </c>
      <c r="M840" s="1">
        <f t="shared" si="116"/>
        <v>4.3514098978725109E-2</v>
      </c>
      <c r="N840" s="1">
        <f t="shared" si="117"/>
        <v>35</v>
      </c>
    </row>
    <row r="841" spans="1:14" x14ac:dyDescent="0.25">
      <c r="A841" s="1">
        <v>26</v>
      </c>
      <c r="B841" s="2">
        <v>32</v>
      </c>
      <c r="C841" s="2">
        <v>1</v>
      </c>
      <c r="D841" s="3">
        <v>12.7</v>
      </c>
      <c r="E841" s="3">
        <f t="shared" si="109"/>
        <v>161.29</v>
      </c>
      <c r="F841" s="3"/>
      <c r="G841" s="1">
        <f t="shared" si="110"/>
        <v>11.48</v>
      </c>
      <c r="H841" s="1">
        <f t="shared" si="111"/>
        <v>11.317129873401143</v>
      </c>
      <c r="I841" s="20">
        <f t="shared" si="112"/>
        <v>10.621398424738237</v>
      </c>
      <c r="J841" s="1">
        <f t="shared" si="113"/>
        <v>10.621398424738237</v>
      </c>
      <c r="K841" s="1">
        <f t="shared" si="114"/>
        <v>1.2667686977437443E-2</v>
      </c>
      <c r="L841" s="1">
        <f t="shared" si="115"/>
        <v>5.6458191489380034E-2</v>
      </c>
      <c r="M841" s="1">
        <f t="shared" si="116"/>
        <v>5.313382276597526E-2</v>
      </c>
      <c r="N841" s="1">
        <f t="shared" si="117"/>
        <v>35</v>
      </c>
    </row>
    <row r="842" spans="1:14" x14ac:dyDescent="0.25">
      <c r="A842" s="1">
        <v>26</v>
      </c>
      <c r="B842" s="2">
        <v>33</v>
      </c>
      <c r="C842" s="2">
        <v>1</v>
      </c>
      <c r="D842" s="3">
        <v>11.3</v>
      </c>
      <c r="E842" s="3">
        <f t="shared" si="109"/>
        <v>127.69000000000001</v>
      </c>
      <c r="F842" s="3"/>
      <c r="G842" s="1">
        <f t="shared" si="110"/>
        <v>11.48</v>
      </c>
      <c r="H842" s="1">
        <f t="shared" si="111"/>
        <v>11.317129873401143</v>
      </c>
      <c r="I842" s="20">
        <f t="shared" si="112"/>
        <v>10.286544980096922</v>
      </c>
      <c r="J842" s="1">
        <f t="shared" si="113"/>
        <v>10.286544980096922</v>
      </c>
      <c r="K842" s="1">
        <f t="shared" si="114"/>
        <v>1.0028749148422018E-2</v>
      </c>
      <c r="L842" s="1">
        <f t="shared" si="115"/>
        <v>4.4027159413667853E-2</v>
      </c>
      <c r="M842" s="1">
        <f t="shared" si="116"/>
        <v>3.9819473752014813E-2</v>
      </c>
      <c r="N842" s="1">
        <f t="shared" si="117"/>
        <v>35</v>
      </c>
    </row>
    <row r="843" spans="1:14" x14ac:dyDescent="0.25">
      <c r="A843" s="1">
        <v>26</v>
      </c>
      <c r="B843" s="2">
        <v>34</v>
      </c>
      <c r="C843" s="2">
        <v>1</v>
      </c>
      <c r="D843" s="3">
        <v>11.8</v>
      </c>
      <c r="E843" s="3">
        <f t="shared" si="109"/>
        <v>139.24</v>
      </c>
      <c r="F843" s="3"/>
      <c r="G843" s="1">
        <f t="shared" si="110"/>
        <v>11.48</v>
      </c>
      <c r="H843" s="1">
        <f t="shared" si="111"/>
        <v>11.317129873401143</v>
      </c>
      <c r="I843" s="20">
        <f t="shared" si="112"/>
        <v>10.416125254425378</v>
      </c>
      <c r="J843" s="1">
        <f t="shared" si="113"/>
        <v>10.416125254425378</v>
      </c>
      <c r="K843" s="1">
        <f t="shared" si="114"/>
        <v>1.093588402714607E-2</v>
      </c>
      <c r="L843" s="1">
        <f t="shared" si="115"/>
        <v>4.8314572413591723E-2</v>
      </c>
      <c r="M843" s="1">
        <f t="shared" si="116"/>
        <v>4.4451517667452319E-2</v>
      </c>
      <c r="N843" s="1">
        <f t="shared" si="117"/>
        <v>35</v>
      </c>
    </row>
    <row r="844" spans="1:14" x14ac:dyDescent="0.25">
      <c r="A844" s="1">
        <v>26</v>
      </c>
      <c r="B844" s="2">
        <v>35</v>
      </c>
      <c r="C844" s="2">
        <v>1</v>
      </c>
      <c r="D844" s="3">
        <v>14.1</v>
      </c>
      <c r="E844" s="3">
        <f t="shared" si="109"/>
        <v>198.81</v>
      </c>
      <c r="F844" s="3">
        <v>9.9</v>
      </c>
      <c r="G844" s="1">
        <f t="shared" si="110"/>
        <v>11.48</v>
      </c>
      <c r="H844" s="1">
        <f t="shared" si="111"/>
        <v>11.317129873401143</v>
      </c>
      <c r="I844" s="20">
        <f t="shared" si="112"/>
        <v>10.880346831517917</v>
      </c>
      <c r="J844" s="1">
        <f t="shared" si="113"/>
        <v>9.9</v>
      </c>
      <c r="K844" s="1">
        <f t="shared" si="114"/>
        <v>1.561450088650467E-2</v>
      </c>
      <c r="L844" s="1">
        <f t="shared" si="115"/>
        <v>6.2974980321127028E-2</v>
      </c>
      <c r="M844" s="1">
        <f t="shared" si="116"/>
        <v>6.0587461051733377E-2</v>
      </c>
      <c r="N844" s="1">
        <f t="shared" si="117"/>
        <v>35</v>
      </c>
    </row>
    <row r="845" spans="1:14" x14ac:dyDescent="0.25">
      <c r="A845" s="1">
        <v>27</v>
      </c>
      <c r="B845" s="2">
        <v>1</v>
      </c>
      <c r="C845" s="2">
        <v>1</v>
      </c>
      <c r="D845" s="3">
        <v>15.1</v>
      </c>
      <c r="E845" s="3">
        <f t="shared" si="109"/>
        <v>228.01</v>
      </c>
      <c r="F845" s="3">
        <v>12.4</v>
      </c>
      <c r="G845" s="1">
        <f t="shared" si="110"/>
        <v>10.84</v>
      </c>
      <c r="H845" s="1">
        <f t="shared" si="111"/>
        <v>10.888158705676549</v>
      </c>
      <c r="I845" s="20">
        <f t="shared" si="112"/>
        <v>10.472275302559256</v>
      </c>
      <c r="J845" s="1">
        <f t="shared" si="113"/>
        <v>12.4</v>
      </c>
      <c r="K845" s="1">
        <f t="shared" si="114"/>
        <v>1.7907863523625216E-2</v>
      </c>
      <c r="L845" s="1">
        <f t="shared" si="115"/>
        <v>9.2298573428394245E-2</v>
      </c>
      <c r="M845" s="1">
        <f t="shared" si="116"/>
        <v>8.9682097427460333E-2</v>
      </c>
      <c r="N845" s="1">
        <f t="shared" si="117"/>
        <v>35</v>
      </c>
    </row>
    <row r="846" spans="1:14" x14ac:dyDescent="0.25">
      <c r="A846" s="1">
        <v>27</v>
      </c>
      <c r="B846" s="2">
        <v>2</v>
      </c>
      <c r="C846" s="2">
        <v>1</v>
      </c>
      <c r="D846" s="3">
        <v>10.3</v>
      </c>
      <c r="E846" s="3">
        <f t="shared" ref="E846:E879" si="118">D846^2</f>
        <v>106.09000000000002</v>
      </c>
      <c r="F846" s="3"/>
      <c r="G846" s="1">
        <f t="shared" ref="G846:G879" si="119">VLOOKUP($A846,$Q$13:$U$39,2,FALSE)</f>
        <v>10.84</v>
      </c>
      <c r="H846" s="1">
        <f t="shared" ref="H846:H879" si="120">VLOOKUP($A846,$Q$13:$U$39,4,FALSE)</f>
        <v>10.888158705676549</v>
      </c>
      <c r="I846" s="20">
        <f t="shared" ref="I846:I879" si="121">G846*(1+$G$2*G846*EXP($G$3*G846))*(1-EXP(-$G$4*D846/H846))</f>
        <v>9.5401964993477968</v>
      </c>
      <c r="J846" s="1">
        <f t="shared" ref="J846:J879" si="122">IF(F846&lt;&gt;"",F846,I846)</f>
        <v>9.5401964993477968</v>
      </c>
      <c r="K846" s="1">
        <f t="shared" ref="K846:K879" si="123">PI()/40000*E846</f>
        <v>8.3322891154835304E-3</v>
      </c>
      <c r="L846" s="1">
        <f t="shared" ref="L846:L879" si="124">$I$2*D846^$I$3*J846^$I$4</f>
        <v>3.4135653731542988E-2</v>
      </c>
      <c r="M846" s="1">
        <f t="shared" ref="M846:M879" si="125">L846*EXP(-$K$2*(6/D846)^$K$3)</f>
        <v>2.9386043071942487E-2</v>
      </c>
      <c r="N846" s="1">
        <f t="shared" ref="N846:N879" si="126">VLOOKUP($A846,$Q$13:$U$39,5,FALSE)</f>
        <v>35</v>
      </c>
    </row>
    <row r="847" spans="1:14" x14ac:dyDescent="0.25">
      <c r="A847" s="1">
        <v>27</v>
      </c>
      <c r="B847" s="2">
        <v>3</v>
      </c>
      <c r="C847" s="2">
        <v>1</v>
      </c>
      <c r="D847" s="3">
        <v>10.8</v>
      </c>
      <c r="E847" s="3">
        <f t="shared" si="118"/>
        <v>116.64000000000001</v>
      </c>
      <c r="F847" s="3"/>
      <c r="G847" s="1">
        <f t="shared" si="119"/>
        <v>10.84</v>
      </c>
      <c r="H847" s="1">
        <f t="shared" si="120"/>
        <v>10.888158705676549</v>
      </c>
      <c r="I847" s="20">
        <f t="shared" si="121"/>
        <v>9.6816029199465916</v>
      </c>
      <c r="J847" s="1">
        <f t="shared" si="122"/>
        <v>9.6816029199465916</v>
      </c>
      <c r="K847" s="1">
        <f t="shared" si="123"/>
        <v>9.1608841778678379E-3</v>
      </c>
      <c r="L847" s="1">
        <f t="shared" si="124"/>
        <v>3.7835013438987493E-2</v>
      </c>
      <c r="M847" s="1">
        <f t="shared" si="125"/>
        <v>3.3485884449323627E-2</v>
      </c>
      <c r="N847" s="1">
        <f t="shared" si="126"/>
        <v>35</v>
      </c>
    </row>
    <row r="848" spans="1:14" x14ac:dyDescent="0.25">
      <c r="A848" s="1">
        <v>27</v>
      </c>
      <c r="B848" s="2">
        <v>4</v>
      </c>
      <c r="C848" s="2">
        <v>1</v>
      </c>
      <c r="D848" s="3">
        <v>9</v>
      </c>
      <c r="E848" s="3">
        <f t="shared" si="118"/>
        <v>81</v>
      </c>
      <c r="F848" s="3"/>
      <c r="G848" s="1">
        <f t="shared" si="119"/>
        <v>10.84</v>
      </c>
      <c r="H848" s="1">
        <f t="shared" si="120"/>
        <v>10.888158705676549</v>
      </c>
      <c r="I848" s="20">
        <f t="shared" si="121"/>
        <v>9.1026863052157072</v>
      </c>
      <c r="J848" s="1">
        <f t="shared" si="122"/>
        <v>9.1026863052157072</v>
      </c>
      <c r="K848" s="1">
        <f t="shared" si="123"/>
        <v>6.3617251235193314E-3</v>
      </c>
      <c r="L848" s="1">
        <f t="shared" si="124"/>
        <v>2.5322150382420264E-2</v>
      </c>
      <c r="M848" s="1">
        <f t="shared" si="125"/>
        <v>1.936606165444885E-2</v>
      </c>
      <c r="N848" s="1">
        <f t="shared" si="126"/>
        <v>35</v>
      </c>
    </row>
    <row r="849" spans="1:14" x14ac:dyDescent="0.25">
      <c r="A849" s="1">
        <v>27</v>
      </c>
      <c r="B849" s="2">
        <v>5</v>
      </c>
      <c r="C849" s="2">
        <v>1</v>
      </c>
      <c r="D849" s="3">
        <v>11.9</v>
      </c>
      <c r="E849" s="3">
        <f t="shared" si="118"/>
        <v>141.61000000000001</v>
      </c>
      <c r="F849" s="3"/>
      <c r="G849" s="1">
        <f t="shared" si="119"/>
        <v>10.84</v>
      </c>
      <c r="H849" s="1">
        <f t="shared" si="120"/>
        <v>10.888158705676549</v>
      </c>
      <c r="I849" s="20">
        <f t="shared" si="121"/>
        <v>9.9490363696340598</v>
      </c>
      <c r="J849" s="1">
        <f t="shared" si="122"/>
        <v>9.9490363696340598</v>
      </c>
      <c r="K849" s="1">
        <f t="shared" si="123"/>
        <v>1.1122023391871266E-2</v>
      </c>
      <c r="L849" s="1">
        <f t="shared" si="124"/>
        <v>4.6548533389921001E-2</v>
      </c>
      <c r="M849" s="1">
        <f t="shared" si="125"/>
        <v>4.2954483304042106E-2</v>
      </c>
      <c r="N849" s="1">
        <f t="shared" si="126"/>
        <v>35</v>
      </c>
    </row>
    <row r="850" spans="1:14" x14ac:dyDescent="0.25">
      <c r="A850" s="1">
        <v>27</v>
      </c>
      <c r="B850" s="2">
        <v>6</v>
      </c>
      <c r="C850" s="2">
        <v>1</v>
      </c>
      <c r="D850" s="3">
        <v>5.5</v>
      </c>
      <c r="E850" s="3">
        <f t="shared" si="118"/>
        <v>30.25</v>
      </c>
      <c r="F850" s="3"/>
      <c r="G850" s="1">
        <f t="shared" si="119"/>
        <v>10.84</v>
      </c>
      <c r="H850" s="1">
        <f t="shared" si="120"/>
        <v>10.888158705676549</v>
      </c>
      <c r="I850" s="20">
        <f t="shared" si="121"/>
        <v>7.2104751720802023</v>
      </c>
      <c r="J850" s="1">
        <f t="shared" si="122"/>
        <v>7.2104751720802023</v>
      </c>
      <c r="K850" s="1">
        <f t="shared" si="123"/>
        <v>2.3758294442772811E-3</v>
      </c>
      <c r="L850" s="1">
        <f t="shared" si="124"/>
        <v>7.9316352008530142E-3</v>
      </c>
      <c r="M850" s="1">
        <f t="shared" si="125"/>
        <v>8.4027210145236895E-4</v>
      </c>
      <c r="N850" s="1">
        <f t="shared" si="126"/>
        <v>35</v>
      </c>
    </row>
    <row r="851" spans="1:14" x14ac:dyDescent="0.25">
      <c r="A851" s="1">
        <v>27</v>
      </c>
      <c r="B851" s="2">
        <v>7</v>
      </c>
      <c r="C851" s="2">
        <v>1</v>
      </c>
      <c r="D851" s="3">
        <v>10.4</v>
      </c>
      <c r="E851" s="3">
        <f t="shared" si="118"/>
        <v>108.16000000000001</v>
      </c>
      <c r="F851" s="3"/>
      <c r="G851" s="1">
        <f t="shared" si="119"/>
        <v>10.84</v>
      </c>
      <c r="H851" s="1">
        <f t="shared" si="120"/>
        <v>10.888158705676549</v>
      </c>
      <c r="I851" s="20">
        <f t="shared" si="121"/>
        <v>9.5695674557186194</v>
      </c>
      <c r="J851" s="1">
        <f t="shared" si="122"/>
        <v>9.5695674557186194</v>
      </c>
      <c r="K851" s="1">
        <f t="shared" si="123"/>
        <v>8.4948665353068008E-3</v>
      </c>
      <c r="L851" s="1">
        <f t="shared" si="124"/>
        <v>3.4862111937658799E-2</v>
      </c>
      <c r="M851" s="1">
        <f t="shared" si="125"/>
        <v>3.019557387305746E-2</v>
      </c>
      <c r="N851" s="1">
        <f t="shared" si="126"/>
        <v>35</v>
      </c>
    </row>
    <row r="852" spans="1:14" x14ac:dyDescent="0.25">
      <c r="A852" s="1">
        <v>27</v>
      </c>
      <c r="B852" s="2">
        <v>8</v>
      </c>
      <c r="C852" s="2">
        <v>1</v>
      </c>
      <c r="D852" s="3">
        <v>11.3</v>
      </c>
      <c r="E852" s="3">
        <f t="shared" si="118"/>
        <v>127.69000000000001</v>
      </c>
      <c r="F852" s="3"/>
      <c r="G852" s="1">
        <f t="shared" si="119"/>
        <v>10.84</v>
      </c>
      <c r="H852" s="1">
        <f t="shared" si="120"/>
        <v>10.888158705676549</v>
      </c>
      <c r="I852" s="20">
        <f t="shared" si="121"/>
        <v>9.810139363949439</v>
      </c>
      <c r="J852" s="1">
        <f t="shared" si="122"/>
        <v>9.810139363949439</v>
      </c>
      <c r="K852" s="1">
        <f t="shared" si="123"/>
        <v>1.0028749148422018E-2</v>
      </c>
      <c r="L852" s="1">
        <f t="shared" si="124"/>
        <v>4.1699403155447172E-2</v>
      </c>
      <c r="M852" s="1">
        <f t="shared" si="125"/>
        <v>3.7714181690030643E-2</v>
      </c>
      <c r="N852" s="1">
        <f t="shared" si="126"/>
        <v>35</v>
      </c>
    </row>
    <row r="853" spans="1:14" x14ac:dyDescent="0.25">
      <c r="A853" s="1">
        <v>27</v>
      </c>
      <c r="B853" s="2">
        <v>9</v>
      </c>
      <c r="C853" s="2">
        <v>1</v>
      </c>
      <c r="D853" s="3">
        <v>10.4</v>
      </c>
      <c r="E853" s="3">
        <f t="shared" si="118"/>
        <v>108.16000000000001</v>
      </c>
      <c r="F853" s="3"/>
      <c r="G853" s="1">
        <f t="shared" si="119"/>
        <v>10.84</v>
      </c>
      <c r="H853" s="1">
        <f t="shared" si="120"/>
        <v>10.888158705676549</v>
      </c>
      <c r="I853" s="20">
        <f t="shared" si="121"/>
        <v>9.5695674557186194</v>
      </c>
      <c r="J853" s="1">
        <f t="shared" si="122"/>
        <v>9.5695674557186194</v>
      </c>
      <c r="K853" s="1">
        <f t="shared" si="123"/>
        <v>8.4948665353068008E-3</v>
      </c>
      <c r="L853" s="1">
        <f t="shared" si="124"/>
        <v>3.4862111937658799E-2</v>
      </c>
      <c r="M853" s="1">
        <f t="shared" si="125"/>
        <v>3.019557387305746E-2</v>
      </c>
      <c r="N853" s="1">
        <f t="shared" si="126"/>
        <v>35</v>
      </c>
    </row>
    <row r="854" spans="1:14" x14ac:dyDescent="0.25">
      <c r="A854" s="1">
        <v>27</v>
      </c>
      <c r="B854" s="2">
        <v>10</v>
      </c>
      <c r="C854" s="2">
        <v>1</v>
      </c>
      <c r="D854" s="3">
        <v>12.9</v>
      </c>
      <c r="E854" s="3">
        <f t="shared" si="118"/>
        <v>166.41</v>
      </c>
      <c r="F854" s="3"/>
      <c r="G854" s="1">
        <f t="shared" si="119"/>
        <v>10.84</v>
      </c>
      <c r="H854" s="1">
        <f t="shared" si="120"/>
        <v>10.888158705676549</v>
      </c>
      <c r="I854" s="20">
        <f t="shared" si="121"/>
        <v>10.147945508703234</v>
      </c>
      <c r="J854" s="1">
        <f t="shared" si="122"/>
        <v>10.147945508703234</v>
      </c>
      <c r="K854" s="1">
        <f t="shared" si="123"/>
        <v>1.3069810837096936E-2</v>
      </c>
      <c r="L854" s="1">
        <f t="shared" si="124"/>
        <v>5.512632165519131E-2</v>
      </c>
      <c r="M854" s="1">
        <f t="shared" si="125"/>
        <v>5.2086044598364543E-2</v>
      </c>
      <c r="N854" s="1">
        <f t="shared" si="126"/>
        <v>35</v>
      </c>
    </row>
    <row r="855" spans="1:14" x14ac:dyDescent="0.25">
      <c r="A855" s="1">
        <v>27</v>
      </c>
      <c r="B855" s="2">
        <v>11</v>
      </c>
      <c r="C855" s="2">
        <v>1</v>
      </c>
      <c r="D855" s="3">
        <v>12.8</v>
      </c>
      <c r="E855" s="3">
        <f t="shared" si="118"/>
        <v>163.84000000000003</v>
      </c>
      <c r="F855" s="3"/>
      <c r="G855" s="1">
        <f t="shared" si="119"/>
        <v>10.84</v>
      </c>
      <c r="H855" s="1">
        <f t="shared" si="120"/>
        <v>10.888158705676549</v>
      </c>
      <c r="I855" s="20">
        <f t="shared" si="121"/>
        <v>10.129718984921018</v>
      </c>
      <c r="J855" s="1">
        <f t="shared" si="122"/>
        <v>10.129718984921018</v>
      </c>
      <c r="K855" s="1">
        <f t="shared" si="123"/>
        <v>1.2867963509103795E-2</v>
      </c>
      <c r="L855" s="1">
        <f t="shared" si="124"/>
        <v>5.4241316954126352E-2</v>
      </c>
      <c r="M855" s="1">
        <f t="shared" si="125"/>
        <v>5.1150665825131461E-2</v>
      </c>
      <c r="N855" s="1">
        <f t="shared" si="126"/>
        <v>35</v>
      </c>
    </row>
    <row r="856" spans="1:14" x14ac:dyDescent="0.25">
      <c r="A856" s="1">
        <v>27</v>
      </c>
      <c r="B856" s="2">
        <v>12</v>
      </c>
      <c r="C856" s="2">
        <v>1</v>
      </c>
      <c r="D856" s="3">
        <v>9.6999999999999993</v>
      </c>
      <c r="E856" s="3">
        <f t="shared" si="118"/>
        <v>94.089999999999989</v>
      </c>
      <c r="F856" s="3"/>
      <c r="G856" s="1">
        <f t="shared" si="119"/>
        <v>10.84</v>
      </c>
      <c r="H856" s="1">
        <f t="shared" si="120"/>
        <v>10.888158705676549</v>
      </c>
      <c r="I856" s="20">
        <f t="shared" si="121"/>
        <v>9.3516970881364454</v>
      </c>
      <c r="J856" s="1">
        <f t="shared" si="122"/>
        <v>9.3516970881364454</v>
      </c>
      <c r="K856" s="1">
        <f t="shared" si="123"/>
        <v>7.3898113194065902E-3</v>
      </c>
      <c r="L856" s="1">
        <f t="shared" si="124"/>
        <v>2.9920553719631097E-2</v>
      </c>
      <c r="M856" s="1">
        <f t="shared" si="125"/>
        <v>2.4641684713847062E-2</v>
      </c>
      <c r="N856" s="1">
        <f t="shared" si="126"/>
        <v>35</v>
      </c>
    </row>
    <row r="857" spans="1:14" x14ac:dyDescent="0.25">
      <c r="A857" s="1">
        <v>27</v>
      </c>
      <c r="B857" s="2">
        <v>13</v>
      </c>
      <c r="C857" s="2">
        <v>1</v>
      </c>
      <c r="D857" s="3">
        <v>15.8</v>
      </c>
      <c r="E857" s="3">
        <f t="shared" si="118"/>
        <v>249.64000000000001</v>
      </c>
      <c r="F857" s="3">
        <v>11.9</v>
      </c>
      <c r="G857" s="1">
        <f t="shared" si="119"/>
        <v>10.84</v>
      </c>
      <c r="H857" s="1">
        <f t="shared" si="120"/>
        <v>10.888158705676549</v>
      </c>
      <c r="I857" s="20">
        <f t="shared" si="121"/>
        <v>10.550010088030586</v>
      </c>
      <c r="J857" s="1">
        <f t="shared" si="122"/>
        <v>11.9</v>
      </c>
      <c r="K857" s="1">
        <f t="shared" si="123"/>
        <v>1.9606679751053901E-2</v>
      </c>
      <c r="L857" s="1">
        <f t="shared" si="124"/>
        <v>9.5596131502263829E-2</v>
      </c>
      <c r="M857" s="1">
        <f t="shared" si="125"/>
        <v>9.3361765212229816E-2</v>
      </c>
      <c r="N857" s="1">
        <f t="shared" si="126"/>
        <v>35</v>
      </c>
    </row>
    <row r="858" spans="1:14" x14ac:dyDescent="0.25">
      <c r="A858" s="1">
        <v>27</v>
      </c>
      <c r="B858" s="2">
        <v>14</v>
      </c>
      <c r="C858" s="2">
        <v>1</v>
      </c>
      <c r="D858" s="3">
        <v>5.7</v>
      </c>
      <c r="E858" s="3">
        <f t="shared" si="118"/>
        <v>32.49</v>
      </c>
      <c r="F858" s="3"/>
      <c r="G858" s="1">
        <f t="shared" si="119"/>
        <v>10.84</v>
      </c>
      <c r="H858" s="1">
        <f t="shared" si="120"/>
        <v>10.888158705676549</v>
      </c>
      <c r="I858" s="20">
        <f t="shared" si="121"/>
        <v>7.3559121749217944</v>
      </c>
      <c r="J858" s="1">
        <f t="shared" si="122"/>
        <v>7.3559121749217944</v>
      </c>
      <c r="K858" s="1">
        <f t="shared" si="123"/>
        <v>2.5517586328783095E-3</v>
      </c>
      <c r="L858" s="1">
        <f t="shared" si="124"/>
        <v>8.65870434657183E-3</v>
      </c>
      <c r="M858" s="1">
        <f t="shared" si="125"/>
        <v>1.2640170133898804E-3</v>
      </c>
      <c r="N858" s="1">
        <f t="shared" si="126"/>
        <v>35</v>
      </c>
    </row>
    <row r="859" spans="1:14" x14ac:dyDescent="0.25">
      <c r="A859" s="1">
        <v>27</v>
      </c>
      <c r="B859" s="2">
        <v>15</v>
      </c>
      <c r="C859" s="2">
        <v>1</v>
      </c>
      <c r="D859" s="3">
        <v>18.7</v>
      </c>
      <c r="E859" s="3">
        <f t="shared" si="118"/>
        <v>349.69</v>
      </c>
      <c r="F859" s="3">
        <v>11.5</v>
      </c>
      <c r="G859" s="1">
        <f t="shared" si="119"/>
        <v>10.84</v>
      </c>
      <c r="H859" s="1">
        <f t="shared" si="120"/>
        <v>10.888158705676549</v>
      </c>
      <c r="I859" s="20">
        <f t="shared" si="121"/>
        <v>10.78117786389679</v>
      </c>
      <c r="J859" s="1">
        <f t="shared" si="122"/>
        <v>11.5</v>
      </c>
      <c r="K859" s="1">
        <f t="shared" si="123"/>
        <v>2.7464588375845367E-2</v>
      </c>
      <c r="L859" s="1">
        <f t="shared" si="124"/>
        <v>0.12481467382213701</v>
      </c>
      <c r="M859" s="1">
        <f t="shared" si="125"/>
        <v>0.12339606142564652</v>
      </c>
      <c r="N859" s="1">
        <f t="shared" si="126"/>
        <v>35</v>
      </c>
    </row>
    <row r="860" spans="1:14" x14ac:dyDescent="0.25">
      <c r="A860" s="1">
        <v>27</v>
      </c>
      <c r="B860" s="2">
        <v>16</v>
      </c>
      <c r="C860" s="2">
        <v>1</v>
      </c>
      <c r="D860" s="3">
        <v>8.1</v>
      </c>
      <c r="E860" s="3">
        <f t="shared" si="118"/>
        <v>65.61</v>
      </c>
      <c r="F860" s="3"/>
      <c r="G860" s="1">
        <f t="shared" si="119"/>
        <v>10.84</v>
      </c>
      <c r="H860" s="1">
        <f t="shared" si="120"/>
        <v>10.888158705676549</v>
      </c>
      <c r="I860" s="20">
        <f t="shared" si="121"/>
        <v>8.7295375344498982</v>
      </c>
      <c r="J860" s="1">
        <f t="shared" si="122"/>
        <v>8.7295375344498982</v>
      </c>
      <c r="K860" s="1">
        <f t="shared" si="123"/>
        <v>5.152997350050658E-3</v>
      </c>
      <c r="L860" s="1">
        <f t="shared" si="124"/>
        <v>1.9935368608563868E-2</v>
      </c>
      <c r="M860" s="1">
        <f t="shared" si="125"/>
        <v>1.3065915944151517E-2</v>
      </c>
      <c r="N860" s="1">
        <f t="shared" si="126"/>
        <v>35</v>
      </c>
    </row>
    <row r="861" spans="1:14" x14ac:dyDescent="0.25">
      <c r="A861" s="1">
        <v>27</v>
      </c>
      <c r="B861" s="2">
        <v>17</v>
      </c>
      <c r="C861" s="2">
        <v>1</v>
      </c>
      <c r="D861" s="3">
        <v>8.1</v>
      </c>
      <c r="E861" s="3">
        <f t="shared" si="118"/>
        <v>65.61</v>
      </c>
      <c r="F861" s="3"/>
      <c r="G861" s="1">
        <f t="shared" si="119"/>
        <v>10.84</v>
      </c>
      <c r="H861" s="1">
        <f t="shared" si="120"/>
        <v>10.888158705676549</v>
      </c>
      <c r="I861" s="20">
        <f t="shared" si="121"/>
        <v>8.7295375344498982</v>
      </c>
      <c r="J861" s="1">
        <f t="shared" si="122"/>
        <v>8.7295375344498982</v>
      </c>
      <c r="K861" s="1">
        <f t="shared" si="123"/>
        <v>5.152997350050658E-3</v>
      </c>
      <c r="L861" s="1">
        <f t="shared" si="124"/>
        <v>1.9935368608563868E-2</v>
      </c>
      <c r="M861" s="1">
        <f t="shared" si="125"/>
        <v>1.3065915944151517E-2</v>
      </c>
      <c r="N861" s="1">
        <f t="shared" si="126"/>
        <v>35</v>
      </c>
    </row>
    <row r="862" spans="1:14" x14ac:dyDescent="0.25">
      <c r="A862" s="1">
        <v>27</v>
      </c>
      <c r="B862" s="2">
        <v>18</v>
      </c>
      <c r="C862" s="2">
        <v>1</v>
      </c>
      <c r="D862" s="3">
        <v>8.1999999999999993</v>
      </c>
      <c r="E862" s="3">
        <f t="shared" si="118"/>
        <v>67.239999999999995</v>
      </c>
      <c r="F862" s="3"/>
      <c r="G862" s="1">
        <f t="shared" si="119"/>
        <v>10.84</v>
      </c>
      <c r="H862" s="1">
        <f t="shared" si="120"/>
        <v>10.888158705676549</v>
      </c>
      <c r="I862" s="20">
        <f t="shared" si="121"/>
        <v>8.7742333247460405</v>
      </c>
      <c r="J862" s="1">
        <f t="shared" si="122"/>
        <v>8.7742333247460405</v>
      </c>
      <c r="K862" s="1">
        <f t="shared" si="123"/>
        <v>5.2810172506844418E-3</v>
      </c>
      <c r="L862" s="1">
        <f t="shared" si="124"/>
        <v>2.0503930746541582E-2</v>
      </c>
      <c r="M862" s="1">
        <f t="shared" si="125"/>
        <v>1.3734530684878839E-2</v>
      </c>
      <c r="N862" s="1">
        <f t="shared" si="126"/>
        <v>35</v>
      </c>
    </row>
    <row r="863" spans="1:14" x14ac:dyDescent="0.25">
      <c r="A863" s="1">
        <v>27</v>
      </c>
      <c r="B863" s="2">
        <v>19</v>
      </c>
      <c r="C863" s="2">
        <v>1</v>
      </c>
      <c r="D863" s="3">
        <v>8.3000000000000007</v>
      </c>
      <c r="E863" s="3">
        <f t="shared" si="118"/>
        <v>68.890000000000015</v>
      </c>
      <c r="F863" s="3"/>
      <c r="G863" s="1">
        <f t="shared" si="119"/>
        <v>10.84</v>
      </c>
      <c r="H863" s="1">
        <f t="shared" si="120"/>
        <v>10.888158705676549</v>
      </c>
      <c r="I863" s="20">
        <f t="shared" si="121"/>
        <v>8.8180841782770223</v>
      </c>
      <c r="J863" s="1">
        <f t="shared" si="122"/>
        <v>8.8180841782770223</v>
      </c>
      <c r="K863" s="1">
        <f t="shared" si="123"/>
        <v>5.4106079476450219E-3</v>
      </c>
      <c r="L863" s="1">
        <f t="shared" si="124"/>
        <v>2.1080075668210217E-2</v>
      </c>
      <c r="M863" s="1">
        <f t="shared" si="125"/>
        <v>1.4411731855303601E-2</v>
      </c>
      <c r="N863" s="1">
        <f t="shared" si="126"/>
        <v>35</v>
      </c>
    </row>
    <row r="864" spans="1:14" x14ac:dyDescent="0.25">
      <c r="A864" s="1">
        <v>27</v>
      </c>
      <c r="B864" s="2">
        <v>20</v>
      </c>
      <c r="C864" s="2">
        <v>1</v>
      </c>
      <c r="D864" s="3">
        <v>9.1</v>
      </c>
      <c r="E864" s="3">
        <f t="shared" si="118"/>
        <v>82.809999999999988</v>
      </c>
      <c r="F864" s="3"/>
      <c r="G864" s="1">
        <f t="shared" si="119"/>
        <v>10.84</v>
      </c>
      <c r="H864" s="1">
        <f t="shared" si="120"/>
        <v>10.888158705676549</v>
      </c>
      <c r="I864" s="20">
        <f t="shared" si="121"/>
        <v>9.1403280281554924</v>
      </c>
      <c r="J864" s="1">
        <f t="shared" si="122"/>
        <v>9.1403280281554924</v>
      </c>
      <c r="K864" s="1">
        <f t="shared" si="123"/>
        <v>6.5038821910942679E-3</v>
      </c>
      <c r="L864" s="1">
        <f t="shared" si="124"/>
        <v>2.5957559670290276E-2</v>
      </c>
      <c r="M864" s="1">
        <f t="shared" si="125"/>
        <v>2.0101412504321074E-2</v>
      </c>
      <c r="N864" s="1">
        <f t="shared" si="126"/>
        <v>35</v>
      </c>
    </row>
    <row r="865" spans="1:14" x14ac:dyDescent="0.25">
      <c r="A865" s="1">
        <v>27</v>
      </c>
      <c r="B865" s="2">
        <v>21</v>
      </c>
      <c r="C865" s="2">
        <v>1</v>
      </c>
      <c r="D865" s="3">
        <v>9.1999999999999993</v>
      </c>
      <c r="E865" s="3">
        <f t="shared" si="118"/>
        <v>84.639999999999986</v>
      </c>
      <c r="F865" s="3"/>
      <c r="G865" s="1">
        <f t="shared" si="119"/>
        <v>10.84</v>
      </c>
      <c r="H865" s="1">
        <f t="shared" si="120"/>
        <v>10.888158705676549</v>
      </c>
      <c r="I865" s="20">
        <f t="shared" si="121"/>
        <v>9.177258165610267</v>
      </c>
      <c r="J865" s="1">
        <f t="shared" si="122"/>
        <v>9.177258165610267</v>
      </c>
      <c r="K865" s="1">
        <f t="shared" si="123"/>
        <v>6.6476100549960008E-3</v>
      </c>
      <c r="L865" s="1">
        <f t="shared" si="124"/>
        <v>2.6600201857087693E-2</v>
      </c>
      <c r="M865" s="1">
        <f t="shared" si="125"/>
        <v>2.0843086314121691E-2</v>
      </c>
      <c r="N865" s="1">
        <f t="shared" si="126"/>
        <v>35</v>
      </c>
    </row>
    <row r="866" spans="1:14" x14ac:dyDescent="0.25">
      <c r="A866" s="1">
        <v>27</v>
      </c>
      <c r="B866" s="2">
        <v>22</v>
      </c>
      <c r="C866" s="2">
        <v>1</v>
      </c>
      <c r="D866" s="3">
        <v>11</v>
      </c>
      <c r="E866" s="3">
        <f t="shared" si="118"/>
        <v>121</v>
      </c>
      <c r="F866" s="3"/>
      <c r="G866" s="1">
        <f t="shared" si="119"/>
        <v>10.84</v>
      </c>
      <c r="H866" s="1">
        <f t="shared" si="120"/>
        <v>10.888158705676549</v>
      </c>
      <c r="I866" s="20">
        <f t="shared" si="121"/>
        <v>9.7344937915500793</v>
      </c>
      <c r="J866" s="1">
        <f t="shared" si="122"/>
        <v>9.7344937915500793</v>
      </c>
      <c r="K866" s="1">
        <f t="shared" si="123"/>
        <v>9.5033177771091243E-3</v>
      </c>
      <c r="L866" s="1">
        <f t="shared" si="124"/>
        <v>3.936120887301979E-2</v>
      </c>
      <c r="M866" s="1">
        <f t="shared" si="125"/>
        <v>3.5161947451918286E-2</v>
      </c>
      <c r="N866" s="1">
        <f t="shared" si="126"/>
        <v>35</v>
      </c>
    </row>
    <row r="867" spans="1:14" x14ac:dyDescent="0.25">
      <c r="A867" s="1">
        <v>27</v>
      </c>
      <c r="B867" s="2">
        <v>23</v>
      </c>
      <c r="C867" s="2">
        <v>1</v>
      </c>
      <c r="D867" s="3">
        <v>9.1</v>
      </c>
      <c r="E867" s="3">
        <f t="shared" si="118"/>
        <v>82.809999999999988</v>
      </c>
      <c r="F867" s="3"/>
      <c r="G867" s="1">
        <f t="shared" si="119"/>
        <v>10.84</v>
      </c>
      <c r="H867" s="1">
        <f t="shared" si="120"/>
        <v>10.888158705676549</v>
      </c>
      <c r="I867" s="20">
        <f t="shared" si="121"/>
        <v>9.1403280281554924</v>
      </c>
      <c r="J867" s="1">
        <f t="shared" si="122"/>
        <v>9.1403280281554924</v>
      </c>
      <c r="K867" s="1">
        <f t="shared" si="123"/>
        <v>6.5038821910942679E-3</v>
      </c>
      <c r="L867" s="1">
        <f t="shared" si="124"/>
        <v>2.5957559670290276E-2</v>
      </c>
      <c r="M867" s="1">
        <f t="shared" si="125"/>
        <v>2.0101412504321074E-2</v>
      </c>
      <c r="N867" s="1">
        <f t="shared" si="126"/>
        <v>35</v>
      </c>
    </row>
    <row r="868" spans="1:14" x14ac:dyDescent="0.25">
      <c r="A868" s="1">
        <v>27</v>
      </c>
      <c r="B868" s="2">
        <v>24</v>
      </c>
      <c r="C868" s="2">
        <v>1</v>
      </c>
      <c r="D868" s="3">
        <v>10.6</v>
      </c>
      <c r="E868" s="3">
        <f t="shared" si="118"/>
        <v>112.36</v>
      </c>
      <c r="F868" s="3"/>
      <c r="G868" s="1">
        <f t="shared" si="119"/>
        <v>10.84</v>
      </c>
      <c r="H868" s="1">
        <f t="shared" si="120"/>
        <v>10.888158705676549</v>
      </c>
      <c r="I868" s="20">
        <f t="shared" si="121"/>
        <v>9.6266541641357701</v>
      </c>
      <c r="J868" s="1">
        <f t="shared" si="122"/>
        <v>9.6266541641357701</v>
      </c>
      <c r="K868" s="1">
        <f t="shared" si="123"/>
        <v>8.8247337639337283E-3</v>
      </c>
      <c r="L868" s="1">
        <f t="shared" si="124"/>
        <v>3.633522051196058E-2</v>
      </c>
      <c r="M868" s="1">
        <f t="shared" si="125"/>
        <v>3.18303559644008E-2</v>
      </c>
      <c r="N868" s="1">
        <f t="shared" si="126"/>
        <v>35</v>
      </c>
    </row>
    <row r="869" spans="1:14" x14ac:dyDescent="0.25">
      <c r="A869" s="1">
        <v>27</v>
      </c>
      <c r="B869" s="2">
        <v>25</v>
      </c>
      <c r="C869" s="2">
        <v>1</v>
      </c>
      <c r="D869" s="3">
        <v>10.4</v>
      </c>
      <c r="E869" s="3">
        <f t="shared" si="118"/>
        <v>108.16000000000001</v>
      </c>
      <c r="F869" s="3"/>
      <c r="G869" s="1">
        <f t="shared" si="119"/>
        <v>10.84</v>
      </c>
      <c r="H869" s="1">
        <f t="shared" si="120"/>
        <v>10.888158705676549</v>
      </c>
      <c r="I869" s="20">
        <f t="shared" si="121"/>
        <v>9.5695674557186194</v>
      </c>
      <c r="J869" s="1">
        <f t="shared" si="122"/>
        <v>9.5695674557186194</v>
      </c>
      <c r="K869" s="1">
        <f t="shared" si="123"/>
        <v>8.4948665353068008E-3</v>
      </c>
      <c r="L869" s="1">
        <f t="shared" si="124"/>
        <v>3.4862111937658799E-2</v>
      </c>
      <c r="M869" s="1">
        <f t="shared" si="125"/>
        <v>3.019557387305746E-2</v>
      </c>
      <c r="N869" s="1">
        <f t="shared" si="126"/>
        <v>35</v>
      </c>
    </row>
    <row r="870" spans="1:14" x14ac:dyDescent="0.25">
      <c r="A870" s="1">
        <v>27</v>
      </c>
      <c r="B870" s="2">
        <v>26</v>
      </c>
      <c r="C870" s="2">
        <v>1</v>
      </c>
      <c r="D870" s="3">
        <v>13.1</v>
      </c>
      <c r="E870" s="3">
        <f t="shared" si="118"/>
        <v>171.60999999999999</v>
      </c>
      <c r="F870" s="3"/>
      <c r="G870" s="1">
        <f t="shared" si="119"/>
        <v>10.84</v>
      </c>
      <c r="H870" s="1">
        <f t="shared" si="120"/>
        <v>10.888158705676549</v>
      </c>
      <c r="I870" s="20">
        <f t="shared" si="121"/>
        <v>10.183371397989132</v>
      </c>
      <c r="J870" s="1">
        <f t="shared" si="122"/>
        <v>10.183371397989132</v>
      </c>
      <c r="K870" s="1">
        <f t="shared" si="123"/>
        <v>1.3478217882063609E-2</v>
      </c>
      <c r="L870" s="1">
        <f t="shared" si="124"/>
        <v>5.6914145708731163E-2</v>
      </c>
      <c r="M870" s="1">
        <f t="shared" si="125"/>
        <v>5.3971554342467282E-2</v>
      </c>
      <c r="N870" s="1">
        <f t="shared" si="126"/>
        <v>35</v>
      </c>
    </row>
    <row r="871" spans="1:14" x14ac:dyDescent="0.25">
      <c r="A871" s="1">
        <v>27</v>
      </c>
      <c r="B871" s="2">
        <v>27</v>
      </c>
      <c r="C871" s="2">
        <v>1</v>
      </c>
      <c r="D871" s="3">
        <v>5.3</v>
      </c>
      <c r="E871" s="3">
        <f t="shared" si="118"/>
        <v>28.09</v>
      </c>
      <c r="F871" s="3"/>
      <c r="G871" s="1">
        <f t="shared" si="119"/>
        <v>10.84</v>
      </c>
      <c r="H871" s="1">
        <f t="shared" si="120"/>
        <v>10.888158705676549</v>
      </c>
      <c r="I871" s="20">
        <f t="shared" si="121"/>
        <v>7.0593794893523425</v>
      </c>
      <c r="J871" s="1">
        <f t="shared" si="122"/>
        <v>7.0593794893523425</v>
      </c>
      <c r="K871" s="1">
        <f t="shared" si="123"/>
        <v>2.2061834409834321E-3</v>
      </c>
      <c r="L871" s="1">
        <f t="shared" si="124"/>
        <v>7.2381647425729173E-3</v>
      </c>
      <c r="M871" s="1">
        <f t="shared" si="125"/>
        <v>5.196734922997704E-4</v>
      </c>
      <c r="N871" s="1">
        <f t="shared" si="126"/>
        <v>35</v>
      </c>
    </row>
    <row r="872" spans="1:14" x14ac:dyDescent="0.25">
      <c r="A872" s="1">
        <v>27</v>
      </c>
      <c r="B872" s="2">
        <v>28</v>
      </c>
      <c r="C872" s="2">
        <v>1</v>
      </c>
      <c r="D872" s="3">
        <v>7.8</v>
      </c>
      <c r="E872" s="3">
        <f t="shared" si="118"/>
        <v>60.839999999999996</v>
      </c>
      <c r="F872" s="3"/>
      <c r="G872" s="1">
        <f t="shared" si="119"/>
        <v>10.84</v>
      </c>
      <c r="H872" s="1">
        <f t="shared" si="120"/>
        <v>10.888158705676549</v>
      </c>
      <c r="I872" s="20">
        <f t="shared" si="121"/>
        <v>8.5902161624344462</v>
      </c>
      <c r="J872" s="1">
        <f t="shared" si="122"/>
        <v>8.5902161624344462</v>
      </c>
      <c r="K872" s="1">
        <f t="shared" si="123"/>
        <v>4.7783624261100747E-3</v>
      </c>
      <c r="L872" s="1">
        <f t="shared" si="124"/>
        <v>1.8275562473722553E-2</v>
      </c>
      <c r="M872" s="1">
        <f t="shared" si="125"/>
        <v>1.1115747108291881E-2</v>
      </c>
      <c r="N872" s="1">
        <f t="shared" si="126"/>
        <v>35</v>
      </c>
    </row>
    <row r="873" spans="1:14" x14ac:dyDescent="0.25">
      <c r="A873" s="1">
        <v>27</v>
      </c>
      <c r="B873" s="2">
        <v>29</v>
      </c>
      <c r="C873" s="2">
        <v>1</v>
      </c>
      <c r="D873" s="3">
        <v>9.8000000000000007</v>
      </c>
      <c r="E873" s="3">
        <f t="shared" si="118"/>
        <v>96.04000000000002</v>
      </c>
      <c r="F873" s="3"/>
      <c r="G873" s="1">
        <f t="shared" si="119"/>
        <v>10.84</v>
      </c>
      <c r="H873" s="1">
        <f t="shared" si="120"/>
        <v>10.888158705676549</v>
      </c>
      <c r="I873" s="20">
        <f t="shared" si="121"/>
        <v>9.3846314691986823</v>
      </c>
      <c r="J873" s="1">
        <f t="shared" si="122"/>
        <v>9.3846314691986823</v>
      </c>
      <c r="K873" s="1">
        <f t="shared" si="123"/>
        <v>7.5429639612690945E-3</v>
      </c>
      <c r="L873" s="1">
        <f t="shared" si="124"/>
        <v>3.0605783763045999E-2</v>
      </c>
      <c r="M873" s="1">
        <f t="shared" si="125"/>
        <v>2.5418703964149827E-2</v>
      </c>
      <c r="N873" s="1">
        <f t="shared" si="126"/>
        <v>35</v>
      </c>
    </row>
    <row r="874" spans="1:14" x14ac:dyDescent="0.25">
      <c r="A874" s="1">
        <v>27</v>
      </c>
      <c r="B874" s="2">
        <v>30</v>
      </c>
      <c r="C874" s="2">
        <v>1</v>
      </c>
      <c r="D874" s="3">
        <v>14.3</v>
      </c>
      <c r="E874" s="3">
        <f t="shared" si="118"/>
        <v>204.49</v>
      </c>
      <c r="F874" s="3">
        <v>9.3000000000000007</v>
      </c>
      <c r="G874" s="1">
        <f t="shared" si="119"/>
        <v>10.84</v>
      </c>
      <c r="H874" s="1">
        <f t="shared" si="120"/>
        <v>10.888158705676549</v>
      </c>
      <c r="I874" s="20">
        <f t="shared" si="121"/>
        <v>10.369740698737077</v>
      </c>
      <c r="J874" s="1">
        <f t="shared" si="122"/>
        <v>9.3000000000000007</v>
      </c>
      <c r="K874" s="1">
        <f t="shared" si="123"/>
        <v>1.6060607043314419E-2</v>
      </c>
      <c r="L874" s="1">
        <f t="shared" si="124"/>
        <v>6.0140604801996407E-2</v>
      </c>
      <c r="M874" s="1">
        <f t="shared" si="125"/>
        <v>5.7992545260921485E-2</v>
      </c>
      <c r="N874" s="1">
        <f t="shared" si="126"/>
        <v>35</v>
      </c>
    </row>
    <row r="875" spans="1:14" x14ac:dyDescent="0.25">
      <c r="A875" s="1">
        <v>27</v>
      </c>
      <c r="B875" s="2">
        <v>31</v>
      </c>
      <c r="C875" s="2">
        <v>1</v>
      </c>
      <c r="D875" s="3">
        <v>5.4</v>
      </c>
      <c r="E875" s="3">
        <f t="shared" si="118"/>
        <v>29.160000000000004</v>
      </c>
      <c r="F875" s="3"/>
      <c r="G875" s="1">
        <f t="shared" si="119"/>
        <v>10.84</v>
      </c>
      <c r="H875" s="1">
        <f t="shared" si="120"/>
        <v>10.888158705676549</v>
      </c>
      <c r="I875" s="20">
        <f t="shared" si="121"/>
        <v>7.1356482292838281</v>
      </c>
      <c r="J875" s="1">
        <f t="shared" si="122"/>
        <v>7.1356482292838281</v>
      </c>
      <c r="K875" s="1">
        <f t="shared" si="123"/>
        <v>2.2902210444669595E-3</v>
      </c>
      <c r="L875" s="1">
        <f t="shared" si="124"/>
        <v>7.5806934701787565E-3</v>
      </c>
      <c r="M875" s="1">
        <f t="shared" si="125"/>
        <v>6.6748757026209658E-4</v>
      </c>
      <c r="N875" s="1">
        <f t="shared" si="126"/>
        <v>35</v>
      </c>
    </row>
    <row r="876" spans="1:14" x14ac:dyDescent="0.25">
      <c r="A876" s="1">
        <v>27</v>
      </c>
      <c r="B876" s="2">
        <v>32</v>
      </c>
      <c r="C876" s="2">
        <v>1</v>
      </c>
      <c r="D876" s="3">
        <v>13.1</v>
      </c>
      <c r="E876" s="3">
        <f t="shared" si="118"/>
        <v>171.60999999999999</v>
      </c>
      <c r="F876" s="3"/>
      <c r="G876" s="1">
        <f t="shared" si="119"/>
        <v>10.84</v>
      </c>
      <c r="H876" s="1">
        <f t="shared" si="120"/>
        <v>10.888158705676549</v>
      </c>
      <c r="I876" s="20">
        <f t="shared" si="121"/>
        <v>10.183371397989132</v>
      </c>
      <c r="J876" s="1">
        <f t="shared" si="122"/>
        <v>10.183371397989132</v>
      </c>
      <c r="K876" s="1">
        <f t="shared" si="123"/>
        <v>1.3478217882063609E-2</v>
      </c>
      <c r="L876" s="1">
        <f t="shared" si="124"/>
        <v>5.6914145708731163E-2</v>
      </c>
      <c r="M876" s="1">
        <f t="shared" si="125"/>
        <v>5.3971554342467282E-2</v>
      </c>
      <c r="N876" s="1">
        <f t="shared" si="126"/>
        <v>35</v>
      </c>
    </row>
    <row r="877" spans="1:14" x14ac:dyDescent="0.25">
      <c r="A877" s="1">
        <v>27</v>
      </c>
      <c r="B877" s="2">
        <v>33</v>
      </c>
      <c r="C877" s="2">
        <v>1</v>
      </c>
      <c r="D877" s="3">
        <v>12.1</v>
      </c>
      <c r="E877" s="3">
        <f t="shared" si="118"/>
        <v>146.41</v>
      </c>
      <c r="F877" s="3"/>
      <c r="G877" s="1">
        <f t="shared" si="119"/>
        <v>10.84</v>
      </c>
      <c r="H877" s="1">
        <f t="shared" si="120"/>
        <v>10.888158705676549</v>
      </c>
      <c r="I877" s="20">
        <f t="shared" si="121"/>
        <v>9.9919115991269329</v>
      </c>
      <c r="J877" s="1">
        <f t="shared" si="122"/>
        <v>9.9919115991269329</v>
      </c>
      <c r="K877" s="1">
        <f t="shared" si="123"/>
        <v>1.149901451030204E-2</v>
      </c>
      <c r="L877" s="1">
        <f t="shared" si="124"/>
        <v>4.8215148954903135E-2</v>
      </c>
      <c r="M877" s="1">
        <f t="shared" si="125"/>
        <v>4.4741180362977466E-2</v>
      </c>
      <c r="N877" s="1">
        <f t="shared" si="126"/>
        <v>35</v>
      </c>
    </row>
    <row r="878" spans="1:14" x14ac:dyDescent="0.25">
      <c r="A878" s="1">
        <v>27</v>
      </c>
      <c r="B878" s="2">
        <v>34</v>
      </c>
      <c r="C878" s="2">
        <v>1</v>
      </c>
      <c r="D878" s="3">
        <v>15.6</v>
      </c>
      <c r="E878" s="3">
        <f t="shared" si="118"/>
        <v>243.35999999999999</v>
      </c>
      <c r="F878" s="3">
        <v>9.1</v>
      </c>
      <c r="G878" s="1">
        <f t="shared" si="119"/>
        <v>10.84</v>
      </c>
      <c r="H878" s="1">
        <f t="shared" si="120"/>
        <v>10.888158705676549</v>
      </c>
      <c r="I878" s="20">
        <f t="shared" si="121"/>
        <v>10.528849419701722</v>
      </c>
      <c r="J878" s="1">
        <f t="shared" si="122"/>
        <v>9.1</v>
      </c>
      <c r="K878" s="1">
        <f t="shared" si="123"/>
        <v>1.9113449704440299E-2</v>
      </c>
      <c r="L878" s="1">
        <f t="shared" si="124"/>
        <v>6.869756707385663E-2</v>
      </c>
      <c r="M878" s="1">
        <f t="shared" si="125"/>
        <v>6.7002304928440837E-2</v>
      </c>
      <c r="N878" s="1">
        <f t="shared" si="126"/>
        <v>35</v>
      </c>
    </row>
    <row r="879" spans="1:14" x14ac:dyDescent="0.25">
      <c r="A879" s="1">
        <v>27</v>
      </c>
      <c r="B879" s="2">
        <v>35</v>
      </c>
      <c r="C879" s="2">
        <v>1</v>
      </c>
      <c r="D879" s="3">
        <v>5.9</v>
      </c>
      <c r="E879" s="3">
        <f t="shared" si="118"/>
        <v>34.81</v>
      </c>
      <c r="F879" s="3"/>
      <c r="G879" s="1">
        <f t="shared" si="119"/>
        <v>10.84</v>
      </c>
      <c r="H879" s="1">
        <f t="shared" si="120"/>
        <v>10.888158705676549</v>
      </c>
      <c r="I879" s="20">
        <f t="shared" si="121"/>
        <v>7.4959024209279823</v>
      </c>
      <c r="J879" s="1">
        <f t="shared" si="122"/>
        <v>7.4959024209279823</v>
      </c>
      <c r="K879" s="1">
        <f t="shared" si="123"/>
        <v>2.7339710067865175E-3</v>
      </c>
      <c r="L879" s="1">
        <f t="shared" si="124"/>
        <v>9.4192460879018881E-3</v>
      </c>
      <c r="M879" s="1">
        <f t="shared" si="125"/>
        <v>1.7941322322516543E-3</v>
      </c>
      <c r="N879" s="1">
        <f t="shared" si="126"/>
        <v>35</v>
      </c>
    </row>
  </sheetData>
  <autoFilter ref="A12:AB12"/>
  <mergeCells count="1">
    <mergeCell ref="K9:N9"/>
  </mergeCells>
  <phoneticPr fontId="0" type="noConversion"/>
  <pageMargins left="0.75" right="0.75" top="1" bottom="1" header="0.5" footer="0.5"/>
  <pageSetup paperSize="9" orientation="portrait" horizontalDpi="300" verticalDpi="3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Parcelas</vt:lpstr>
      <vt:lpstr>Arvores</vt:lpstr>
    </vt:vector>
  </TitlesOfParts>
  <Company>Instituto Superior de Agronomia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</dc:creator>
  <cp:lastModifiedBy>smb</cp:lastModifiedBy>
  <dcterms:created xsi:type="dcterms:W3CDTF">2000-04-28T14:31:32Z</dcterms:created>
  <dcterms:modified xsi:type="dcterms:W3CDTF">2025-11-27T18:59:33Z</dcterms:modified>
</cp:coreProperties>
</file>