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4_ForestModels\2025-2026_ForModels\"/>
    </mc:Choice>
  </mc:AlternateContent>
  <bookViews>
    <workbookView xWindow="0" yWindow="0" windowWidth="23016" windowHeight="916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7" i="1" l="1"/>
  <c r="X38" i="1"/>
  <c r="T40" i="1"/>
  <c r="V41" i="1"/>
  <c r="X42" i="1"/>
  <c r="T44" i="1"/>
  <c r="V45" i="1"/>
  <c r="X46" i="1"/>
  <c r="T48" i="1"/>
  <c r="V49" i="1"/>
  <c r="X50" i="1"/>
  <c r="U26" i="1"/>
  <c r="Z19" i="1"/>
  <c r="Z26" i="1" s="1"/>
  <c r="R29" i="1"/>
  <c r="R30" i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28" i="1"/>
  <c r="R27" i="1"/>
  <c r="L26" i="1"/>
  <c r="M26" i="1"/>
  <c r="N26" i="1"/>
  <c r="O26" i="1"/>
  <c r="P26" i="1"/>
  <c r="K26" i="1"/>
  <c r="J27" i="1"/>
  <c r="J28" i="1" s="1"/>
  <c r="C26" i="1"/>
  <c r="D26" i="1"/>
  <c r="E26" i="1"/>
  <c r="F26" i="1"/>
  <c r="G26" i="1"/>
  <c r="H26" i="1"/>
  <c r="B26" i="1"/>
  <c r="A27" i="1"/>
  <c r="F27" i="1" s="1"/>
  <c r="V33" i="1" l="1"/>
  <c r="T28" i="1"/>
  <c r="W51" i="1"/>
  <c r="W47" i="1"/>
  <c r="S45" i="1"/>
  <c r="S41" i="1"/>
  <c r="S37" i="1"/>
  <c r="S33" i="1"/>
  <c r="U30" i="1"/>
  <c r="Y50" i="1"/>
  <c r="Y46" i="1"/>
  <c r="Y34" i="1"/>
  <c r="Y30" i="1"/>
  <c r="Y26" i="1"/>
  <c r="S26" i="1"/>
  <c r="V51" i="1"/>
  <c r="T50" i="1"/>
  <c r="X48" i="1"/>
  <c r="V47" i="1"/>
  <c r="T46" i="1"/>
  <c r="X44" i="1"/>
  <c r="V43" i="1"/>
  <c r="T42" i="1"/>
  <c r="X40" i="1"/>
  <c r="V39" i="1"/>
  <c r="T38" i="1"/>
  <c r="X36" i="1"/>
  <c r="V35" i="1"/>
  <c r="T34" i="1"/>
  <c r="X32" i="1"/>
  <c r="V31" i="1"/>
  <c r="T30" i="1"/>
  <c r="X28" i="1"/>
  <c r="V27" i="1"/>
  <c r="Z49" i="1"/>
  <c r="Z45" i="1"/>
  <c r="Z41" i="1"/>
  <c r="Z37" i="1"/>
  <c r="Z33" i="1"/>
  <c r="Z29" i="1"/>
  <c r="X34" i="1"/>
  <c r="X30" i="1"/>
  <c r="Z51" i="1"/>
  <c r="U50" i="1"/>
  <c r="U46" i="1"/>
  <c r="U42" i="1"/>
  <c r="U38" i="1"/>
  <c r="W35" i="1"/>
  <c r="W31" i="1"/>
  <c r="W27" i="1"/>
  <c r="Y42" i="1"/>
  <c r="X26" i="1"/>
  <c r="S50" i="1"/>
  <c r="U47" i="1"/>
  <c r="W44" i="1"/>
  <c r="U43" i="1"/>
  <c r="W40" i="1"/>
  <c r="U39" i="1"/>
  <c r="W36" i="1"/>
  <c r="U35" i="1"/>
  <c r="S34" i="1"/>
  <c r="U31" i="1"/>
  <c r="S30" i="1"/>
  <c r="W28" i="1"/>
  <c r="U27" i="1"/>
  <c r="Y49" i="1"/>
  <c r="Y45" i="1"/>
  <c r="Y41" i="1"/>
  <c r="Y37" i="1"/>
  <c r="Y33" i="1"/>
  <c r="Y29" i="1"/>
  <c r="W26" i="1"/>
  <c r="T51" i="1"/>
  <c r="X49" i="1"/>
  <c r="V48" i="1"/>
  <c r="T47" i="1"/>
  <c r="X45" i="1"/>
  <c r="V44" i="1"/>
  <c r="T43" i="1"/>
  <c r="X41" i="1"/>
  <c r="V40" i="1"/>
  <c r="T39" i="1"/>
  <c r="X37" i="1"/>
  <c r="V36" i="1"/>
  <c r="T35" i="1"/>
  <c r="X33" i="1"/>
  <c r="V32" i="1"/>
  <c r="T31" i="1"/>
  <c r="X29" i="1"/>
  <c r="V28" i="1"/>
  <c r="T27" i="1"/>
  <c r="Z48" i="1"/>
  <c r="Z44" i="1"/>
  <c r="Z40" i="1"/>
  <c r="Z36" i="1"/>
  <c r="Z32" i="1"/>
  <c r="Z28" i="1"/>
  <c r="S49" i="1"/>
  <c r="W43" i="1"/>
  <c r="W39" i="1"/>
  <c r="U34" i="1"/>
  <c r="S29" i="1"/>
  <c r="Y38" i="1"/>
  <c r="U51" i="1"/>
  <c r="W48" i="1"/>
  <c r="S46" i="1"/>
  <c r="S42" i="1"/>
  <c r="S38" i="1"/>
  <c r="W32" i="1"/>
  <c r="V26" i="1"/>
  <c r="S51" i="1"/>
  <c r="W49" i="1"/>
  <c r="U48" i="1"/>
  <c r="S47" i="1"/>
  <c r="W45" i="1"/>
  <c r="U44" i="1"/>
  <c r="S43" i="1"/>
  <c r="W41" i="1"/>
  <c r="U40" i="1"/>
  <c r="S39" i="1"/>
  <c r="W37" i="1"/>
  <c r="U36" i="1"/>
  <c r="S35" i="1"/>
  <c r="W33" i="1"/>
  <c r="U32" i="1"/>
  <c r="S31" i="1"/>
  <c r="W29" i="1"/>
  <c r="U28" i="1"/>
  <c r="S27" i="1"/>
  <c r="Y48" i="1"/>
  <c r="Y44" i="1"/>
  <c r="Y40" i="1"/>
  <c r="Y36" i="1"/>
  <c r="Y32" i="1"/>
  <c r="Y28" i="1"/>
  <c r="T36" i="1"/>
  <c r="T32" i="1"/>
  <c r="V29" i="1"/>
  <c r="Z47" i="1"/>
  <c r="Z43" i="1"/>
  <c r="Z39" i="1"/>
  <c r="Z35" i="1"/>
  <c r="Z31" i="1"/>
  <c r="Z27" i="1"/>
  <c r="T26" i="1"/>
  <c r="W50" i="1"/>
  <c r="U49" i="1"/>
  <c r="S48" i="1"/>
  <c r="W46" i="1"/>
  <c r="U45" i="1"/>
  <c r="S44" i="1"/>
  <c r="W42" i="1"/>
  <c r="U41" i="1"/>
  <c r="S40" i="1"/>
  <c r="W38" i="1"/>
  <c r="U37" i="1"/>
  <c r="S36" i="1"/>
  <c r="W34" i="1"/>
  <c r="U33" i="1"/>
  <c r="S32" i="1"/>
  <c r="W30" i="1"/>
  <c r="U29" i="1"/>
  <c r="S28" i="1"/>
  <c r="Y51" i="1"/>
  <c r="Y47" i="1"/>
  <c r="Y43" i="1"/>
  <c r="Y39" i="1"/>
  <c r="Y35" i="1"/>
  <c r="Y31" i="1"/>
  <c r="Y27" i="1"/>
  <c r="X51" i="1"/>
  <c r="V50" i="1"/>
  <c r="T49" i="1"/>
  <c r="X47" i="1"/>
  <c r="V46" i="1"/>
  <c r="T45" i="1"/>
  <c r="X43" i="1"/>
  <c r="V42" i="1"/>
  <c r="T41" i="1"/>
  <c r="X39" i="1"/>
  <c r="V38" i="1"/>
  <c r="T37" i="1"/>
  <c r="X35" i="1"/>
  <c r="V34" i="1"/>
  <c r="T33" i="1"/>
  <c r="X31" i="1"/>
  <c r="V30" i="1"/>
  <c r="T29" i="1"/>
  <c r="X27" i="1"/>
  <c r="Z50" i="1"/>
  <c r="Z46" i="1"/>
  <c r="Z42" i="1"/>
  <c r="Z38" i="1"/>
  <c r="Z34" i="1"/>
  <c r="Z30" i="1"/>
  <c r="K27" i="1"/>
  <c r="P27" i="1"/>
  <c r="M27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B50" i="1" s="1"/>
  <c r="N28" i="1"/>
  <c r="O28" i="1"/>
  <c r="P28" i="1"/>
  <c r="M28" i="1"/>
  <c r="L28" i="1"/>
  <c r="K28" i="1"/>
  <c r="O27" i="1"/>
  <c r="N27" i="1"/>
  <c r="L27" i="1"/>
  <c r="H28" i="1"/>
  <c r="B27" i="1"/>
  <c r="C27" i="1"/>
  <c r="D27" i="1"/>
  <c r="H27" i="1"/>
  <c r="G27" i="1"/>
  <c r="E27" i="1"/>
  <c r="J29" i="1"/>
  <c r="C50" i="1" l="1"/>
  <c r="H50" i="1"/>
  <c r="D50" i="1"/>
  <c r="E50" i="1"/>
  <c r="F50" i="1"/>
  <c r="G50" i="1"/>
  <c r="A51" i="1"/>
  <c r="A52" i="1" s="1"/>
  <c r="K29" i="1"/>
  <c r="L29" i="1"/>
  <c r="M29" i="1"/>
  <c r="N29" i="1"/>
  <c r="O29" i="1"/>
  <c r="P29" i="1"/>
  <c r="B28" i="1"/>
  <c r="D28" i="1"/>
  <c r="G28" i="1"/>
  <c r="J30" i="1"/>
  <c r="F28" i="1"/>
  <c r="C28" i="1"/>
  <c r="E28" i="1"/>
  <c r="B51" i="1" l="1"/>
  <c r="D51" i="1"/>
  <c r="H51" i="1"/>
  <c r="F51" i="1"/>
  <c r="G51" i="1"/>
  <c r="E51" i="1"/>
  <c r="C51" i="1"/>
  <c r="B52" i="1"/>
  <c r="F52" i="1"/>
  <c r="C52" i="1"/>
  <c r="E52" i="1"/>
  <c r="D52" i="1"/>
  <c r="G52" i="1"/>
  <c r="H52" i="1"/>
  <c r="L30" i="1"/>
  <c r="M30" i="1"/>
  <c r="K30" i="1"/>
  <c r="N30" i="1"/>
  <c r="O30" i="1"/>
  <c r="P30" i="1"/>
  <c r="F29" i="1"/>
  <c r="G29" i="1"/>
  <c r="H29" i="1"/>
  <c r="C29" i="1"/>
  <c r="E29" i="1"/>
  <c r="B29" i="1"/>
  <c r="D29" i="1"/>
  <c r="J31" i="1"/>
  <c r="O31" i="1" l="1"/>
  <c r="P31" i="1"/>
  <c r="K31" i="1"/>
  <c r="M31" i="1"/>
  <c r="N31" i="1"/>
  <c r="L31" i="1"/>
  <c r="J32" i="1"/>
  <c r="C30" i="1"/>
  <c r="E30" i="1"/>
  <c r="B30" i="1"/>
  <c r="H30" i="1"/>
  <c r="D30" i="1"/>
  <c r="G30" i="1"/>
  <c r="F30" i="1"/>
  <c r="L32" i="1" l="1"/>
  <c r="M32" i="1"/>
  <c r="K32" i="1"/>
  <c r="N32" i="1"/>
  <c r="O32" i="1"/>
  <c r="P32" i="1"/>
  <c r="J33" i="1"/>
  <c r="C31" i="1"/>
  <c r="E31" i="1"/>
  <c r="H31" i="1"/>
  <c r="B31" i="1"/>
  <c r="G31" i="1"/>
  <c r="F31" i="1"/>
  <c r="D31" i="1"/>
  <c r="M33" i="1" l="1"/>
  <c r="N33" i="1"/>
  <c r="O33" i="1"/>
  <c r="P33" i="1"/>
  <c r="K33" i="1"/>
  <c r="L33" i="1"/>
  <c r="E32" i="1"/>
  <c r="D32" i="1"/>
  <c r="C32" i="1"/>
  <c r="H32" i="1"/>
  <c r="G32" i="1"/>
  <c r="B32" i="1"/>
  <c r="F32" i="1"/>
  <c r="J34" i="1"/>
  <c r="P34" i="1" l="1"/>
  <c r="N34" i="1"/>
  <c r="O34" i="1"/>
  <c r="L34" i="1"/>
  <c r="M34" i="1"/>
  <c r="K34" i="1"/>
  <c r="J35" i="1"/>
  <c r="B33" i="1"/>
  <c r="G33" i="1"/>
  <c r="D33" i="1"/>
  <c r="H33" i="1"/>
  <c r="F33" i="1"/>
  <c r="E33" i="1"/>
  <c r="C33" i="1"/>
  <c r="L35" i="1" l="1"/>
  <c r="M35" i="1"/>
  <c r="N35" i="1"/>
  <c r="O35" i="1"/>
  <c r="P35" i="1"/>
  <c r="K35" i="1"/>
  <c r="G34" i="1"/>
  <c r="C34" i="1"/>
  <c r="B34" i="1"/>
  <c r="F34" i="1"/>
  <c r="D34" i="1"/>
  <c r="H34" i="1"/>
  <c r="E34" i="1"/>
  <c r="J36" i="1"/>
  <c r="N36" i="1" l="1"/>
  <c r="O36" i="1"/>
  <c r="P36" i="1"/>
  <c r="K36" i="1"/>
  <c r="L36" i="1"/>
  <c r="M36" i="1"/>
  <c r="J37" i="1"/>
  <c r="C35" i="1"/>
  <c r="G35" i="1"/>
  <c r="D35" i="1"/>
  <c r="B35" i="1"/>
  <c r="E35" i="1"/>
  <c r="H35" i="1"/>
  <c r="F35" i="1"/>
  <c r="K37" i="1" l="1"/>
  <c r="O37" i="1"/>
  <c r="P37" i="1"/>
  <c r="L37" i="1"/>
  <c r="M37" i="1"/>
  <c r="N37" i="1"/>
  <c r="E36" i="1"/>
  <c r="B36" i="1"/>
  <c r="C36" i="1"/>
  <c r="F36" i="1"/>
  <c r="H36" i="1"/>
  <c r="G36" i="1"/>
  <c r="D36" i="1"/>
  <c r="J38" i="1"/>
  <c r="L38" i="1" l="1"/>
  <c r="M38" i="1"/>
  <c r="K38" i="1"/>
  <c r="N38" i="1"/>
  <c r="O38" i="1"/>
  <c r="P38" i="1"/>
  <c r="J39" i="1"/>
  <c r="B37" i="1"/>
  <c r="F37" i="1"/>
  <c r="D37" i="1"/>
  <c r="H37" i="1"/>
  <c r="C37" i="1"/>
  <c r="G37" i="1"/>
  <c r="E37" i="1"/>
  <c r="O39" i="1" l="1"/>
  <c r="P39" i="1"/>
  <c r="K39" i="1"/>
  <c r="L39" i="1"/>
  <c r="M39" i="1"/>
  <c r="N39" i="1"/>
  <c r="E38" i="1"/>
  <c r="H38" i="1"/>
  <c r="C38" i="1"/>
  <c r="D38" i="1"/>
  <c r="F38" i="1"/>
  <c r="G38" i="1"/>
  <c r="B38" i="1"/>
  <c r="J40" i="1"/>
  <c r="L40" i="1" l="1"/>
  <c r="M40" i="1"/>
  <c r="K40" i="1"/>
  <c r="N40" i="1"/>
  <c r="O40" i="1"/>
  <c r="P40" i="1"/>
  <c r="J41" i="1"/>
  <c r="D39" i="1"/>
  <c r="E39" i="1"/>
  <c r="H39" i="1"/>
  <c r="C39" i="1"/>
  <c r="B39" i="1"/>
  <c r="G39" i="1"/>
  <c r="F39" i="1"/>
  <c r="M41" i="1" l="1"/>
  <c r="N41" i="1"/>
  <c r="O41" i="1"/>
  <c r="L41" i="1"/>
  <c r="P41" i="1"/>
  <c r="K41" i="1"/>
  <c r="F40" i="1"/>
  <c r="C40" i="1"/>
  <c r="H40" i="1"/>
  <c r="E40" i="1"/>
  <c r="D40" i="1"/>
  <c r="G40" i="1"/>
  <c r="B40" i="1"/>
  <c r="J42" i="1"/>
  <c r="P42" i="1" l="1"/>
  <c r="N42" i="1"/>
  <c r="L42" i="1"/>
  <c r="M42" i="1"/>
  <c r="K42" i="1"/>
  <c r="O42" i="1"/>
  <c r="J43" i="1"/>
  <c r="F41" i="1"/>
  <c r="C41" i="1"/>
  <c r="G41" i="1"/>
  <c r="D41" i="1"/>
  <c r="H41" i="1"/>
  <c r="E41" i="1"/>
  <c r="B41" i="1"/>
  <c r="L43" i="1" l="1"/>
  <c r="M43" i="1"/>
  <c r="K43" i="1"/>
  <c r="N43" i="1"/>
  <c r="O43" i="1"/>
  <c r="P43" i="1"/>
  <c r="C42" i="1"/>
  <c r="E42" i="1"/>
  <c r="B42" i="1"/>
  <c r="F42" i="1"/>
  <c r="G42" i="1"/>
  <c r="D42" i="1"/>
  <c r="H42" i="1"/>
  <c r="J44" i="1"/>
  <c r="N44" i="1" l="1"/>
  <c r="O44" i="1"/>
  <c r="P44" i="1"/>
  <c r="M44" i="1"/>
  <c r="L44" i="1"/>
  <c r="K44" i="1"/>
  <c r="J45" i="1"/>
  <c r="H43" i="1"/>
  <c r="C43" i="1"/>
  <c r="B43" i="1"/>
  <c r="G43" i="1"/>
  <c r="E43" i="1"/>
  <c r="D43" i="1"/>
  <c r="F43" i="1"/>
  <c r="K45" i="1" l="1"/>
  <c r="O45" i="1"/>
  <c r="L45" i="1"/>
  <c r="M45" i="1"/>
  <c r="N45" i="1"/>
  <c r="P45" i="1"/>
  <c r="J46" i="1"/>
  <c r="H44" i="1"/>
  <c r="E44" i="1"/>
  <c r="C44" i="1"/>
  <c r="F44" i="1"/>
  <c r="G44" i="1"/>
  <c r="B44" i="1"/>
  <c r="D44" i="1"/>
  <c r="L46" i="1" l="1"/>
  <c r="M46" i="1"/>
  <c r="K46" i="1"/>
  <c r="N46" i="1"/>
  <c r="O46" i="1"/>
  <c r="P46" i="1"/>
  <c r="J47" i="1"/>
  <c r="F45" i="1"/>
  <c r="G45" i="1"/>
  <c r="B45" i="1"/>
  <c r="H45" i="1"/>
  <c r="D45" i="1"/>
  <c r="C45" i="1"/>
  <c r="E45" i="1"/>
  <c r="O47" i="1" l="1"/>
  <c r="P47" i="1"/>
  <c r="K47" i="1"/>
  <c r="N47" i="1"/>
  <c r="L47" i="1"/>
  <c r="M47" i="1"/>
  <c r="J48" i="1"/>
  <c r="H46" i="1"/>
  <c r="E46" i="1"/>
  <c r="F46" i="1"/>
  <c r="C46" i="1"/>
  <c r="G46" i="1"/>
  <c r="B46" i="1"/>
  <c r="D46" i="1"/>
  <c r="L48" i="1" l="1"/>
  <c r="P48" i="1"/>
  <c r="M48" i="1"/>
  <c r="K48" i="1"/>
  <c r="N48" i="1"/>
  <c r="O48" i="1"/>
  <c r="C47" i="1"/>
  <c r="D47" i="1"/>
  <c r="G47" i="1"/>
  <c r="H47" i="1"/>
  <c r="E47" i="1"/>
  <c r="B47" i="1"/>
  <c r="F47" i="1"/>
  <c r="J49" i="1"/>
  <c r="M49" i="1" l="1"/>
  <c r="N49" i="1"/>
  <c r="O49" i="1"/>
  <c r="P49" i="1"/>
  <c r="K49" i="1"/>
  <c r="L49" i="1"/>
  <c r="J50" i="1"/>
  <c r="E48" i="1"/>
  <c r="B48" i="1"/>
  <c r="D48" i="1"/>
  <c r="F48" i="1"/>
  <c r="C48" i="1"/>
  <c r="H48" i="1"/>
  <c r="G48" i="1"/>
  <c r="P50" i="1" l="1"/>
  <c r="O50" i="1"/>
  <c r="L50" i="1"/>
  <c r="M50" i="1"/>
  <c r="K50" i="1"/>
  <c r="N50" i="1"/>
  <c r="G49" i="1"/>
  <c r="B49" i="1"/>
  <c r="C49" i="1"/>
  <c r="D49" i="1"/>
  <c r="F49" i="1"/>
  <c r="H49" i="1"/>
  <c r="E49" i="1"/>
  <c r="J51" i="1"/>
  <c r="L51" i="1" l="1"/>
  <c r="M51" i="1"/>
  <c r="N51" i="1"/>
  <c r="O51" i="1"/>
  <c r="P51" i="1"/>
  <c r="K51" i="1"/>
</calcChain>
</file>

<file path=xl/sharedStrings.xml><?xml version="1.0" encoding="utf-8"?>
<sst xmlns="http://schemas.openxmlformats.org/spreadsheetml/2006/main" count="35" uniqueCount="21">
  <si>
    <t>Cork oak</t>
  </si>
  <si>
    <t xml:space="preserve">Sánchez-González et al. (2005) </t>
  </si>
  <si>
    <t>S</t>
  </si>
  <si>
    <t>t</t>
  </si>
  <si>
    <t>Maritime pine</t>
  </si>
  <si>
    <t>Oliveira (1985)</t>
  </si>
  <si>
    <t xml:space="preserve">Method: </t>
  </si>
  <si>
    <t>Diference equations</t>
  </si>
  <si>
    <t xml:space="preserve">Growth Function: </t>
  </si>
  <si>
    <t>McDill-Amateis</t>
  </si>
  <si>
    <t>Authors:</t>
  </si>
  <si>
    <t>Species:</t>
  </si>
  <si>
    <t>Guide curve</t>
  </si>
  <si>
    <t>NA</t>
  </si>
  <si>
    <t>Standard age:</t>
  </si>
  <si>
    <t xml:space="preserve">Eucalyptus </t>
  </si>
  <si>
    <t>Diference equations &amp; parameter prediction method</t>
  </si>
  <si>
    <t>Lundqvist-Korf</t>
  </si>
  <si>
    <t>DR:</t>
  </si>
  <si>
    <t>Tomé et al (2006)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</si>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</sst>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sz val="8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readingOrder="1"/>
    </xf>
    <xf numFmtId="0" fontId="2" fillId="0" borderId="0" xfId="0" applyFont="1"/>
    <xf numFmtId="0" fontId="1" fillId="5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2" fillId="6" borderId="1" xfId="0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75000"/>
                  </a:schemeClr>
                </a:solidFill>
              </a:rPr>
              <a:t>Site Index curves</a:t>
            </a:r>
          </a:p>
          <a:p>
            <a:pPr>
              <a:defRPr b="1">
                <a:solidFill>
                  <a:schemeClr val="accent2">
                    <a:lumMod val="75000"/>
                  </a:schemeClr>
                </a:solidFill>
              </a:defRPr>
            </a:pPr>
            <a:r>
              <a:rPr lang="en-US" b="0">
                <a:solidFill>
                  <a:schemeClr val="accent2">
                    <a:lumMod val="75000"/>
                  </a:schemeClr>
                </a:solidFill>
              </a:rPr>
              <a:t>(Cork oak)</a:t>
            </a:r>
            <a:endParaRPr lang="en-US" b="1">
              <a:solidFill>
                <a:schemeClr val="accent2">
                  <a:lumMod val="7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Sheet1!$K$25</c:f>
              <c:strCache>
                <c:ptCount val="1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Sheet1!$K$26:$K$51</c:f>
              <c:numCache>
                <c:formatCode>0.00</c:formatCode>
                <c:ptCount val="26"/>
                <c:pt idx="0">
                  <c:v>2.2786496038657383E-2</c:v>
                </c:pt>
                <c:pt idx="1">
                  <c:v>0.16855913152395605</c:v>
                </c:pt>
                <c:pt idx="2">
                  <c:v>0.45368796780368914</c:v>
                </c:pt>
                <c:pt idx="3">
                  <c:v>0.80224908652797455</c:v>
                </c:pt>
                <c:pt idx="4">
                  <c:v>1.1931319567401251</c:v>
                </c:pt>
                <c:pt idx="5">
                  <c:v>1.6129953745810455</c:v>
                </c:pt>
                <c:pt idx="6">
                  <c:v>2.0522714311898911</c:v>
                </c:pt>
                <c:pt idx="7">
                  <c:v>2.5037063073887307</c:v>
                </c:pt>
                <c:pt idx="8">
                  <c:v>2.96165210202664</c:v>
                </c:pt>
                <c:pt idx="9">
                  <c:v>3.4216576479165273</c:v>
                </c:pt>
                <c:pt idx="10">
                  <c:v>3.8802020240164024</c:v>
                </c:pt>
                <c:pt idx="11">
                  <c:v>4.3345058370202301</c:v>
                </c:pt>
                <c:pt idx="12">
                  <c:v>4.7823896198593827</c:v>
                </c:pt>
                <c:pt idx="13">
                  <c:v>5.2221633517991304</c:v>
                </c:pt>
                <c:pt idx="14">
                  <c:v>5.6525380070836277</c:v>
                </c:pt>
                <c:pt idx="15">
                  <c:v>6.0725535485811877</c:v>
                </c:pt>
                <c:pt idx="16">
                  <c:v>6.4815196894019236</c:v>
                </c:pt>
                <c:pt idx="17">
                  <c:v>6.8789668468859313</c:v>
                </c:pt>
                <c:pt idx="18">
                  <c:v>7.2646053890396471</c:v>
                </c:pt>
                <c:pt idx="19">
                  <c:v>7.6382917132514869</c:v>
                </c:pt>
                <c:pt idx="20" formatCode="0">
                  <c:v>8</c:v>
                </c:pt>
                <c:pt idx="21">
                  <c:v>8.349798703876564</c:v>
                </c:pt>
                <c:pt idx="22">
                  <c:v>8.6878310105763692</c:v>
                </c:pt>
                <c:pt idx="23">
                  <c:v>9.0142986189368859</c:v>
                </c:pt>
                <c:pt idx="24">
                  <c:v>9.329448312062004</c:v>
                </c:pt>
                <c:pt idx="25">
                  <c:v>9.6335608676067128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F9-40DC-BB12-AF97A8CEE80C}"/>
            </c:ext>
          </c:extLst>
        </c:ser>
        <c:ser>
          <c:idx val="1"/>
          <c:order val="1"/>
          <c:tx>
            <c:strRef>
              <c:f>Sheet1!$L$25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Sheet1!$L$26:$L$51</c:f>
              <c:numCache>
                <c:formatCode>0.00</c:formatCode>
                <c:ptCount val="26"/>
                <c:pt idx="0">
                  <c:v>3.3778394753783712E-2</c:v>
                </c:pt>
                <c:pt idx="1">
                  <c:v>0.24902379317614037</c:v>
                </c:pt>
                <c:pt idx="2">
                  <c:v>0.66585430739077223</c:v>
                </c:pt>
                <c:pt idx="3">
                  <c:v>1.1680255847418062</c:v>
                </c:pt>
                <c:pt idx="4">
                  <c:v>1.7217228526565886</c:v>
                </c:pt>
                <c:pt idx="5">
                  <c:v>2.3056360411799663</c:v>
                </c:pt>
                <c:pt idx="6">
                  <c:v>2.9048673901054429</c:v>
                </c:pt>
                <c:pt idx="7">
                  <c:v>3.5086005245697849</c:v>
                </c:pt>
                <c:pt idx="8">
                  <c:v>4.1088935793061374</c:v>
                </c:pt>
                <c:pt idx="9">
                  <c:v>4.699933677275852</c:v>
                </c:pt>
                <c:pt idx="10">
                  <c:v>5.2775245508939941</c:v>
                </c:pt>
                <c:pt idx="11">
                  <c:v>5.8387115281687878</c:v>
                </c:pt>
                <c:pt idx="12">
                  <c:v>6.3814970207106549</c:v>
                </c:pt>
                <c:pt idx="13">
                  <c:v>6.904620369812327</c:v>
                </c:pt>
                <c:pt idx="14">
                  <c:v>7.4073857467195561</c:v>
                </c:pt>
                <c:pt idx="15">
                  <c:v>7.8895270041846297</c:v>
                </c:pt>
                <c:pt idx="16">
                  <c:v>8.3511014237041703</c:v>
                </c:pt>
                <c:pt idx="17">
                  <c:v>8.792406264038231</c:v>
                </c:pt>
                <c:pt idx="18">
                  <c:v>9.2139133802294957</c:v>
                </c:pt>
                <c:pt idx="19">
                  <c:v>9.6162181860294531</c:v>
                </c:pt>
                <c:pt idx="20" formatCode="0">
                  <c:v>10</c:v>
                </c:pt>
                <c:pt idx="21">
                  <c:v>10.36599141606491</c:v>
                </c:pt>
                <c:pt idx="22">
                  <c:v>10.714954815466204</c:v>
                </c:pt>
                <c:pt idx="23">
                  <c:v>11.047664517258136</c:v>
                </c:pt>
                <c:pt idx="24">
                  <c:v>11.364893368907625</c:v>
                </c:pt>
                <c:pt idx="25">
                  <c:v>11.667402822546148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F9-40DC-BB12-AF97A8CEE80C}"/>
            </c:ext>
          </c:extLst>
        </c:ser>
        <c:ser>
          <c:idx val="2"/>
          <c:order val="2"/>
          <c:tx>
            <c:strRef>
              <c:f>Sheet1!$M$25</c:f>
              <c:strCache>
                <c:ptCount val="1"/>
                <c:pt idx="0">
                  <c:v>12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Sheet1!$M$26:$M$51</c:f>
              <c:numCache>
                <c:formatCode>0.00</c:formatCode>
                <c:ptCount val="26"/>
                <c:pt idx="0">
                  <c:v>4.9790606686509753E-2</c:v>
                </c:pt>
                <c:pt idx="1">
                  <c:v>0.36526876700640099</c:v>
                </c:pt>
                <c:pt idx="2">
                  <c:v>0.96748164176831064</c:v>
                </c:pt>
                <c:pt idx="3">
                  <c:v>1.6780993327333467</c:v>
                </c:pt>
                <c:pt idx="4">
                  <c:v>2.4433800926220801</c:v>
                </c:pt>
                <c:pt idx="5">
                  <c:v>3.2304268854172622</c:v>
                </c:pt>
                <c:pt idx="6">
                  <c:v>4.0175755171412897</c:v>
                </c:pt>
                <c:pt idx="7">
                  <c:v>4.7903894973845915</c:v>
                </c:pt>
                <c:pt idx="8">
                  <c:v>5.539410899832002</c:v>
                </c:pt>
                <c:pt idx="9">
                  <c:v>6.2586997718742889</c:v>
                </c:pt>
                <c:pt idx="10">
                  <c:v>6.9448174376392506</c:v>
                </c:pt>
                <c:pt idx="11">
                  <c:v>7.5960961915235572</c:v>
                </c:pt>
                <c:pt idx="12">
                  <c:v>8.2121080468849286</c:v>
                </c:pt>
                <c:pt idx="13">
                  <c:v>8.7932770719478981</c:v>
                </c:pt>
                <c:pt idx="14">
                  <c:v>9.3405970602272994</c:v>
                </c:pt>
                <c:pt idx="15">
                  <c:v>9.8554269669523027</c:v>
                </c:pt>
                <c:pt idx="16">
                  <c:v>10.339343819006737</c:v>
                </c:pt>
                <c:pt idx="17">
                  <c:v>10.794038030030435</c:v>
                </c:pt>
                <c:pt idx="18">
                  <c:v>11.221239903184971</c:v>
                </c:pt>
                <c:pt idx="19">
                  <c:v>11.622668974823481</c:v>
                </c:pt>
                <c:pt idx="20" formatCode="0">
                  <c:v>12</c:v>
                </c:pt>
                <c:pt idx="21">
                  <c:v>12.354840987365069</c:v>
                </c:pt>
                <c:pt idx="22">
                  <c:v>12.688719890854841</c:v>
                </c:pt>
                <c:pt idx="23">
                  <c:v>13.003077459702281</c:v>
                </c:pt>
                <c:pt idx="24">
                  <c:v>13.299264413067727</c:v>
                </c:pt>
                <c:pt idx="25">
                  <c:v>13.578541598743824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F9-40DC-BB12-AF97A8CEE80C}"/>
            </c:ext>
          </c:extLst>
        </c:ser>
        <c:ser>
          <c:idx val="3"/>
          <c:order val="3"/>
          <c:tx>
            <c:strRef>
              <c:f>Sheet1!$N$25</c:f>
              <c:strCache>
                <c:ptCount val="1"/>
                <c:pt idx="0">
                  <c:v>14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Sheet1!$N$26:$N$51</c:f>
              <c:numCache>
                <c:formatCode>0.00</c:formatCode>
                <c:ptCount val="26"/>
                <c:pt idx="0">
                  <c:v>7.5280390349330345E-2</c:v>
                </c:pt>
                <c:pt idx="1">
                  <c:v>0.54798300679964629</c:v>
                </c:pt>
                <c:pt idx="2">
                  <c:v>1.4302685046922439</c:v>
                </c:pt>
                <c:pt idx="3">
                  <c:v>2.4388381084878588</c:v>
                </c:pt>
                <c:pt idx="4">
                  <c:v>3.4875121253573753</c:v>
                </c:pt>
                <c:pt idx="5">
                  <c:v>4.5275784238097163</c:v>
                </c:pt>
                <c:pt idx="6">
                  <c:v>5.5308552022053865</c:v>
                </c:pt>
                <c:pt idx="7">
                  <c:v>6.4818061914593024</c:v>
                </c:pt>
                <c:pt idx="8">
                  <c:v>7.3729011394283654</c:v>
                </c:pt>
                <c:pt idx="9">
                  <c:v>8.2016543506343815</c:v>
                </c:pt>
                <c:pt idx="10">
                  <c:v>8.9686866878496243</c:v>
                </c:pt>
                <c:pt idx="11">
                  <c:v>9.6764538579611656</c:v>
                </c:pt>
                <c:pt idx="12">
                  <c:v>10.328417992785379</c:v>
                </c:pt>
                <c:pt idx="13">
                  <c:v>10.928515371537006</c:v>
                </c:pt>
                <c:pt idx="14">
                  <c:v>11.480821357561556</c:v>
                </c:pt>
                <c:pt idx="15">
                  <c:v>11.989345811072665</c:v>
                </c:pt>
                <c:pt idx="16">
                  <c:v>12.457914055160543</c:v>
                </c:pt>
                <c:pt idx="17">
                  <c:v>12.890103286309529</c:v>
                </c:pt>
                <c:pt idx="18">
                  <c:v>13.289214353518233</c:v>
                </c:pt>
                <c:pt idx="19">
                  <c:v>13.658265598748169</c:v>
                </c:pt>
                <c:pt idx="20" formatCode="0">
                  <c:v>13.999999999999998</c:v>
                </c:pt>
                <c:pt idx="21">
                  <c:v>14.316899903497417</c:v>
                </c:pt>
                <c:pt idx="22">
                  <c:v>14.611205662406869</c:v>
                </c:pt>
                <c:pt idx="23">
                  <c:v>14.884935848338099</c:v>
                </c:pt>
                <c:pt idx="24">
                  <c:v>15.139907593069156</c:v>
                </c:pt>
                <c:pt idx="25">
                  <c:v>15.377756202832005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7F9-40DC-BB12-AF97A8CEE80C}"/>
            </c:ext>
          </c:extLst>
        </c:ser>
        <c:ser>
          <c:idx val="4"/>
          <c:order val="4"/>
          <c:tx>
            <c:strRef>
              <c:f>Sheet1!$O$25</c:f>
              <c:strCache>
                <c:ptCount val="1"/>
                <c:pt idx="0">
                  <c:v>16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Sheet1!$O$26:$O$51</c:f>
              <c:numCache>
                <c:formatCode>0.00</c:formatCode>
                <c:ptCount val="26"/>
                <c:pt idx="0">
                  <c:v>0.12219944064313511</c:v>
                </c:pt>
                <c:pt idx="1">
                  <c:v>0.87700289087602878</c:v>
                </c:pt>
                <c:pt idx="2">
                  <c:v>2.2304601742425572</c:v>
                </c:pt>
                <c:pt idx="3">
                  <c:v>3.6952102851851136</c:v>
                </c:pt>
                <c:pt idx="4">
                  <c:v>5.1324548980004012</c:v>
                </c:pt>
                <c:pt idx="5">
                  <c:v>6.4786717205682187</c:v>
                </c:pt>
                <c:pt idx="6">
                  <c:v>7.7084947667627013</c:v>
                </c:pt>
                <c:pt idx="7">
                  <c:v>8.8165535978744352</c:v>
                </c:pt>
                <c:pt idx="8">
                  <c:v>9.807553593407123</c:v>
                </c:pt>
                <c:pt idx="9">
                  <c:v>10.69079766741063</c:v>
                </c:pt>
                <c:pt idx="10">
                  <c:v>11.477217897111867</c:v>
                </c:pt>
                <c:pt idx="11">
                  <c:v>12.177827964603411</c:v>
                </c:pt>
                <c:pt idx="12">
                  <c:v>12.802970167575435</c:v>
                </c:pt>
                <c:pt idx="13">
                  <c:v>13.361998057652453</c:v>
                </c:pt>
                <c:pt idx="14">
                  <c:v>13.863190842808191</c:v>
                </c:pt>
                <c:pt idx="15">
                  <c:v>14.31378512005413</c:v>
                </c:pt>
                <c:pt idx="16">
                  <c:v>14.720060691433597</c:v>
                </c:pt>
                <c:pt idx="17">
                  <c:v>15.087446293684474</c:v>
                </c:pt>
                <c:pt idx="18">
                  <c:v>15.420627449236694</c:v>
                </c:pt>
                <c:pt idx="19">
                  <c:v>15.723647765476661</c:v>
                </c:pt>
                <c:pt idx="20" formatCode="0">
                  <c:v>16</c:v>
                </c:pt>
                <c:pt idx="21">
                  <c:v>16.252705865323161</c:v>
                </c:pt>
                <c:pt idx="22">
                  <c:v>16.484384892539566</c:v>
                </c:pt>
                <c:pt idx="23">
                  <c:v>16.697313294460386</c:v>
                </c:pt>
                <c:pt idx="24">
                  <c:v>16.893473997216763</c:v>
                </c:pt>
                <c:pt idx="25">
                  <c:v>17.074599032867233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7F9-40DC-BB12-AF97A8CEE80C}"/>
            </c:ext>
          </c:extLst>
        </c:ser>
        <c:ser>
          <c:idx val="5"/>
          <c:order val="5"/>
          <c:tx>
            <c:strRef>
              <c:f>Sheet1!$P$25</c:f>
              <c:strCache>
                <c:ptCount val="1"/>
                <c:pt idx="0">
                  <c:v>18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Sheet1!$P$26:$P$51</c:f>
              <c:numCache>
                <c:formatCode>0.00</c:formatCode>
                <c:ptCount val="26"/>
                <c:pt idx="0">
                  <c:v>0.23716793985508811</c:v>
                </c:pt>
                <c:pt idx="1">
                  <c:v>1.6453879014132515</c:v>
                </c:pt>
                <c:pt idx="2">
                  <c:v>3.9487163885363259</c:v>
                </c:pt>
                <c:pt idx="3">
                  <c:v>6.1656070570268708</c:v>
                </c:pt>
                <c:pt idx="4">
                  <c:v>8.1062451273709151</c:v>
                </c:pt>
                <c:pt idx="5">
                  <c:v>9.7448823298674085</c:v>
                </c:pt>
                <c:pt idx="6">
                  <c:v>11.111040495616965</c:v>
                </c:pt>
                <c:pt idx="7">
                  <c:v>12.247861139358923</c:v>
                </c:pt>
                <c:pt idx="8">
                  <c:v>13.197005669584582</c:v>
                </c:pt>
                <c:pt idx="9">
                  <c:v>13.994106169387177</c:v>
                </c:pt>
                <c:pt idx="10">
                  <c:v>14.668187238762183</c:v>
                </c:pt>
                <c:pt idx="11">
                  <c:v>15.242412988607235</c:v>
                </c:pt>
                <c:pt idx="12">
                  <c:v>15.735138591337076</c:v>
                </c:pt>
                <c:pt idx="13">
                  <c:v>16.16090376638541</c:v>
                </c:pt>
                <c:pt idx="14">
                  <c:v>16.531264124216655</c:v>
                </c:pt>
                <c:pt idx="15">
                  <c:v>16.855452195935456</c:v>
                </c:pt>
                <c:pt idx="16">
                  <c:v>17.140890990573716</c:v>
                </c:pt>
                <c:pt idx="17">
                  <c:v>17.39358908983186</c:v>
                </c:pt>
                <c:pt idx="18">
                  <c:v>17.618443795566144</c:v>
                </c:pt>
                <c:pt idx="19">
                  <c:v>17.819474041497315</c:v>
                </c:pt>
                <c:pt idx="20" formatCode="0">
                  <c:v>18</c:v>
                </c:pt>
                <c:pt idx="21">
                  <c:v>18.162782280122574</c:v>
                </c:pt>
                <c:pt idx="22">
                  <c:v>18.310130432888563</c:v>
                </c:pt>
                <c:pt idx="23">
                  <c:v>18.443988054547528</c:v>
                </c:pt>
                <c:pt idx="24">
                  <c:v>18.565999958490998</c:v>
                </c:pt>
                <c:pt idx="25">
                  <c:v>18.677565530922504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7F9-40DC-BB12-AF97A8CEE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680783"/>
        <c:axId val="1812677871"/>
      </c:scatterChart>
      <c:valAx>
        <c:axId val="1812680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2677871"/>
        <c:crosses val="autoZero"/>
        <c:crossBetween val="midCat"/>
      </c:valAx>
      <c:valAx>
        <c:axId val="181267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2680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6">
                    <a:lumMod val="75000"/>
                  </a:schemeClr>
                </a:solidFill>
              </a:rPr>
              <a:t>Site Index curves </a:t>
            </a:r>
          </a:p>
          <a:p>
            <a:pPr>
              <a:defRPr b="1">
                <a:solidFill>
                  <a:schemeClr val="accent6">
                    <a:lumMod val="75000"/>
                  </a:schemeClr>
                </a:solidFill>
              </a:defRPr>
            </a:pPr>
            <a:r>
              <a:rPr lang="en-US" b="0">
                <a:solidFill>
                  <a:schemeClr val="accent6">
                    <a:lumMod val="75000"/>
                  </a:schemeClr>
                </a:solidFill>
              </a:rPr>
              <a:t>(Maritime pine)</a:t>
            </a:r>
            <a:endParaRPr lang="en-US" b="1">
              <a:solidFill>
                <a:schemeClr val="accent6">
                  <a:lumMod val="7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Sheet1!$B$25</c:f>
              <c:strCache>
                <c:ptCount val="1"/>
                <c:pt idx="0">
                  <c:v>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Sheet1!$A$26:$A$51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 formatCode="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Sheet1!$B$26:$B$51</c:f>
              <c:numCache>
                <c:formatCode>0.00</c:formatCode>
                <c:ptCount val="26"/>
                <c:pt idx="0">
                  <c:v>1.3286558533078333E-5</c:v>
                </c:pt>
                <c:pt idx="1">
                  <c:v>0.57051964795627785</c:v>
                </c:pt>
                <c:pt idx="2">
                  <c:v>3.376086942847615</c:v>
                </c:pt>
                <c:pt idx="3">
                  <c:v>6.1065318677872042</c:v>
                </c:pt>
                <c:pt idx="4">
                  <c:v>8.2126843382385033</c:v>
                </c:pt>
                <c:pt idx="5">
                  <c:v>9.8106872738062094</c:v>
                </c:pt>
                <c:pt idx="6">
                  <c:v>11.045252116892478</c:v>
                </c:pt>
                <c:pt idx="7">
                  <c:v>12.021103836218458</c:v>
                </c:pt>
                <c:pt idx="8">
                  <c:v>12.809166912172515</c:v>
                </c:pt>
                <c:pt idx="9">
                  <c:v>13.457652255219102</c:v>
                </c:pt>
                <c:pt idx="10" formatCode="0">
                  <c:v>14</c:v>
                </c:pt>
                <c:pt idx="11">
                  <c:v>14.45995693783056</c:v>
                </c:pt>
                <c:pt idx="12">
                  <c:v>14.854776989016045</c:v>
                </c:pt>
                <c:pt idx="13">
                  <c:v>15.197263922312331</c:v>
                </c:pt>
                <c:pt idx="14">
                  <c:v>15.497102080559431</c:v>
                </c:pt>
                <c:pt idx="15">
                  <c:v>15.761742813814326</c:v>
                </c:pt>
                <c:pt idx="16">
                  <c:v>15.997007997794933</c:v>
                </c:pt>
                <c:pt idx="17">
                  <c:v>16.207509473115067</c:v>
                </c:pt>
                <c:pt idx="18">
                  <c:v>16.396946154395039</c:v>
                </c:pt>
                <c:pt idx="19">
                  <c:v>16.568318200143683</c:v>
                </c:pt>
                <c:pt idx="20">
                  <c:v>16.724083889817003</c:v>
                </c:pt>
                <c:pt idx="21">
                  <c:v>16.866276233384372</c:v>
                </c:pt>
                <c:pt idx="22">
                  <c:v>16.996590823659904</c:v>
                </c:pt>
                <c:pt idx="23">
                  <c:v>17.116452846529576</c:v>
                </c:pt>
                <c:pt idx="24">
                  <c:v>17.227068778665366</c:v>
                </c:pt>
                <c:pt idx="25">
                  <c:v>17.329466692840672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33-4572-BDE2-E8E6F00F96A5}"/>
            </c:ext>
          </c:extLst>
        </c:ser>
        <c:ser>
          <c:idx val="1"/>
          <c:order val="1"/>
          <c:tx>
            <c:strRef>
              <c:f>Sheet1!$C$25</c:f>
              <c:strCache>
                <c:ptCount val="1"/>
                <c:pt idx="0">
                  <c:v>16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Sheet1!$A$26:$A$51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 formatCode="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Sheet1!$C$26:$C$51</c:f>
              <c:numCache>
                <c:formatCode>0.00</c:formatCode>
                <c:ptCount val="26"/>
                <c:pt idx="0">
                  <c:v>1.5184638323518094E-5</c:v>
                </c:pt>
                <c:pt idx="1">
                  <c:v>0.65202245480717469</c:v>
                </c:pt>
                <c:pt idx="2">
                  <c:v>3.8583850775401314</c:v>
                </c:pt>
                <c:pt idx="3">
                  <c:v>6.9788935631853768</c:v>
                </c:pt>
                <c:pt idx="4">
                  <c:v>9.3859249579868607</c:v>
                </c:pt>
                <c:pt idx="5">
                  <c:v>11.212214027207096</c:v>
                </c:pt>
                <c:pt idx="6">
                  <c:v>12.623145276448547</c:v>
                </c:pt>
                <c:pt idx="7">
                  <c:v>13.738404384249666</c:v>
                </c:pt>
                <c:pt idx="8">
                  <c:v>14.63904789962573</c:v>
                </c:pt>
                <c:pt idx="9">
                  <c:v>15.380174005964689</c:v>
                </c:pt>
                <c:pt idx="10" formatCode="0">
                  <c:v>16</c:v>
                </c:pt>
                <c:pt idx="11">
                  <c:v>16.525665071806355</c:v>
                </c:pt>
                <c:pt idx="12">
                  <c:v>16.976887987446908</c:v>
                </c:pt>
                <c:pt idx="13">
                  <c:v>17.368301625499807</c:v>
                </c:pt>
                <c:pt idx="14">
                  <c:v>17.710973806353635</c:v>
                </c:pt>
                <c:pt idx="15">
                  <c:v>18.013420358644943</c:v>
                </c:pt>
                <c:pt idx="16">
                  <c:v>18.28229485462278</c:v>
                </c:pt>
                <c:pt idx="17">
                  <c:v>18.522867969274362</c:v>
                </c:pt>
                <c:pt idx="18">
                  <c:v>18.739367033594331</c:v>
                </c:pt>
                <c:pt idx="19">
                  <c:v>18.93522080016421</c:v>
                </c:pt>
                <c:pt idx="20">
                  <c:v>19.113238731219433</c:v>
                </c:pt>
                <c:pt idx="21">
                  <c:v>19.275744266724995</c:v>
                </c:pt>
                <c:pt idx="22">
                  <c:v>19.424675227039891</c:v>
                </c:pt>
                <c:pt idx="23">
                  <c:v>19.561660396033801</c:v>
                </c:pt>
                <c:pt idx="24">
                  <c:v>19.688078604188991</c:v>
                </c:pt>
                <c:pt idx="25">
                  <c:v>19.805104791817911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33-4572-BDE2-E8E6F00F96A5}"/>
            </c:ext>
          </c:extLst>
        </c:ser>
        <c:ser>
          <c:idx val="2"/>
          <c:order val="2"/>
          <c:tx>
            <c:strRef>
              <c:f>Sheet1!$D$25</c:f>
              <c:strCache>
                <c:ptCount val="1"/>
                <c:pt idx="0">
                  <c:v>18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Sheet1!$A$26:$A$51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 formatCode="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Sheet1!$D$26:$D$51</c:f>
              <c:numCache>
                <c:formatCode>0.00</c:formatCode>
                <c:ptCount val="26"/>
                <c:pt idx="0">
                  <c:v>1.7082718113957855E-5</c:v>
                </c:pt>
                <c:pt idx="1">
                  <c:v>0.73352526165807153</c:v>
                </c:pt>
                <c:pt idx="2">
                  <c:v>4.3406832122326477</c:v>
                </c:pt>
                <c:pt idx="3">
                  <c:v>7.8512552585835493</c:v>
                </c:pt>
                <c:pt idx="4">
                  <c:v>10.559165577735218</c:v>
                </c:pt>
                <c:pt idx="5">
                  <c:v>12.613740780607984</c:v>
                </c:pt>
                <c:pt idx="6">
                  <c:v>14.201038436004616</c:v>
                </c:pt>
                <c:pt idx="7">
                  <c:v>15.455704932280874</c:v>
                </c:pt>
                <c:pt idx="8">
                  <c:v>16.468928887078945</c:v>
                </c:pt>
                <c:pt idx="9">
                  <c:v>17.302695756710275</c:v>
                </c:pt>
                <c:pt idx="10" formatCode="0">
                  <c:v>18</c:v>
                </c:pt>
                <c:pt idx="11">
                  <c:v>18.591373205782148</c:v>
                </c:pt>
                <c:pt idx="12">
                  <c:v>19.09899898587777</c:v>
                </c:pt>
                <c:pt idx="13">
                  <c:v>19.539339328687284</c:v>
                </c:pt>
                <c:pt idx="14">
                  <c:v>19.924845532147842</c:v>
                </c:pt>
                <c:pt idx="15">
                  <c:v>20.26509790347556</c:v>
                </c:pt>
                <c:pt idx="16">
                  <c:v>20.567581711450629</c:v>
                </c:pt>
                <c:pt idx="17">
                  <c:v>20.838226465433657</c:v>
                </c:pt>
                <c:pt idx="18">
                  <c:v>21.081787912793622</c:v>
                </c:pt>
                <c:pt idx="19">
                  <c:v>21.302123400184737</c:v>
                </c:pt>
                <c:pt idx="20">
                  <c:v>21.502393572621862</c:v>
                </c:pt>
                <c:pt idx="21">
                  <c:v>21.685212300065619</c:v>
                </c:pt>
                <c:pt idx="22">
                  <c:v>21.852759630419879</c:v>
                </c:pt>
                <c:pt idx="23">
                  <c:v>22.006867945538026</c:v>
                </c:pt>
                <c:pt idx="24">
                  <c:v>22.149088429712616</c:v>
                </c:pt>
                <c:pt idx="25">
                  <c:v>22.28074289079515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33-4572-BDE2-E8E6F00F96A5}"/>
            </c:ext>
          </c:extLst>
        </c:ser>
        <c:ser>
          <c:idx val="3"/>
          <c:order val="3"/>
          <c:tx>
            <c:strRef>
              <c:f>Sheet1!$E$25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Sheet1!$A$26:$A$51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 formatCode="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Sheet1!$E$26:$E$51</c:f>
              <c:numCache>
                <c:formatCode>0.00</c:formatCode>
                <c:ptCount val="26"/>
                <c:pt idx="0">
                  <c:v>1.8980797904397618E-5</c:v>
                </c:pt>
                <c:pt idx="1">
                  <c:v>0.81502806850896836</c:v>
                </c:pt>
                <c:pt idx="2">
                  <c:v>4.8229813469251646</c:v>
                </c:pt>
                <c:pt idx="3">
                  <c:v>8.7236169539817219</c:v>
                </c:pt>
                <c:pt idx="4">
                  <c:v>11.732406197483575</c:v>
                </c:pt>
                <c:pt idx="5">
                  <c:v>14.015267534008871</c:v>
                </c:pt>
                <c:pt idx="6">
                  <c:v>15.778931595560683</c:v>
                </c:pt>
                <c:pt idx="7">
                  <c:v>17.173005480312082</c:v>
                </c:pt>
                <c:pt idx="8">
                  <c:v>18.298809874532161</c:v>
                </c:pt>
                <c:pt idx="9">
                  <c:v>19.225217507455859</c:v>
                </c:pt>
                <c:pt idx="10" formatCode="0">
                  <c:v>20</c:v>
                </c:pt>
                <c:pt idx="11">
                  <c:v>20.657081339757944</c:v>
                </c:pt>
                <c:pt idx="12">
                  <c:v>21.221109984308633</c:v>
                </c:pt>
                <c:pt idx="13">
                  <c:v>21.71037703187476</c:v>
                </c:pt>
                <c:pt idx="14">
                  <c:v>22.138717257942044</c:v>
                </c:pt>
                <c:pt idx="15">
                  <c:v>22.516775448306177</c:v>
                </c:pt>
                <c:pt idx="16">
                  <c:v>22.852868568278474</c:v>
                </c:pt>
                <c:pt idx="17">
                  <c:v>23.153584961592951</c:v>
                </c:pt>
                <c:pt idx="18">
                  <c:v>23.424208791992914</c:v>
                </c:pt>
                <c:pt idx="19">
                  <c:v>23.669026000205264</c:v>
                </c:pt>
                <c:pt idx="20">
                  <c:v>23.891548414024292</c:v>
                </c:pt>
                <c:pt idx="21">
                  <c:v>24.094680333406245</c:v>
                </c:pt>
                <c:pt idx="22">
                  <c:v>24.280844033799866</c:v>
                </c:pt>
                <c:pt idx="23">
                  <c:v>24.452075495042251</c:v>
                </c:pt>
                <c:pt idx="24">
                  <c:v>24.610098255236238</c:v>
                </c:pt>
                <c:pt idx="25">
                  <c:v>24.756380989772389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533-4572-BDE2-E8E6F00F96A5}"/>
            </c:ext>
          </c:extLst>
        </c:ser>
        <c:ser>
          <c:idx val="4"/>
          <c:order val="4"/>
          <c:tx>
            <c:strRef>
              <c:f>Sheet1!$F$25</c:f>
              <c:strCache>
                <c:ptCount val="1"/>
                <c:pt idx="0">
                  <c:v>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Sheet1!$A$26:$A$51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 formatCode="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Sheet1!$F$26:$F$51</c:f>
              <c:numCache>
                <c:formatCode>0.00</c:formatCode>
                <c:ptCount val="26"/>
                <c:pt idx="0">
                  <c:v>2.0878877694837381E-5</c:v>
                </c:pt>
                <c:pt idx="1">
                  <c:v>0.8965308753598652</c:v>
                </c:pt>
                <c:pt idx="2">
                  <c:v>5.3052794816176805</c:v>
                </c:pt>
                <c:pt idx="3">
                  <c:v>9.5959786493798926</c:v>
                </c:pt>
                <c:pt idx="4">
                  <c:v>12.905646817231933</c:v>
                </c:pt>
                <c:pt idx="5">
                  <c:v>15.416794287409758</c:v>
                </c:pt>
                <c:pt idx="6">
                  <c:v>17.356824755116751</c:v>
                </c:pt>
                <c:pt idx="7">
                  <c:v>18.890306028343289</c:v>
                </c:pt>
                <c:pt idx="8">
                  <c:v>20.12869086198538</c:v>
                </c:pt>
                <c:pt idx="9">
                  <c:v>21.147739258201447</c:v>
                </c:pt>
                <c:pt idx="10" formatCode="0">
                  <c:v>22</c:v>
                </c:pt>
                <c:pt idx="11">
                  <c:v>22.722789473733737</c:v>
                </c:pt>
                <c:pt idx="12">
                  <c:v>23.343220982739499</c:v>
                </c:pt>
                <c:pt idx="13">
                  <c:v>23.881414735062236</c:v>
                </c:pt>
                <c:pt idx="14">
                  <c:v>24.352588983736247</c:v>
                </c:pt>
                <c:pt idx="15">
                  <c:v>24.768452993136798</c:v>
                </c:pt>
                <c:pt idx="16">
                  <c:v>25.138155425106323</c:v>
                </c:pt>
                <c:pt idx="17">
                  <c:v>25.468943457752246</c:v>
                </c:pt>
                <c:pt idx="18">
                  <c:v>25.766629671192206</c:v>
                </c:pt>
                <c:pt idx="19">
                  <c:v>26.035928600225787</c:v>
                </c:pt>
                <c:pt idx="20">
                  <c:v>26.280703255426719</c:v>
                </c:pt>
                <c:pt idx="21">
                  <c:v>26.504148366746868</c:v>
                </c:pt>
                <c:pt idx="22">
                  <c:v>26.70892843717985</c:v>
                </c:pt>
                <c:pt idx="23">
                  <c:v>26.897283044546477</c:v>
                </c:pt>
                <c:pt idx="24">
                  <c:v>27.071108080759863</c:v>
                </c:pt>
                <c:pt idx="25">
                  <c:v>27.232019088749627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533-4572-BDE2-E8E6F00F96A5}"/>
            </c:ext>
          </c:extLst>
        </c:ser>
        <c:ser>
          <c:idx val="5"/>
          <c:order val="5"/>
          <c:tx>
            <c:strRef>
              <c:f>Sheet1!$G$25</c:f>
              <c:strCache>
                <c:ptCount val="1"/>
                <c:pt idx="0">
                  <c:v>24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Sheet1!$A$26:$A$51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 formatCode="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Sheet1!$G$26:$G$51</c:f>
              <c:numCache>
                <c:formatCode>0.00</c:formatCode>
                <c:ptCount val="26"/>
                <c:pt idx="0">
                  <c:v>2.277695748527714E-5</c:v>
                </c:pt>
                <c:pt idx="1">
                  <c:v>0.97803368221076203</c:v>
                </c:pt>
                <c:pt idx="2">
                  <c:v>5.7875776163101973</c:v>
                </c:pt>
                <c:pt idx="3">
                  <c:v>10.468340344778065</c:v>
                </c:pt>
                <c:pt idx="4">
                  <c:v>14.078887436980292</c:v>
                </c:pt>
                <c:pt idx="5">
                  <c:v>16.818321040810645</c:v>
                </c:pt>
                <c:pt idx="6">
                  <c:v>18.93471791467282</c:v>
                </c:pt>
                <c:pt idx="7">
                  <c:v>20.607606576374501</c:v>
                </c:pt>
                <c:pt idx="8">
                  <c:v>21.958571849438595</c:v>
                </c:pt>
                <c:pt idx="9">
                  <c:v>23.070261008947032</c:v>
                </c:pt>
                <c:pt idx="10" formatCode="0">
                  <c:v>24</c:v>
                </c:pt>
                <c:pt idx="11">
                  <c:v>24.78849760770953</c:v>
                </c:pt>
                <c:pt idx="12">
                  <c:v>25.465331981170362</c:v>
                </c:pt>
                <c:pt idx="13">
                  <c:v>26.052452438249709</c:v>
                </c:pt>
                <c:pt idx="14">
                  <c:v>26.566460709530453</c:v>
                </c:pt>
                <c:pt idx="15">
                  <c:v>27.020130537967415</c:v>
                </c:pt>
                <c:pt idx="16">
                  <c:v>27.423442281934172</c:v>
                </c:pt>
                <c:pt idx="17">
                  <c:v>27.784301953911545</c:v>
                </c:pt>
                <c:pt idx="18">
                  <c:v>28.109050550391494</c:v>
                </c:pt>
                <c:pt idx="19">
                  <c:v>28.402831200246315</c:v>
                </c:pt>
                <c:pt idx="20">
                  <c:v>28.669858096829149</c:v>
                </c:pt>
                <c:pt idx="21">
                  <c:v>28.913616400087491</c:v>
                </c:pt>
                <c:pt idx="22">
                  <c:v>29.137012840559837</c:v>
                </c:pt>
                <c:pt idx="23">
                  <c:v>29.342490594050702</c:v>
                </c:pt>
                <c:pt idx="24">
                  <c:v>29.532117906283489</c:v>
                </c:pt>
                <c:pt idx="25">
                  <c:v>29.707657187726866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533-4572-BDE2-E8E6F00F96A5}"/>
            </c:ext>
          </c:extLst>
        </c:ser>
        <c:ser>
          <c:idx val="6"/>
          <c:order val="6"/>
          <c:tx>
            <c:strRef>
              <c:f>Sheet1!$H$25</c:f>
              <c:strCache>
                <c:ptCount val="1"/>
                <c:pt idx="0">
                  <c:v>26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Sheet1!$A$26:$A$51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 formatCode="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Sheet1!$H$26:$H$51</c:f>
              <c:numCache>
                <c:formatCode>0.00</c:formatCode>
                <c:ptCount val="26"/>
                <c:pt idx="0">
                  <c:v>2.4675037275716903E-5</c:v>
                </c:pt>
                <c:pt idx="1">
                  <c:v>1.0595364890616588</c:v>
                </c:pt>
                <c:pt idx="2">
                  <c:v>6.2698757510027132</c:v>
                </c:pt>
                <c:pt idx="3">
                  <c:v>11.340702040176238</c:v>
                </c:pt>
                <c:pt idx="4">
                  <c:v>15.252128056728649</c:v>
                </c:pt>
                <c:pt idx="5">
                  <c:v>18.219847794211532</c:v>
                </c:pt>
                <c:pt idx="6">
                  <c:v>20.512611074228889</c:v>
                </c:pt>
                <c:pt idx="7">
                  <c:v>22.324907124405708</c:v>
                </c:pt>
                <c:pt idx="8">
                  <c:v>23.78845283689181</c:v>
                </c:pt>
                <c:pt idx="9">
                  <c:v>24.99278275969262</c:v>
                </c:pt>
                <c:pt idx="10" formatCode="0">
                  <c:v>26</c:v>
                </c:pt>
                <c:pt idx="11">
                  <c:v>26.854205741685327</c:v>
                </c:pt>
                <c:pt idx="12">
                  <c:v>27.587442979601224</c:v>
                </c:pt>
                <c:pt idx="13">
                  <c:v>28.223490141437185</c:v>
                </c:pt>
                <c:pt idx="14">
                  <c:v>28.780332435324659</c:v>
                </c:pt>
                <c:pt idx="15">
                  <c:v>29.271808082798032</c:v>
                </c:pt>
                <c:pt idx="16">
                  <c:v>29.708729138762017</c:v>
                </c:pt>
                <c:pt idx="17">
                  <c:v>30.099660450070839</c:v>
                </c:pt>
                <c:pt idx="18">
                  <c:v>30.451471429590786</c:v>
                </c:pt>
                <c:pt idx="19">
                  <c:v>30.769733800266842</c:v>
                </c:pt>
                <c:pt idx="20">
                  <c:v>31.059012938231579</c:v>
                </c:pt>
                <c:pt idx="21">
                  <c:v>31.323084433428118</c:v>
                </c:pt>
                <c:pt idx="22">
                  <c:v>31.565097243939825</c:v>
                </c:pt>
                <c:pt idx="23">
                  <c:v>31.787698143554927</c:v>
                </c:pt>
                <c:pt idx="24">
                  <c:v>31.99312773180711</c:v>
                </c:pt>
                <c:pt idx="25">
                  <c:v>32.183295286704109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533-4572-BDE2-E8E6F00F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680783"/>
        <c:axId val="1812677871"/>
      </c:scatterChart>
      <c:valAx>
        <c:axId val="1812680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2677871"/>
        <c:crosses val="autoZero"/>
        <c:crossBetween val="midCat"/>
      </c:valAx>
      <c:valAx>
        <c:axId val="181267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2680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75000"/>
                  </a:schemeClr>
                </a:solidFill>
              </a:rPr>
              <a:t>Site Index curves</a:t>
            </a:r>
          </a:p>
          <a:p>
            <a:pPr>
              <a:defRPr b="1">
                <a:solidFill>
                  <a:schemeClr val="accent2">
                    <a:lumMod val="75000"/>
                  </a:schemeClr>
                </a:solidFill>
              </a:defRPr>
            </a:pPr>
            <a:r>
              <a:rPr lang="en-US" b="0">
                <a:solidFill>
                  <a:schemeClr val="accent1">
                    <a:lumMod val="75000"/>
                  </a:schemeClr>
                </a:solidFill>
              </a:rPr>
              <a:t>(Eucalyptus)</a:t>
            </a:r>
            <a:endParaRPr lang="en-US" b="1">
              <a:solidFill>
                <a:schemeClr val="accent1">
                  <a:lumMod val="7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Sheet1!$S$25</c:f>
              <c:strCache>
                <c:ptCount val="1"/>
                <c:pt idx="0">
                  <c:v>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Sheet1!$S$26:$S$51</c:f>
              <c:numCache>
                <c:formatCode>0.00</c:formatCode>
                <c:ptCount val="26"/>
                <c:pt idx="0">
                  <c:v>0.43990376874630788</c:v>
                </c:pt>
                <c:pt idx="1">
                  <c:v>1.9176048130354744</c:v>
                </c:pt>
                <c:pt idx="2">
                  <c:v>5.47450244501412</c:v>
                </c:pt>
                <c:pt idx="3">
                  <c:v>8.7383370364798907</c:v>
                </c:pt>
                <c:pt idx="4">
                  <c:v>11.560002331740078</c:v>
                </c:pt>
                <c:pt idx="5" formatCode="0">
                  <c:v>13.999999999999998</c:v>
                </c:pt>
                <c:pt idx="6">
                  <c:v>16.130921915886113</c:v>
                </c:pt>
                <c:pt idx="7">
                  <c:v>18.012332713484241</c:v>
                </c:pt>
                <c:pt idx="8">
                  <c:v>19.690238648798594</c:v>
                </c:pt>
                <c:pt idx="9">
                  <c:v>21.199977987874664</c:v>
                </c:pt>
                <c:pt idx="10">
                  <c:v>22.568944590494091</c:v>
                </c:pt>
                <c:pt idx="11">
                  <c:v>23.818656599694346</c:v>
                </c:pt>
                <c:pt idx="12">
                  <c:v>24.966252253303843</c:v>
                </c:pt>
                <c:pt idx="13">
                  <c:v>26.025563460418194</c:v>
                </c:pt>
                <c:pt idx="14">
                  <c:v>27.00789148165865</c:v>
                </c:pt>
                <c:pt idx="15">
                  <c:v>27.922574007301446</c:v>
                </c:pt>
                <c:pt idx="16">
                  <c:v>28.777405324938005</c:v>
                </c:pt>
                <c:pt idx="17">
                  <c:v>29.578951889619788</c:v>
                </c:pt>
                <c:pt idx="18">
                  <c:v>30.332792462641823</c:v>
                </c:pt>
                <c:pt idx="19">
                  <c:v>31.043703127116387</c:v>
                </c:pt>
                <c:pt idx="20">
                  <c:v>31.715801493806421</c:v>
                </c:pt>
                <c:pt idx="21">
                  <c:v>32.352660315532241</c:v>
                </c:pt>
                <c:pt idx="22">
                  <c:v>32.957397898485176</c:v>
                </c:pt>
                <c:pt idx="23">
                  <c:v>33.53275071888234</c:v>
                </c:pt>
                <c:pt idx="24">
                  <c:v>34.081132250948862</c:v>
                </c:pt>
                <c:pt idx="25">
                  <c:v>34.604681006686974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25-4FAF-921C-F82AC00C93D1}"/>
            </c:ext>
          </c:extLst>
        </c:ser>
        <c:ser>
          <c:idx val="1"/>
          <c:order val="1"/>
          <c:tx>
            <c:strRef>
              <c:f>Sheet1!$T$25</c:f>
              <c:strCache>
                <c:ptCount val="1"/>
                <c:pt idx="0">
                  <c:v>16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Sheet1!$T$26:$T$51</c:f>
              <c:numCache>
                <c:formatCode>0.00</c:formatCode>
                <c:ptCount val="26"/>
                <c:pt idx="0">
                  <c:v>0.66398421481013092</c:v>
                </c:pt>
                <c:pt idx="1">
                  <c:v>2.5713282732730045</c:v>
                </c:pt>
                <c:pt idx="2">
                  <c:v>6.7471197793383855</c:v>
                </c:pt>
                <c:pt idx="3">
                  <c:v>10.372335773918094</c:v>
                </c:pt>
                <c:pt idx="4">
                  <c:v>13.416398122297133</c:v>
                </c:pt>
                <c:pt idx="5" formatCode="0">
                  <c:v>16</c:v>
                </c:pt>
                <c:pt idx="6">
                  <c:v>18.226556637205523</c:v>
                </c:pt>
                <c:pt idx="7">
                  <c:v>20.172691211665782</c:v>
                </c:pt>
                <c:pt idx="8">
                  <c:v>21.894512632632608</c:v>
                </c:pt>
                <c:pt idx="9">
                  <c:v>23.433676822835906</c:v>
                </c:pt>
                <c:pt idx="10">
                  <c:v>24.821704619956826</c:v>
                </c:pt>
                <c:pt idx="11">
                  <c:v>26.082907436206231</c:v>
                </c:pt>
                <c:pt idx="12">
                  <c:v>27.236370179815651</c:v>
                </c:pt>
                <c:pt idx="13">
                  <c:v>28.297314959981478</c:v>
                </c:pt>
                <c:pt idx="14">
                  <c:v>29.278056521795694</c:v>
                </c:pt>
                <c:pt idx="15">
                  <c:v>30.188684501915475</c:v>
                </c:pt>
                <c:pt idx="16">
                  <c:v>31.037559563148104</c:v>
                </c:pt>
                <c:pt idx="17">
                  <c:v>31.831680345896356</c:v>
                </c:pt>
                <c:pt idx="18">
                  <c:v>32.576959134013251</c:v>
                </c:pt>
                <c:pt idx="19">
                  <c:v>33.278431918038031</c:v>
                </c:pt>
                <c:pt idx="20">
                  <c:v>33.940420568585495</c:v>
                </c:pt>
                <c:pt idx="21">
                  <c:v>34.566659540439318</c:v>
                </c:pt>
                <c:pt idx="22">
                  <c:v>35.160395953458128</c:v>
                </c:pt>
                <c:pt idx="23">
                  <c:v>35.724469442590795</c:v>
                </c:pt>
                <c:pt idx="24">
                  <c:v>36.261376458747748</c:v>
                </c:pt>
                <c:pt idx="25">
                  <c:v>36.773322492585542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25-4FAF-921C-F82AC00C93D1}"/>
            </c:ext>
          </c:extLst>
        </c:ser>
        <c:ser>
          <c:idx val="2"/>
          <c:order val="2"/>
          <c:tx>
            <c:strRef>
              <c:f>Sheet1!$U$25</c:f>
              <c:strCache>
                <c:ptCount val="1"/>
                <c:pt idx="0">
                  <c:v>18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Sheet1!$U$26:$U$51</c:f>
              <c:numCache>
                <c:formatCode>0.00</c:formatCode>
                <c:ptCount val="26"/>
                <c:pt idx="0">
                  <c:v>0.95470807449828676</c:v>
                </c:pt>
                <c:pt idx="1">
                  <c:v>3.330664517298128</c:v>
                </c:pt>
                <c:pt idx="2">
                  <c:v>8.1130949041858162</c:v>
                </c:pt>
                <c:pt idx="3">
                  <c:v>12.065467652211783</c:v>
                </c:pt>
                <c:pt idx="4">
                  <c:v>15.299808324153735</c:v>
                </c:pt>
                <c:pt idx="5" formatCode="0">
                  <c:v>18</c:v>
                </c:pt>
                <c:pt idx="6">
                  <c:v>20.299905863942293</c:v>
                </c:pt>
                <c:pt idx="7">
                  <c:v>22.292353353387423</c:v>
                </c:pt>
                <c:pt idx="8">
                  <c:v>24.042770888780467</c:v>
                </c:pt>
                <c:pt idx="9">
                  <c:v>25.598504203116136</c:v>
                </c:pt>
                <c:pt idx="10">
                  <c:v>26.994714424011597</c:v>
                </c:pt>
                <c:pt idx="11">
                  <c:v>28.258130836535042</c:v>
                </c:pt>
                <c:pt idx="12">
                  <c:v>29.409493958594677</c:v>
                </c:pt>
                <c:pt idx="13">
                  <c:v>30.465188397743692</c:v>
                </c:pt>
                <c:pt idx="14">
                  <c:v>31.438362427923654</c:v>
                </c:pt>
                <c:pt idx="15">
                  <c:v>32.339713940126359</c:v>
                </c:pt>
                <c:pt idx="16">
                  <c:v>33.178054091240043</c:v>
                </c:pt>
                <c:pt idx="17">
                  <c:v>33.960719373955207</c:v>
                </c:pt>
                <c:pt idx="18">
                  <c:v>34.693878127757579</c:v>
                </c:pt>
                <c:pt idx="19">
                  <c:v>35.382762115055527</c:v>
                </c:pt>
                <c:pt idx="20">
                  <c:v>36.031843966473694</c:v>
                </c:pt>
                <c:pt idx="21">
                  <c:v>36.644974898507314</c:v>
                </c:pt>
                <c:pt idx="22">
                  <c:v>37.225492849771676</c:v>
                </c:pt>
                <c:pt idx="23">
                  <c:v>37.776308297844622</c:v>
                </c:pt>
                <c:pt idx="24">
                  <c:v>38.299973030767433</c:v>
                </c:pt>
                <c:pt idx="25">
                  <c:v>38.798735755288305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25-4FAF-921C-F82AC00C93D1}"/>
            </c:ext>
          </c:extLst>
        </c:ser>
        <c:ser>
          <c:idx val="3"/>
          <c:order val="3"/>
          <c:tx>
            <c:strRef>
              <c:f>Sheet1!$V$25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Sheet1!$V$26:$V$51</c:f>
              <c:numCache>
                <c:formatCode>0.00</c:formatCode>
                <c:ptCount val="26"/>
                <c:pt idx="0">
                  <c:v>1.3211421213305934</c:v>
                </c:pt>
                <c:pt idx="1">
                  <c:v>4.1980952782903413</c:v>
                </c:pt>
                <c:pt idx="2">
                  <c:v>9.567752769671344</c:v>
                </c:pt>
                <c:pt idx="3">
                  <c:v>13.812930371798497</c:v>
                </c:pt>
                <c:pt idx="4">
                  <c:v>17.207548459544128</c:v>
                </c:pt>
                <c:pt idx="5" formatCode="0">
                  <c:v>20</c:v>
                </c:pt>
                <c:pt idx="6">
                  <c:v>22.353656016628687</c:v>
                </c:pt>
                <c:pt idx="7">
                  <c:v>24.376505903365736</c:v>
                </c:pt>
                <c:pt idx="8">
                  <c:v>26.142462771483594</c:v>
                </c:pt>
                <c:pt idx="9">
                  <c:v>27.703933639889879</c:v>
                </c:pt>
                <c:pt idx="10">
                  <c:v>29.099250961631579</c:v>
                </c:pt>
                <c:pt idx="11">
                  <c:v>30.357209616099539</c:v>
                </c:pt>
                <c:pt idx="12">
                  <c:v>31.499937960068703</c:v>
                </c:pt>
                <c:pt idx="13">
                  <c:v>32.544776873936456</c:v>
                </c:pt>
                <c:pt idx="14">
                  <c:v>33.505547256138584</c:v>
                </c:pt>
                <c:pt idx="15">
                  <c:v>34.393428153188424</c:v>
                </c:pt>
                <c:pt idx="16">
                  <c:v>35.217579665247371</c:v>
                </c:pt>
                <c:pt idx="17">
                  <c:v>35.985594139863075</c:v>
                </c:pt>
                <c:pt idx="18">
                  <c:v>36.703829120016742</c:v>
                </c:pt>
                <c:pt idx="19">
                  <c:v>37.3776571504754</c:v>
                </c:pt>
                <c:pt idx="20">
                  <c:v>38.011656020627541</c:v>
                </c:pt>
                <c:pt idx="21">
                  <c:v>38.609755609141558</c:v>
                </c:pt>
                <c:pt idx="22">
                  <c:v>39.175352621642723</c:v>
                </c:pt>
                <c:pt idx="23">
                  <c:v>39.711401242589019</c:v>
                </c:pt>
                <c:pt idx="24">
                  <c:v>40.220485488070487</c:v>
                </c:pt>
                <c:pt idx="25">
                  <c:v>40.704877493566073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925-4FAF-921C-F82AC00C93D1}"/>
            </c:ext>
          </c:extLst>
        </c:ser>
        <c:ser>
          <c:idx val="4"/>
          <c:order val="4"/>
          <c:tx>
            <c:strRef>
              <c:f>Sheet1!$W$25</c:f>
              <c:strCache>
                <c:ptCount val="1"/>
                <c:pt idx="0">
                  <c:v>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Sheet1!$W$26:$W$51</c:f>
              <c:numCache>
                <c:formatCode>0.00</c:formatCode>
                <c:ptCount val="26"/>
                <c:pt idx="0">
                  <c:v>1.7724376523595269</c:v>
                </c:pt>
                <c:pt idx="1">
                  <c:v>5.1758890546590663</c:v>
                </c:pt>
                <c:pt idx="2">
                  <c:v>11.107112752081965</c:v>
                </c:pt>
                <c:pt idx="3">
                  <c:v>15.610762643347378</c:v>
                </c:pt>
                <c:pt idx="4">
                  <c:v>19.13744587419383</c:v>
                </c:pt>
                <c:pt idx="5" formatCode="0">
                  <c:v>22</c:v>
                </c:pt>
                <c:pt idx="6">
                  <c:v>24.38993260211145</c:v>
                </c:pt>
                <c:pt idx="7">
                  <c:v>26.429221946809555</c:v>
                </c:pt>
                <c:pt idx="8">
                  <c:v>28.199402766760507</c:v>
                </c:pt>
                <c:pt idx="9">
                  <c:v>29.757322425097552</c:v>
                </c:pt>
                <c:pt idx="10">
                  <c:v>31.144034850283649</c:v>
                </c:pt>
                <c:pt idx="11">
                  <c:v>32.390069694706774</c:v>
                </c:pt>
                <c:pt idx="12">
                  <c:v>33.518695763701565</c:v>
                </c:pt>
                <c:pt idx="13">
                  <c:v>34.548022163919804</c:v>
                </c:pt>
                <c:pt idx="14">
                  <c:v>35.492397286645122</c:v>
                </c:pt>
                <c:pt idx="15">
                  <c:v>36.363367751200094</c:v>
                </c:pt>
                <c:pt idx="16">
                  <c:v>37.170352576005932</c:v>
                </c:pt>
                <c:pt idx="17">
                  <c:v>37.921127785773557</c:v>
                </c:pt>
                <c:pt idx="18">
                  <c:v>38.622181652012337</c:v>
                </c:pt>
                <c:pt idx="19">
                  <c:v>39.278979677074297</c:v>
                </c:pt>
                <c:pt idx="20">
                  <c:v>39.896165355448552</c:v>
                </c:pt>
                <c:pt idx="21">
                  <c:v>40.477714422182295</c:v>
                </c:pt>
                <c:pt idx="22">
                  <c:v>41.027054873708131</c:v>
                </c:pt>
                <c:pt idx="23">
                  <c:v>41.547161435316028</c:v>
                </c:pt>
                <c:pt idx="24">
                  <c:v>42.040630698983776</c:v>
                </c:pt>
                <c:pt idx="25">
                  <c:v>42.509741462900415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925-4FAF-921C-F82AC00C93D1}"/>
            </c:ext>
          </c:extLst>
        </c:ser>
        <c:ser>
          <c:idx val="5"/>
          <c:order val="5"/>
          <c:tx>
            <c:strRef>
              <c:f>Sheet1!$X$25</c:f>
              <c:strCache>
                <c:ptCount val="1"/>
                <c:pt idx="0">
                  <c:v>24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Sheet1!$X$26:$X$51</c:f>
              <c:numCache>
                <c:formatCode>0.00</c:formatCode>
                <c:ptCount val="26"/>
                <c:pt idx="0">
                  <c:v>2.3178226519304528</c:v>
                </c:pt>
                <c:pt idx="1">
                  <c:v>6.2661383610661323</c:v>
                </c:pt>
                <c:pt idx="2">
                  <c:v>12.727729732427706</c:v>
                </c:pt>
                <c:pt idx="3">
                  <c:v>17.45563232492286</c:v>
                </c:pt>
                <c:pt idx="4">
                  <c:v>21.087703895665591</c:v>
                </c:pt>
                <c:pt idx="5" formatCode="0">
                  <c:v>24.000000000000004</c:v>
                </c:pt>
                <c:pt idx="6">
                  <c:v>26.410457929893113</c:v>
                </c:pt>
                <c:pt idx="7">
                  <c:v>28.453779768662869</c:v>
                </c:pt>
                <c:pt idx="8">
                  <c:v>30.21824536247011</c:v>
                </c:pt>
                <c:pt idx="9">
                  <c:v>31.764533537963619</c:v>
                </c:pt>
                <c:pt idx="10">
                  <c:v>33.135988972128708</c:v>
                </c:pt>
                <c:pt idx="11">
                  <c:v>34.364564873703735</c:v>
                </c:pt>
                <c:pt idx="12">
                  <c:v>35.474440962532483</c:v>
                </c:pt>
                <c:pt idx="13">
                  <c:v>36.484322052460421</c:v>
                </c:pt>
                <c:pt idx="14">
                  <c:v>37.408952132388706</c:v>
                </c:pt>
                <c:pt idx="15">
                  <c:v>38.260143004538079</c:v>
                </c:pt>
                <c:pt idx="16">
                  <c:v>39.047492024894552</c:v>
                </c:pt>
                <c:pt idx="17">
                  <c:v>39.778894694247057</c:v>
                </c:pt>
                <c:pt idx="18">
                  <c:v>40.460918292463866</c:v>
                </c:pt>
                <c:pt idx="19">
                  <c:v>41.099079195129939</c:v>
                </c:pt>
                <c:pt idx="20">
                  <c:v>41.698052046071844</c:v>
                </c:pt>
                <c:pt idx="21">
                  <c:v>42.261829827492669</c:v>
                </c:pt>
                <c:pt idx="22">
                  <c:v>42.793847961320694</c:v>
                </c:pt>
                <c:pt idx="23">
                  <c:v>43.297081667563248</c:v>
                </c:pt>
                <c:pt idx="24">
                  <c:v>43.774123168624421</c:v>
                </c:pt>
                <c:pt idx="25">
                  <c:v>44.227243516806062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925-4FAF-921C-F82AC00C93D1}"/>
            </c:ext>
          </c:extLst>
        </c:ser>
        <c:ser>
          <c:idx val="6"/>
          <c:order val="6"/>
          <c:tx>
            <c:strRef>
              <c:f>Sheet1!$Y$25</c:f>
              <c:strCache>
                <c:ptCount val="1"/>
                <c:pt idx="0">
                  <c:v>26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Sheet1!$Y$26:$Y$51</c:f>
              <c:numCache>
                <c:formatCode>0.00</c:formatCode>
                <c:ptCount val="26"/>
                <c:pt idx="0">
                  <c:v>2.9665953388759791</c:v>
                </c:pt>
                <c:pt idx="1">
                  <c:v>7.4707877372011176</c:v>
                </c:pt>
                <c:pt idx="2">
                  <c:v>14.426582148282497</c:v>
                </c:pt>
                <c:pt idx="3">
                  <c:v>19.344691473511133</c:v>
                </c:pt>
                <c:pt idx="4">
                  <c:v>23.056810507986437</c:v>
                </c:pt>
                <c:pt idx="5" formatCode="0">
                  <c:v>26.000000000000004</c:v>
                </c:pt>
                <c:pt idx="6">
                  <c:v>28.416654953611296</c:v>
                </c:pt>
                <c:pt idx="7">
                  <c:v>30.452871358217489</c:v>
                </c:pt>
                <c:pt idx="8">
                  <c:v>32.202793819673509</c:v>
                </c:pt>
                <c:pt idx="9">
                  <c:v>33.73033815176678</c:v>
                </c:pt>
                <c:pt idx="10">
                  <c:v>35.080727529187087</c:v>
                </c:pt>
                <c:pt idx="11">
                  <c:v>36.287045302675054</c:v>
                </c:pt>
                <c:pt idx="12">
                  <c:v>37.374168278684131</c:v>
                </c:pt>
                <c:pt idx="13">
                  <c:v>38.361237841987361</c:v>
                </c:pt>
                <c:pt idx="14">
                  <c:v>39.2632729269449</c:v>
                </c:pt>
                <c:pt idx="15">
                  <c:v>40.092257530047355</c:v>
                </c:pt>
                <c:pt idx="16">
                  <c:v>40.857894625504684</c:v>
                </c:pt>
                <c:pt idx="17">
                  <c:v>41.568141578969737</c:v>
                </c:pt>
                <c:pt idx="18">
                  <c:v>42.229598503205565</c:v>
                </c:pt>
                <c:pt idx="19">
                  <c:v>42.847795248404935</c:v>
                </c:pt>
                <c:pt idx="20">
                  <c:v>43.427407030203611</c:v>
                </c:pt>
                <c:pt idx="21">
                  <c:v>43.972418862225503</c:v>
                </c:pt>
                <c:pt idx="22">
                  <c:v>44.486252634750137</c:v>
                </c:pt>
                <c:pt idx="23">
                  <c:v>44.971866519927289</c:v>
                </c:pt>
                <c:pt idx="24">
                  <c:v>45.431833589736598</c:v>
                </c:pt>
                <c:pt idx="25">
                  <c:v>45.868404621378922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925-4FAF-921C-F82AC00C93D1}"/>
            </c:ext>
          </c:extLst>
        </c:ser>
        <c:ser>
          <c:idx val="7"/>
          <c:order val="7"/>
          <c:tx>
            <c:strRef>
              <c:f>Sheet1!$Z$25</c:f>
              <c:strCache>
                <c:ptCount val="1"/>
                <c:pt idx="0">
                  <c:v>28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Sheet1!$J$26:$J$51</c:f>
              <c:numCache>
                <c:formatCode>General</c:formatCode>
                <c:ptCount val="2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</c:numCache>
            </c:numRef>
          </c:xVal>
          <c:yVal>
            <c:numRef>
              <c:f>Sheet1!$Z$26:$Z$51</c:f>
              <c:numCache>
                <c:formatCode>0.00</c:formatCode>
                <c:ptCount val="26"/>
                <c:pt idx="0">
                  <c:v>3.7281187560037541</c:v>
                </c:pt>
                <c:pt idx="1">
                  <c:v>8.7916553774803177</c:v>
                </c:pt>
                <c:pt idx="2">
                  <c:v>16.20099049080132</c:v>
                </c:pt>
                <c:pt idx="3">
                  <c:v>21.275473562066662</c:v>
                </c:pt>
                <c:pt idx="4">
                  <c:v>25.043474608072586</c:v>
                </c:pt>
                <c:pt idx="5" formatCode="0">
                  <c:v>27.999999999999996</c:v>
                </c:pt>
                <c:pt idx="6">
                  <c:v>30.409718397950829</c:v>
                </c:pt>
                <c:pt idx="7">
                  <c:v>32.428744336795077</c:v>
                </c:pt>
                <c:pt idx="8">
                  <c:v>34.156209293920782</c:v>
                </c:pt>
                <c:pt idx="9">
                  <c:v>35.658687100859581</c:v>
                </c:pt>
                <c:pt idx="10">
                  <c:v>36.982884714779431</c:v>
                </c:pt>
                <c:pt idx="11">
                  <c:v>38.16273835459328</c:v>
                </c:pt>
                <c:pt idx="12">
                  <c:v>39.223621969266738</c:v>
                </c:pt>
                <c:pt idx="13">
                  <c:v>40.18496601088431</c:v>
                </c:pt>
                <c:pt idx="14">
                  <c:v>41.061953359905246</c:v>
                </c:pt>
                <c:pt idx="15">
                  <c:v>41.866655212448784</c:v>
                </c:pt>
                <c:pt idx="16">
                  <c:v>42.608814073767327</c:v>
                </c:pt>
                <c:pt idx="17">
                  <c:v>43.296397085965047</c:v>
                </c:pt>
                <c:pt idx="18">
                  <c:v>43.935995639708828</c:v>
                </c:pt>
                <c:pt idx="19">
                  <c:v>44.533119546400926</c:v>
                </c:pt>
                <c:pt idx="20">
                  <c:v>45.092417299946476</c:v>
                </c:pt>
                <c:pt idx="21">
                  <c:v>45.617843519771</c:v>
                </c:pt>
                <c:pt idx="22">
                  <c:v>46.112787989779854</c:v>
                </c:pt>
                <c:pt idx="23">
                  <c:v>46.580176335814862</c:v>
                </c:pt>
                <c:pt idx="24">
                  <c:v>47.022549460546109</c:v>
                </c:pt>
                <c:pt idx="25">
                  <c:v>47.442126862287772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925-4FAF-921C-F82AC00C9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680783"/>
        <c:axId val="1812677871"/>
      </c:scatterChart>
      <c:valAx>
        <c:axId val="1812680783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2677871"/>
        <c:crosses val="autoZero"/>
        <c:crossBetween val="midCat"/>
      </c:valAx>
      <c:valAx>
        <c:axId val="1812677871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2680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</xdr:colOff>
      <xdr:row>18</xdr:row>
      <xdr:rowOff>114300</xdr:rowOff>
    </xdr:from>
    <xdr:to>
      <xdr:col>15</xdr:col>
      <xdr:colOff>579326</xdr:colOff>
      <xdr:row>22</xdr:row>
      <xdr:rowOff>76260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480060"/>
          <a:ext cx="2377646" cy="693480"/>
        </a:xfrm>
        <a:prstGeom prst="rect">
          <a:avLst/>
        </a:prstGeom>
        <a:ln w="28575">
          <a:solidFill>
            <a:schemeClr val="accent2">
              <a:lumMod val="75000"/>
            </a:schemeClr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19</xdr:row>
          <xdr:rowOff>53340</xdr:rowOff>
        </xdr:from>
        <xdr:to>
          <xdr:col>7</xdr:col>
          <xdr:colOff>594360</xdr:colOff>
          <xdr:row>22</xdr:row>
          <xdr:rowOff>129540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449580</xdr:colOff>
      <xdr:row>0</xdr:row>
      <xdr:rowOff>22860</xdr:rowOff>
    </xdr:from>
    <xdr:to>
      <xdr:col>16</xdr:col>
      <xdr:colOff>289560</xdr:colOff>
      <xdr:row>15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441960</xdr:colOff>
      <xdr:row>0</xdr:row>
      <xdr:rowOff>83820</xdr:rowOff>
    </xdr:from>
    <xdr:to>
      <xdr:col>7</xdr:col>
      <xdr:colOff>251460</xdr:colOff>
      <xdr:row>15</xdr:row>
      <xdr:rowOff>83820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449580</xdr:colOff>
      <xdr:row>0</xdr:row>
      <xdr:rowOff>22860</xdr:rowOff>
    </xdr:from>
    <xdr:to>
      <xdr:col>24</xdr:col>
      <xdr:colOff>289560</xdr:colOff>
      <xdr:row>15</xdr:row>
      <xdr:rowOff>22860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45720</xdr:colOff>
      <xdr:row>19</xdr:row>
      <xdr:rowOff>17703</xdr:rowOff>
    </xdr:from>
    <xdr:to>
      <xdr:col>23</xdr:col>
      <xdr:colOff>594360</xdr:colOff>
      <xdr:row>22</xdr:row>
      <xdr:rowOff>126624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6437"/>
        <a:stretch/>
      </xdr:blipFill>
      <xdr:spPr>
        <a:xfrm>
          <a:off x="14432280" y="3492423"/>
          <a:ext cx="1767840" cy="657561"/>
        </a:xfrm>
        <a:prstGeom prst="rect">
          <a:avLst/>
        </a:prstGeom>
        <a:ln w="28575">
          <a:solidFill>
            <a:schemeClr val="accent1">
              <a:lumMod val="75000"/>
            </a:schemeClr>
          </a:solidFill>
        </a:ln>
      </xdr:spPr>
    </xdr:pic>
    <xdr:clientData/>
  </xdr:twoCellAnchor>
  <xdr:twoCellAnchor editAs="oneCell">
    <xdr:from>
      <xdr:col>24</xdr:col>
      <xdr:colOff>83820</xdr:colOff>
      <xdr:row>20</xdr:row>
      <xdr:rowOff>160296</xdr:rowOff>
    </xdr:from>
    <xdr:to>
      <xdr:col>25</xdr:col>
      <xdr:colOff>495427</xdr:colOff>
      <xdr:row>22</xdr:row>
      <xdr:rowOff>106719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299180" y="3817896"/>
          <a:ext cx="1021207" cy="312183"/>
        </a:xfrm>
        <a:prstGeom prst="rect">
          <a:avLst/>
        </a:prstGeom>
        <a:ln w="28575">
          <a:solidFill>
            <a:schemeClr val="accent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AA54"/>
  <sheetViews>
    <sheetView tabSelected="1" topLeftCell="A7" zoomScale="70" workbookViewId="0">
      <selection activeCell="C21" sqref="C21"/>
    </sheetView>
  </sheetViews>
  <sheetFormatPr defaultRowHeight="14.4" x14ac:dyDescent="0.3"/>
  <cols>
    <col min="1" max="1" width="16.109375" bestFit="1" customWidth="1"/>
    <col min="9" max="9" width="10.77734375" customWidth="1"/>
    <col min="10" max="10" width="15.6640625" bestFit="1" customWidth="1"/>
    <col min="18" max="18" width="16.109375" customWidth="1"/>
  </cols>
  <sheetData>
    <row r="12" spans="17:17" x14ac:dyDescent="0.3">
      <c r="Q12" s="19"/>
    </row>
    <row r="17" spans="1:27" x14ac:dyDescent="0.3">
      <c r="A17" s="7" t="s">
        <v>11</v>
      </c>
      <c r="B17" t="s">
        <v>4</v>
      </c>
      <c r="J17" s="7" t="s">
        <v>11</v>
      </c>
      <c r="K17" t="s">
        <v>0</v>
      </c>
      <c r="R17" s="7" t="s">
        <v>11</v>
      </c>
      <c r="S17" t="s">
        <v>15</v>
      </c>
      <c r="Y17" s="18">
        <v>29.0669</v>
      </c>
      <c r="Z17" s="18">
        <v>0.28799999999999998</v>
      </c>
      <c r="AA17" s="17"/>
    </row>
    <row r="18" spans="1:27" x14ac:dyDescent="0.3">
      <c r="A18" s="7" t="s">
        <v>10</v>
      </c>
      <c r="B18" s="6" t="s">
        <v>5</v>
      </c>
      <c r="J18" s="7" t="s">
        <v>10</v>
      </c>
      <c r="K18" s="1" t="s">
        <v>1</v>
      </c>
      <c r="R18" s="7" t="s">
        <v>10</v>
      </c>
      <c r="S18" s="1" t="s">
        <v>19</v>
      </c>
    </row>
    <row r="19" spans="1:27" x14ac:dyDescent="0.3">
      <c r="A19" s="7" t="s">
        <v>6</v>
      </c>
      <c r="B19" t="s">
        <v>12</v>
      </c>
      <c r="J19" s="7" t="s">
        <v>6</v>
      </c>
      <c r="K19" t="s">
        <v>7</v>
      </c>
      <c r="R19" s="7" t="s">
        <v>6</v>
      </c>
      <c r="S19" t="s">
        <v>16</v>
      </c>
      <c r="Y19" s="23" t="s">
        <v>20</v>
      </c>
      <c r="Z19" s="22">
        <f>Y17+Z17*S22</f>
        <v>73.70689999999999</v>
      </c>
    </row>
    <row r="20" spans="1:27" x14ac:dyDescent="0.3">
      <c r="A20" s="7" t="s">
        <v>8</v>
      </c>
      <c r="B20" t="s">
        <v>13</v>
      </c>
      <c r="J20" s="7" t="s">
        <v>8</v>
      </c>
      <c r="K20" t="s">
        <v>9</v>
      </c>
      <c r="R20" s="7" t="s">
        <v>8</v>
      </c>
      <c r="S20" t="s">
        <v>17</v>
      </c>
    </row>
    <row r="21" spans="1:27" x14ac:dyDescent="0.3">
      <c r="A21" s="7" t="s">
        <v>14</v>
      </c>
      <c r="B21" s="14">
        <v>40</v>
      </c>
      <c r="J21" s="7" t="s">
        <v>14</v>
      </c>
      <c r="K21" s="14">
        <v>80</v>
      </c>
      <c r="R21" s="7" t="s">
        <v>14</v>
      </c>
      <c r="S21" s="14">
        <v>10</v>
      </c>
    </row>
    <row r="22" spans="1:27" x14ac:dyDescent="0.3">
      <c r="A22" s="21">
        <v>-14.2234</v>
      </c>
      <c r="J22" s="20">
        <v>20.721599999999999</v>
      </c>
      <c r="R22" s="7" t="s">
        <v>18</v>
      </c>
      <c r="S22" s="14">
        <v>155</v>
      </c>
    </row>
    <row r="23" spans="1:27" x14ac:dyDescent="0.3">
      <c r="J23" s="20">
        <v>1.4486000000000001</v>
      </c>
      <c r="R23" s="18">
        <v>0.48899999999999999</v>
      </c>
    </row>
    <row r="24" spans="1:27" x14ac:dyDescent="0.3">
      <c r="B24" s="26" t="s">
        <v>2</v>
      </c>
      <c r="C24" s="26"/>
      <c r="D24" s="26"/>
      <c r="E24" s="26"/>
      <c r="F24" s="26"/>
      <c r="G24" s="26"/>
      <c r="H24" s="26"/>
      <c r="K24" s="27" t="s">
        <v>2</v>
      </c>
      <c r="L24" s="27"/>
      <c r="M24" s="27"/>
      <c r="N24" s="27"/>
      <c r="O24" s="27"/>
      <c r="P24" s="27"/>
      <c r="S24" s="28" t="s">
        <v>2</v>
      </c>
      <c r="T24" s="28"/>
      <c r="U24" s="28"/>
      <c r="V24" s="28"/>
      <c r="W24" s="28"/>
      <c r="X24" s="28"/>
      <c r="Y24" s="28"/>
      <c r="Z24" s="28"/>
    </row>
    <row r="25" spans="1:27" x14ac:dyDescent="0.3">
      <c r="A25" s="2" t="s">
        <v>3</v>
      </c>
      <c r="B25" s="3">
        <v>14</v>
      </c>
      <c r="C25" s="3">
        <v>16</v>
      </c>
      <c r="D25" s="3">
        <v>18</v>
      </c>
      <c r="E25" s="3">
        <v>20</v>
      </c>
      <c r="F25" s="3">
        <v>22</v>
      </c>
      <c r="G25" s="3">
        <v>24</v>
      </c>
      <c r="H25" s="3">
        <v>26</v>
      </c>
      <c r="J25" s="10" t="s">
        <v>3</v>
      </c>
      <c r="K25" s="8">
        <v>8</v>
      </c>
      <c r="L25" s="8">
        <v>10</v>
      </c>
      <c r="M25" s="8">
        <v>12</v>
      </c>
      <c r="N25" s="8">
        <v>14</v>
      </c>
      <c r="O25" s="8">
        <v>16</v>
      </c>
      <c r="P25" s="8">
        <v>18</v>
      </c>
      <c r="R25" s="10" t="s">
        <v>3</v>
      </c>
      <c r="S25" s="16">
        <v>14</v>
      </c>
      <c r="T25" s="16">
        <v>16</v>
      </c>
      <c r="U25" s="16">
        <v>18</v>
      </c>
      <c r="V25" s="16">
        <v>20</v>
      </c>
      <c r="W25" s="16">
        <v>22</v>
      </c>
      <c r="X25" s="16">
        <v>24</v>
      </c>
      <c r="Y25" s="16">
        <v>26</v>
      </c>
      <c r="Z25" s="16">
        <v>28</v>
      </c>
    </row>
    <row r="26" spans="1:27" x14ac:dyDescent="0.3">
      <c r="A26" s="2">
        <v>1</v>
      </c>
      <c r="B26" s="4">
        <f t="shared" ref="B26:H35" si="0">B$25*EXP($A$22*(1/$A26-1/$B$21))</f>
        <v>1.3286558533078333E-5</v>
      </c>
      <c r="C26" s="4">
        <f t="shared" si="0"/>
        <v>1.5184638323518094E-5</v>
      </c>
      <c r="D26" s="4">
        <f t="shared" si="0"/>
        <v>1.7082718113957855E-5</v>
      </c>
      <c r="E26" s="4">
        <f t="shared" si="0"/>
        <v>1.8980797904397618E-5</v>
      </c>
      <c r="F26" s="4">
        <f t="shared" si="0"/>
        <v>2.0878877694837381E-5</v>
      </c>
      <c r="G26" s="4">
        <f t="shared" si="0"/>
        <v>2.277695748527714E-5</v>
      </c>
      <c r="H26" s="4">
        <f t="shared" si="0"/>
        <v>2.4675037275716903E-5</v>
      </c>
      <c r="J26" s="2">
        <v>1</v>
      </c>
      <c r="K26" s="4">
        <f t="shared" ref="K26:P35" si="1">$J$22/(1-(1-$J$22/K$25)*($K$21/$J26)^$J$23)</f>
        <v>2.2786496038657383E-2</v>
      </c>
      <c r="L26" s="4">
        <f t="shared" si="1"/>
        <v>3.3778394753783712E-2</v>
      </c>
      <c r="M26" s="4">
        <f t="shared" si="1"/>
        <v>4.9790606686509753E-2</v>
      </c>
      <c r="N26" s="4">
        <f t="shared" si="1"/>
        <v>7.5280390349330345E-2</v>
      </c>
      <c r="O26" s="4">
        <f t="shared" si="1"/>
        <v>0.12219944064313511</v>
      </c>
      <c r="P26" s="4">
        <f t="shared" si="1"/>
        <v>0.23716793985508811</v>
      </c>
      <c r="R26" s="2">
        <v>1</v>
      </c>
      <c r="S26" s="4">
        <f t="shared" ref="S26:Z35" si="2">$Z$19*(S$25/$Z$19)^(($S$21/$R26)^$R$23)</f>
        <v>0.43990376874630788</v>
      </c>
      <c r="T26" s="4">
        <f t="shared" si="2"/>
        <v>0.66398421481013092</v>
      </c>
      <c r="U26" s="4">
        <f t="shared" si="2"/>
        <v>0.95470807449828676</v>
      </c>
      <c r="V26" s="4">
        <f t="shared" si="2"/>
        <v>1.3211421213305934</v>
      </c>
      <c r="W26" s="4">
        <f t="shared" si="2"/>
        <v>1.7724376523595269</v>
      </c>
      <c r="X26" s="4">
        <f t="shared" si="2"/>
        <v>2.3178226519304528</v>
      </c>
      <c r="Y26" s="4">
        <f t="shared" si="2"/>
        <v>2.9665953388759791</v>
      </c>
      <c r="Z26" s="4">
        <f t="shared" si="2"/>
        <v>3.7281187560037541</v>
      </c>
    </row>
    <row r="27" spans="1:27" x14ac:dyDescent="0.3">
      <c r="A27" s="2">
        <f>A26+3</f>
        <v>4</v>
      </c>
      <c r="B27" s="4">
        <f t="shared" si="0"/>
        <v>0.57051964795627785</v>
      </c>
      <c r="C27" s="4">
        <f t="shared" si="0"/>
        <v>0.65202245480717469</v>
      </c>
      <c r="D27" s="4">
        <f t="shared" si="0"/>
        <v>0.73352526165807153</v>
      </c>
      <c r="E27" s="4">
        <f t="shared" si="0"/>
        <v>0.81502806850896836</v>
      </c>
      <c r="F27" s="4">
        <f t="shared" si="0"/>
        <v>0.8965308753598652</v>
      </c>
      <c r="G27" s="4">
        <f t="shared" si="0"/>
        <v>0.97803368221076203</v>
      </c>
      <c r="H27" s="4">
        <f t="shared" si="0"/>
        <v>1.0595364890616588</v>
      </c>
      <c r="J27" s="2">
        <f>J26+3</f>
        <v>4</v>
      </c>
      <c r="K27" s="4">
        <f t="shared" si="1"/>
        <v>0.16855913152395605</v>
      </c>
      <c r="L27" s="4">
        <f t="shared" si="1"/>
        <v>0.24902379317614037</v>
      </c>
      <c r="M27" s="4">
        <f t="shared" si="1"/>
        <v>0.36526876700640099</v>
      </c>
      <c r="N27" s="4">
        <f t="shared" si="1"/>
        <v>0.54798300679964629</v>
      </c>
      <c r="O27" s="4">
        <f t="shared" si="1"/>
        <v>0.87700289087602878</v>
      </c>
      <c r="P27" s="4">
        <f t="shared" si="1"/>
        <v>1.6453879014132515</v>
      </c>
      <c r="R27" s="2">
        <f>2</f>
        <v>2</v>
      </c>
      <c r="S27" s="4">
        <f t="shared" si="2"/>
        <v>1.9176048130354744</v>
      </c>
      <c r="T27" s="4">
        <f t="shared" si="2"/>
        <v>2.5713282732730045</v>
      </c>
      <c r="U27" s="4">
        <f t="shared" si="2"/>
        <v>3.330664517298128</v>
      </c>
      <c r="V27" s="4">
        <f t="shared" si="2"/>
        <v>4.1980952782903413</v>
      </c>
      <c r="W27" s="4">
        <f t="shared" si="2"/>
        <v>5.1758890546590663</v>
      </c>
      <c r="X27" s="4">
        <f t="shared" si="2"/>
        <v>6.2661383610661323</v>
      </c>
      <c r="Y27" s="4">
        <f t="shared" si="2"/>
        <v>7.4707877372011176</v>
      </c>
      <c r="Z27" s="4">
        <f t="shared" si="2"/>
        <v>8.7916553774803177</v>
      </c>
    </row>
    <row r="28" spans="1:27" x14ac:dyDescent="0.3">
      <c r="A28" s="2">
        <f>A27+4</f>
        <v>8</v>
      </c>
      <c r="B28" s="4">
        <f t="shared" si="0"/>
        <v>3.376086942847615</v>
      </c>
      <c r="C28" s="4">
        <f t="shared" si="0"/>
        <v>3.8583850775401314</v>
      </c>
      <c r="D28" s="4">
        <f t="shared" si="0"/>
        <v>4.3406832122326477</v>
      </c>
      <c r="E28" s="4">
        <f t="shared" si="0"/>
        <v>4.8229813469251646</v>
      </c>
      <c r="F28" s="4">
        <f t="shared" si="0"/>
        <v>5.3052794816176805</v>
      </c>
      <c r="G28" s="4">
        <f t="shared" si="0"/>
        <v>5.7875776163101973</v>
      </c>
      <c r="H28" s="4">
        <f t="shared" si="0"/>
        <v>6.2698757510027132</v>
      </c>
      <c r="J28" s="2">
        <f>J27+4</f>
        <v>8</v>
      </c>
      <c r="K28" s="4">
        <f t="shared" si="1"/>
        <v>0.45368796780368914</v>
      </c>
      <c r="L28" s="4">
        <f t="shared" si="1"/>
        <v>0.66585430739077223</v>
      </c>
      <c r="M28" s="4">
        <f t="shared" si="1"/>
        <v>0.96748164176831064</v>
      </c>
      <c r="N28" s="4">
        <f t="shared" si="1"/>
        <v>1.4302685046922439</v>
      </c>
      <c r="O28" s="4">
        <f t="shared" si="1"/>
        <v>2.2304601742425572</v>
      </c>
      <c r="P28" s="4">
        <f t="shared" si="1"/>
        <v>3.9487163885363259</v>
      </c>
      <c r="R28" s="2">
        <f>R27+2</f>
        <v>4</v>
      </c>
      <c r="S28" s="4">
        <f t="shared" si="2"/>
        <v>5.47450244501412</v>
      </c>
      <c r="T28" s="4">
        <f t="shared" si="2"/>
        <v>6.7471197793383855</v>
      </c>
      <c r="U28" s="4">
        <f t="shared" si="2"/>
        <v>8.1130949041858162</v>
      </c>
      <c r="V28" s="4">
        <f t="shared" si="2"/>
        <v>9.567752769671344</v>
      </c>
      <c r="W28" s="4">
        <f t="shared" si="2"/>
        <v>11.107112752081965</v>
      </c>
      <c r="X28" s="4">
        <f t="shared" si="2"/>
        <v>12.727729732427706</v>
      </c>
      <c r="Y28" s="4">
        <f t="shared" si="2"/>
        <v>14.426582148282497</v>
      </c>
      <c r="Z28" s="4">
        <f t="shared" si="2"/>
        <v>16.20099049080132</v>
      </c>
    </row>
    <row r="29" spans="1:27" x14ac:dyDescent="0.3">
      <c r="A29" s="2">
        <f t="shared" ref="A29:A49" si="3">A28+4</f>
        <v>12</v>
      </c>
      <c r="B29" s="4">
        <f t="shared" si="0"/>
        <v>6.1065318677872042</v>
      </c>
      <c r="C29" s="4">
        <f t="shared" si="0"/>
        <v>6.9788935631853768</v>
      </c>
      <c r="D29" s="4">
        <f t="shared" si="0"/>
        <v>7.8512552585835493</v>
      </c>
      <c r="E29" s="4">
        <f t="shared" si="0"/>
        <v>8.7236169539817219</v>
      </c>
      <c r="F29" s="4">
        <f t="shared" si="0"/>
        <v>9.5959786493798926</v>
      </c>
      <c r="G29" s="4">
        <f t="shared" si="0"/>
        <v>10.468340344778065</v>
      </c>
      <c r="H29" s="4">
        <f t="shared" si="0"/>
        <v>11.340702040176238</v>
      </c>
      <c r="J29" s="2">
        <f t="shared" ref="J29:J51" si="4">J28+4</f>
        <v>12</v>
      </c>
      <c r="K29" s="4">
        <f t="shared" si="1"/>
        <v>0.80224908652797455</v>
      </c>
      <c r="L29" s="4">
        <f t="shared" si="1"/>
        <v>1.1680255847418062</v>
      </c>
      <c r="M29" s="4">
        <f t="shared" si="1"/>
        <v>1.6780993327333467</v>
      </c>
      <c r="N29" s="4">
        <f t="shared" si="1"/>
        <v>2.4388381084878588</v>
      </c>
      <c r="O29" s="4">
        <f t="shared" si="1"/>
        <v>3.6952102851851136</v>
      </c>
      <c r="P29" s="4">
        <f t="shared" si="1"/>
        <v>6.1656070570268708</v>
      </c>
      <c r="R29" s="2">
        <f t="shared" ref="R29:R51" si="5">R28+2</f>
        <v>6</v>
      </c>
      <c r="S29" s="4">
        <f t="shared" si="2"/>
        <v>8.7383370364798907</v>
      </c>
      <c r="T29" s="4">
        <f t="shared" si="2"/>
        <v>10.372335773918094</v>
      </c>
      <c r="U29" s="4">
        <f t="shared" si="2"/>
        <v>12.065467652211783</v>
      </c>
      <c r="V29" s="4">
        <f t="shared" si="2"/>
        <v>13.812930371798497</v>
      </c>
      <c r="W29" s="4">
        <f t="shared" si="2"/>
        <v>15.610762643347378</v>
      </c>
      <c r="X29" s="4">
        <f t="shared" si="2"/>
        <v>17.45563232492286</v>
      </c>
      <c r="Y29" s="4">
        <f t="shared" si="2"/>
        <v>19.344691473511133</v>
      </c>
      <c r="Z29" s="4">
        <f t="shared" si="2"/>
        <v>21.275473562066662</v>
      </c>
    </row>
    <row r="30" spans="1:27" x14ac:dyDescent="0.3">
      <c r="A30" s="2">
        <f t="shared" si="3"/>
        <v>16</v>
      </c>
      <c r="B30" s="4">
        <f t="shared" si="0"/>
        <v>8.2126843382385033</v>
      </c>
      <c r="C30" s="4">
        <f t="shared" si="0"/>
        <v>9.3859249579868607</v>
      </c>
      <c r="D30" s="4">
        <f t="shared" si="0"/>
        <v>10.559165577735218</v>
      </c>
      <c r="E30" s="4">
        <f t="shared" si="0"/>
        <v>11.732406197483575</v>
      </c>
      <c r="F30" s="4">
        <f t="shared" si="0"/>
        <v>12.905646817231933</v>
      </c>
      <c r="G30" s="4">
        <f t="shared" si="0"/>
        <v>14.078887436980292</v>
      </c>
      <c r="H30" s="4">
        <f t="shared" si="0"/>
        <v>15.252128056728649</v>
      </c>
      <c r="J30" s="2">
        <f t="shared" si="4"/>
        <v>16</v>
      </c>
      <c r="K30" s="4">
        <f t="shared" si="1"/>
        <v>1.1931319567401251</v>
      </c>
      <c r="L30" s="4">
        <f t="shared" si="1"/>
        <v>1.7217228526565886</v>
      </c>
      <c r="M30" s="4">
        <f t="shared" si="1"/>
        <v>2.4433800926220801</v>
      </c>
      <c r="N30" s="4">
        <f t="shared" si="1"/>
        <v>3.4875121253573753</v>
      </c>
      <c r="O30" s="4">
        <f t="shared" si="1"/>
        <v>5.1324548980004012</v>
      </c>
      <c r="P30" s="4">
        <f t="shared" si="1"/>
        <v>8.1062451273709151</v>
      </c>
      <c r="R30" s="2">
        <f t="shared" si="5"/>
        <v>8</v>
      </c>
      <c r="S30" s="4">
        <f t="shared" si="2"/>
        <v>11.560002331740078</v>
      </c>
      <c r="T30" s="4">
        <f t="shared" si="2"/>
        <v>13.416398122297133</v>
      </c>
      <c r="U30" s="4">
        <f t="shared" si="2"/>
        <v>15.299808324153735</v>
      </c>
      <c r="V30" s="4">
        <f t="shared" si="2"/>
        <v>17.207548459544128</v>
      </c>
      <c r="W30" s="4">
        <f t="shared" si="2"/>
        <v>19.13744587419383</v>
      </c>
      <c r="X30" s="4">
        <f t="shared" si="2"/>
        <v>21.087703895665591</v>
      </c>
      <c r="Y30" s="4">
        <f t="shared" si="2"/>
        <v>23.056810507986437</v>
      </c>
      <c r="Z30" s="4">
        <f t="shared" si="2"/>
        <v>25.043474608072586</v>
      </c>
    </row>
    <row r="31" spans="1:27" x14ac:dyDescent="0.3">
      <c r="A31" s="2">
        <f t="shared" si="3"/>
        <v>20</v>
      </c>
      <c r="B31" s="4">
        <f t="shared" si="0"/>
        <v>9.8106872738062094</v>
      </c>
      <c r="C31" s="4">
        <f t="shared" si="0"/>
        <v>11.212214027207096</v>
      </c>
      <c r="D31" s="4">
        <f t="shared" si="0"/>
        <v>12.613740780607984</v>
      </c>
      <c r="E31" s="4">
        <f t="shared" si="0"/>
        <v>14.015267534008871</v>
      </c>
      <c r="F31" s="4">
        <f t="shared" si="0"/>
        <v>15.416794287409758</v>
      </c>
      <c r="G31" s="4">
        <f t="shared" si="0"/>
        <v>16.818321040810645</v>
      </c>
      <c r="H31" s="4">
        <f t="shared" si="0"/>
        <v>18.219847794211532</v>
      </c>
      <c r="J31" s="2">
        <f t="shared" si="4"/>
        <v>20</v>
      </c>
      <c r="K31" s="4">
        <f t="shared" si="1"/>
        <v>1.6129953745810455</v>
      </c>
      <c r="L31" s="4">
        <f t="shared" si="1"/>
        <v>2.3056360411799663</v>
      </c>
      <c r="M31" s="4">
        <f t="shared" si="1"/>
        <v>3.2304268854172622</v>
      </c>
      <c r="N31" s="4">
        <f t="shared" si="1"/>
        <v>4.5275784238097163</v>
      </c>
      <c r="O31" s="4">
        <f t="shared" si="1"/>
        <v>6.4786717205682187</v>
      </c>
      <c r="P31" s="4">
        <f t="shared" si="1"/>
        <v>9.7448823298674085</v>
      </c>
      <c r="R31" s="24">
        <f t="shared" si="5"/>
        <v>10</v>
      </c>
      <c r="S31" s="25">
        <f t="shared" si="2"/>
        <v>13.999999999999998</v>
      </c>
      <c r="T31" s="25">
        <f t="shared" si="2"/>
        <v>16</v>
      </c>
      <c r="U31" s="25">
        <f t="shared" si="2"/>
        <v>18</v>
      </c>
      <c r="V31" s="25">
        <f t="shared" si="2"/>
        <v>20</v>
      </c>
      <c r="W31" s="25">
        <f t="shared" si="2"/>
        <v>22</v>
      </c>
      <c r="X31" s="25">
        <f t="shared" si="2"/>
        <v>24.000000000000004</v>
      </c>
      <c r="Y31" s="25">
        <f t="shared" si="2"/>
        <v>26.000000000000004</v>
      </c>
      <c r="Z31" s="25">
        <f t="shared" si="2"/>
        <v>27.999999999999996</v>
      </c>
    </row>
    <row r="32" spans="1:27" x14ac:dyDescent="0.3">
      <c r="A32" s="2">
        <f t="shared" si="3"/>
        <v>24</v>
      </c>
      <c r="B32" s="4">
        <f t="shared" si="0"/>
        <v>11.045252116892478</v>
      </c>
      <c r="C32" s="4">
        <f t="shared" si="0"/>
        <v>12.623145276448547</v>
      </c>
      <c r="D32" s="4">
        <f t="shared" si="0"/>
        <v>14.201038436004616</v>
      </c>
      <c r="E32" s="4">
        <f t="shared" si="0"/>
        <v>15.778931595560683</v>
      </c>
      <c r="F32" s="4">
        <f t="shared" si="0"/>
        <v>17.356824755116751</v>
      </c>
      <c r="G32" s="4">
        <f t="shared" si="0"/>
        <v>18.93471791467282</v>
      </c>
      <c r="H32" s="4">
        <f t="shared" si="0"/>
        <v>20.512611074228889</v>
      </c>
      <c r="J32" s="2">
        <f t="shared" si="4"/>
        <v>24</v>
      </c>
      <c r="K32" s="4">
        <f t="shared" si="1"/>
        <v>2.0522714311898911</v>
      </c>
      <c r="L32" s="4">
        <f t="shared" si="1"/>
        <v>2.9048673901054429</v>
      </c>
      <c r="M32" s="4">
        <f t="shared" si="1"/>
        <v>4.0175755171412897</v>
      </c>
      <c r="N32" s="4">
        <f t="shared" si="1"/>
        <v>5.5308552022053865</v>
      </c>
      <c r="O32" s="4">
        <f t="shared" si="1"/>
        <v>7.7084947667627013</v>
      </c>
      <c r="P32" s="4">
        <f t="shared" si="1"/>
        <v>11.111040495616965</v>
      </c>
      <c r="R32" s="2">
        <f t="shared" si="5"/>
        <v>12</v>
      </c>
      <c r="S32" s="4">
        <f t="shared" si="2"/>
        <v>16.130921915886113</v>
      </c>
      <c r="T32" s="4">
        <f t="shared" si="2"/>
        <v>18.226556637205523</v>
      </c>
      <c r="U32" s="4">
        <f t="shared" si="2"/>
        <v>20.299905863942293</v>
      </c>
      <c r="V32" s="4">
        <f t="shared" si="2"/>
        <v>22.353656016628687</v>
      </c>
      <c r="W32" s="4">
        <f t="shared" si="2"/>
        <v>24.38993260211145</v>
      </c>
      <c r="X32" s="4">
        <f t="shared" si="2"/>
        <v>26.410457929893113</v>
      </c>
      <c r="Y32" s="4">
        <f t="shared" si="2"/>
        <v>28.416654953611296</v>
      </c>
      <c r="Z32" s="4">
        <f t="shared" si="2"/>
        <v>30.409718397950829</v>
      </c>
    </row>
    <row r="33" spans="1:26" x14ac:dyDescent="0.3">
      <c r="A33" s="2">
        <f t="shared" si="3"/>
        <v>28</v>
      </c>
      <c r="B33" s="4">
        <f t="shared" si="0"/>
        <v>12.021103836218458</v>
      </c>
      <c r="C33" s="4">
        <f t="shared" si="0"/>
        <v>13.738404384249666</v>
      </c>
      <c r="D33" s="4">
        <f t="shared" si="0"/>
        <v>15.455704932280874</v>
      </c>
      <c r="E33" s="4">
        <f t="shared" si="0"/>
        <v>17.173005480312082</v>
      </c>
      <c r="F33" s="4">
        <f t="shared" si="0"/>
        <v>18.890306028343289</v>
      </c>
      <c r="G33" s="4">
        <f t="shared" si="0"/>
        <v>20.607606576374501</v>
      </c>
      <c r="H33" s="4">
        <f t="shared" si="0"/>
        <v>22.324907124405708</v>
      </c>
      <c r="J33" s="2">
        <f t="shared" si="4"/>
        <v>28</v>
      </c>
      <c r="K33" s="4">
        <f t="shared" si="1"/>
        <v>2.5037063073887307</v>
      </c>
      <c r="L33" s="4">
        <f t="shared" si="1"/>
        <v>3.5086005245697849</v>
      </c>
      <c r="M33" s="4">
        <f t="shared" si="1"/>
        <v>4.7903894973845915</v>
      </c>
      <c r="N33" s="4">
        <f t="shared" si="1"/>
        <v>6.4818061914593024</v>
      </c>
      <c r="O33" s="4">
        <f t="shared" si="1"/>
        <v>8.8165535978744352</v>
      </c>
      <c r="P33" s="4">
        <f t="shared" si="1"/>
        <v>12.247861139358923</v>
      </c>
      <c r="R33" s="9">
        <f t="shared" si="5"/>
        <v>14</v>
      </c>
      <c r="S33" s="4">
        <f t="shared" si="2"/>
        <v>18.012332713484241</v>
      </c>
      <c r="T33" s="4">
        <f t="shared" si="2"/>
        <v>20.172691211665782</v>
      </c>
      <c r="U33" s="4">
        <f t="shared" si="2"/>
        <v>22.292353353387423</v>
      </c>
      <c r="V33" s="4">
        <f t="shared" si="2"/>
        <v>24.376505903365736</v>
      </c>
      <c r="W33" s="4">
        <f t="shared" si="2"/>
        <v>26.429221946809555</v>
      </c>
      <c r="X33" s="4">
        <f t="shared" si="2"/>
        <v>28.453779768662869</v>
      </c>
      <c r="Y33" s="4">
        <f t="shared" si="2"/>
        <v>30.452871358217489</v>
      </c>
      <c r="Z33" s="4">
        <f t="shared" si="2"/>
        <v>32.428744336795077</v>
      </c>
    </row>
    <row r="34" spans="1:26" x14ac:dyDescent="0.3">
      <c r="A34" s="2">
        <f t="shared" si="3"/>
        <v>32</v>
      </c>
      <c r="B34" s="4">
        <f t="shared" si="0"/>
        <v>12.809166912172515</v>
      </c>
      <c r="C34" s="4">
        <f t="shared" si="0"/>
        <v>14.63904789962573</v>
      </c>
      <c r="D34" s="4">
        <f t="shared" si="0"/>
        <v>16.468928887078945</v>
      </c>
      <c r="E34" s="4">
        <f t="shared" si="0"/>
        <v>18.298809874532161</v>
      </c>
      <c r="F34" s="4">
        <f t="shared" si="0"/>
        <v>20.12869086198538</v>
      </c>
      <c r="G34" s="4">
        <f t="shared" si="0"/>
        <v>21.958571849438595</v>
      </c>
      <c r="H34" s="4">
        <f t="shared" si="0"/>
        <v>23.78845283689181</v>
      </c>
      <c r="J34" s="2">
        <f t="shared" si="4"/>
        <v>32</v>
      </c>
      <c r="K34" s="4">
        <f t="shared" si="1"/>
        <v>2.96165210202664</v>
      </c>
      <c r="L34" s="4">
        <f t="shared" si="1"/>
        <v>4.1088935793061374</v>
      </c>
      <c r="M34" s="4">
        <f t="shared" si="1"/>
        <v>5.539410899832002</v>
      </c>
      <c r="N34" s="4">
        <f t="shared" si="1"/>
        <v>7.3729011394283654</v>
      </c>
      <c r="O34" s="4">
        <f t="shared" si="1"/>
        <v>9.807553593407123</v>
      </c>
      <c r="P34" s="4">
        <f t="shared" si="1"/>
        <v>13.197005669584582</v>
      </c>
      <c r="R34" s="9">
        <f t="shared" si="5"/>
        <v>16</v>
      </c>
      <c r="S34" s="4">
        <f t="shared" si="2"/>
        <v>19.690238648798594</v>
      </c>
      <c r="T34" s="4">
        <f t="shared" si="2"/>
        <v>21.894512632632608</v>
      </c>
      <c r="U34" s="4">
        <f t="shared" si="2"/>
        <v>24.042770888780467</v>
      </c>
      <c r="V34" s="4">
        <f t="shared" si="2"/>
        <v>26.142462771483594</v>
      </c>
      <c r="W34" s="4">
        <f t="shared" si="2"/>
        <v>28.199402766760507</v>
      </c>
      <c r="X34" s="4">
        <f t="shared" si="2"/>
        <v>30.21824536247011</v>
      </c>
      <c r="Y34" s="4">
        <f t="shared" si="2"/>
        <v>32.202793819673509</v>
      </c>
      <c r="Z34" s="4">
        <f t="shared" si="2"/>
        <v>34.156209293920782</v>
      </c>
    </row>
    <row r="35" spans="1:26" x14ac:dyDescent="0.3">
      <c r="A35" s="2">
        <f t="shared" si="3"/>
        <v>36</v>
      </c>
      <c r="B35" s="4">
        <f t="shared" si="0"/>
        <v>13.457652255219102</v>
      </c>
      <c r="C35" s="4">
        <f t="shared" si="0"/>
        <v>15.380174005964689</v>
      </c>
      <c r="D35" s="4">
        <f t="shared" si="0"/>
        <v>17.302695756710275</v>
      </c>
      <c r="E35" s="4">
        <f t="shared" si="0"/>
        <v>19.225217507455859</v>
      </c>
      <c r="F35" s="4">
        <f t="shared" si="0"/>
        <v>21.147739258201447</v>
      </c>
      <c r="G35" s="4">
        <f t="shared" si="0"/>
        <v>23.070261008947032</v>
      </c>
      <c r="H35" s="4">
        <f t="shared" si="0"/>
        <v>24.99278275969262</v>
      </c>
      <c r="J35" s="2">
        <f t="shared" si="4"/>
        <v>36</v>
      </c>
      <c r="K35" s="4">
        <f t="shared" si="1"/>
        <v>3.4216576479165273</v>
      </c>
      <c r="L35" s="4">
        <f t="shared" si="1"/>
        <v>4.699933677275852</v>
      </c>
      <c r="M35" s="4">
        <f t="shared" si="1"/>
        <v>6.2586997718742889</v>
      </c>
      <c r="N35" s="4">
        <f t="shared" si="1"/>
        <v>8.2016543506343815</v>
      </c>
      <c r="O35" s="4">
        <f t="shared" si="1"/>
        <v>10.69079766741063</v>
      </c>
      <c r="P35" s="4">
        <f t="shared" si="1"/>
        <v>13.994106169387177</v>
      </c>
      <c r="R35" s="9">
        <f t="shared" si="5"/>
        <v>18</v>
      </c>
      <c r="S35" s="4">
        <f t="shared" si="2"/>
        <v>21.199977987874664</v>
      </c>
      <c r="T35" s="4">
        <f t="shared" si="2"/>
        <v>23.433676822835906</v>
      </c>
      <c r="U35" s="4">
        <f t="shared" si="2"/>
        <v>25.598504203116136</v>
      </c>
      <c r="V35" s="4">
        <f t="shared" si="2"/>
        <v>27.703933639889879</v>
      </c>
      <c r="W35" s="4">
        <f t="shared" si="2"/>
        <v>29.757322425097552</v>
      </c>
      <c r="X35" s="4">
        <f t="shared" si="2"/>
        <v>31.764533537963619</v>
      </c>
      <c r="Y35" s="4">
        <f t="shared" si="2"/>
        <v>33.73033815176678</v>
      </c>
      <c r="Z35" s="4">
        <f t="shared" si="2"/>
        <v>35.658687100859581</v>
      </c>
    </row>
    <row r="36" spans="1:26" x14ac:dyDescent="0.3">
      <c r="A36" s="5">
        <f t="shared" si="3"/>
        <v>40</v>
      </c>
      <c r="B36" s="5">
        <f t="shared" ref="B36:H45" si="6">B$25*EXP($A$22*(1/$A36-1/$B$21))</f>
        <v>14</v>
      </c>
      <c r="C36" s="5">
        <f t="shared" si="6"/>
        <v>16</v>
      </c>
      <c r="D36" s="5">
        <f t="shared" si="6"/>
        <v>18</v>
      </c>
      <c r="E36" s="5">
        <f t="shared" si="6"/>
        <v>20</v>
      </c>
      <c r="F36" s="5">
        <f t="shared" si="6"/>
        <v>22</v>
      </c>
      <c r="G36" s="5">
        <f t="shared" si="6"/>
        <v>24</v>
      </c>
      <c r="H36" s="5">
        <f t="shared" si="6"/>
        <v>26</v>
      </c>
      <c r="J36" s="2">
        <f t="shared" si="4"/>
        <v>40</v>
      </c>
      <c r="K36" s="4">
        <f t="shared" ref="K36:P45" si="7">$J$22/(1-(1-$J$22/K$25)*($K$21/$J36)^$J$23)</f>
        <v>3.8802020240164024</v>
      </c>
      <c r="L36" s="4">
        <f t="shared" si="7"/>
        <v>5.2775245508939941</v>
      </c>
      <c r="M36" s="4">
        <f t="shared" si="7"/>
        <v>6.9448174376392506</v>
      </c>
      <c r="N36" s="4">
        <f t="shared" si="7"/>
        <v>8.9686866878496243</v>
      </c>
      <c r="O36" s="4">
        <f t="shared" si="7"/>
        <v>11.477217897111867</v>
      </c>
      <c r="P36" s="4">
        <f t="shared" si="7"/>
        <v>14.668187238762183</v>
      </c>
      <c r="R36" s="9">
        <f t="shared" si="5"/>
        <v>20</v>
      </c>
      <c r="S36" s="4">
        <f t="shared" ref="S36:Z45" si="8">$Z$19*(S$25/$Z$19)^(($S$21/$R36)^$R$23)</f>
        <v>22.568944590494091</v>
      </c>
      <c r="T36" s="4">
        <f t="shared" si="8"/>
        <v>24.821704619956826</v>
      </c>
      <c r="U36" s="4">
        <f t="shared" si="8"/>
        <v>26.994714424011597</v>
      </c>
      <c r="V36" s="4">
        <f t="shared" si="8"/>
        <v>29.099250961631579</v>
      </c>
      <c r="W36" s="4">
        <f t="shared" si="8"/>
        <v>31.144034850283649</v>
      </c>
      <c r="X36" s="4">
        <f t="shared" si="8"/>
        <v>33.135988972128708</v>
      </c>
      <c r="Y36" s="4">
        <f t="shared" si="8"/>
        <v>35.080727529187087</v>
      </c>
      <c r="Z36" s="4">
        <f t="shared" si="8"/>
        <v>36.982884714779431</v>
      </c>
    </row>
    <row r="37" spans="1:26" x14ac:dyDescent="0.3">
      <c r="A37" s="2">
        <f t="shared" si="3"/>
        <v>44</v>
      </c>
      <c r="B37" s="4">
        <f t="shared" si="6"/>
        <v>14.45995693783056</v>
      </c>
      <c r="C37" s="4">
        <f t="shared" si="6"/>
        <v>16.525665071806355</v>
      </c>
      <c r="D37" s="4">
        <f t="shared" si="6"/>
        <v>18.591373205782148</v>
      </c>
      <c r="E37" s="4">
        <f t="shared" si="6"/>
        <v>20.657081339757944</v>
      </c>
      <c r="F37" s="4">
        <f t="shared" si="6"/>
        <v>22.722789473733737</v>
      </c>
      <c r="G37" s="4">
        <f t="shared" si="6"/>
        <v>24.78849760770953</v>
      </c>
      <c r="H37" s="4">
        <f t="shared" si="6"/>
        <v>26.854205741685327</v>
      </c>
      <c r="J37" s="2">
        <f t="shared" si="4"/>
        <v>44</v>
      </c>
      <c r="K37" s="4">
        <f t="shared" si="7"/>
        <v>4.3345058370202301</v>
      </c>
      <c r="L37" s="4">
        <f t="shared" si="7"/>
        <v>5.8387115281687878</v>
      </c>
      <c r="M37" s="4">
        <f t="shared" si="7"/>
        <v>7.5960961915235572</v>
      </c>
      <c r="N37" s="4">
        <f t="shared" si="7"/>
        <v>9.6764538579611656</v>
      </c>
      <c r="O37" s="4">
        <f t="shared" si="7"/>
        <v>12.177827964603411</v>
      </c>
      <c r="P37" s="4">
        <f t="shared" si="7"/>
        <v>15.242412988607235</v>
      </c>
      <c r="R37" s="9">
        <f t="shared" si="5"/>
        <v>22</v>
      </c>
      <c r="S37" s="4">
        <f t="shared" si="8"/>
        <v>23.818656599694346</v>
      </c>
      <c r="T37" s="4">
        <f t="shared" si="8"/>
        <v>26.082907436206231</v>
      </c>
      <c r="U37" s="4">
        <f t="shared" si="8"/>
        <v>28.258130836535042</v>
      </c>
      <c r="V37" s="4">
        <f t="shared" si="8"/>
        <v>30.357209616099539</v>
      </c>
      <c r="W37" s="4">
        <f t="shared" si="8"/>
        <v>32.390069694706774</v>
      </c>
      <c r="X37" s="4">
        <f t="shared" si="8"/>
        <v>34.364564873703735</v>
      </c>
      <c r="Y37" s="4">
        <f t="shared" si="8"/>
        <v>36.287045302675054</v>
      </c>
      <c r="Z37" s="4">
        <f t="shared" si="8"/>
        <v>38.16273835459328</v>
      </c>
    </row>
    <row r="38" spans="1:26" x14ac:dyDescent="0.3">
      <c r="A38" s="2">
        <f t="shared" si="3"/>
        <v>48</v>
      </c>
      <c r="B38" s="4">
        <f t="shared" si="6"/>
        <v>14.854776989016045</v>
      </c>
      <c r="C38" s="4">
        <f t="shared" si="6"/>
        <v>16.976887987446908</v>
      </c>
      <c r="D38" s="4">
        <f t="shared" si="6"/>
        <v>19.09899898587777</v>
      </c>
      <c r="E38" s="4">
        <f t="shared" si="6"/>
        <v>21.221109984308633</v>
      </c>
      <c r="F38" s="4">
        <f t="shared" si="6"/>
        <v>23.343220982739499</v>
      </c>
      <c r="G38" s="4">
        <f t="shared" si="6"/>
        <v>25.465331981170362</v>
      </c>
      <c r="H38" s="4">
        <f t="shared" si="6"/>
        <v>27.587442979601224</v>
      </c>
      <c r="J38" s="2">
        <f t="shared" si="4"/>
        <v>48</v>
      </c>
      <c r="K38" s="4">
        <f t="shared" si="7"/>
        <v>4.7823896198593827</v>
      </c>
      <c r="L38" s="4">
        <f t="shared" si="7"/>
        <v>6.3814970207106549</v>
      </c>
      <c r="M38" s="4">
        <f t="shared" si="7"/>
        <v>8.2121080468849286</v>
      </c>
      <c r="N38" s="4">
        <f t="shared" si="7"/>
        <v>10.328417992785379</v>
      </c>
      <c r="O38" s="4">
        <f t="shared" si="7"/>
        <v>12.802970167575435</v>
      </c>
      <c r="P38" s="4">
        <f t="shared" si="7"/>
        <v>15.735138591337076</v>
      </c>
      <c r="R38" s="9">
        <f t="shared" si="5"/>
        <v>24</v>
      </c>
      <c r="S38" s="4">
        <f t="shared" si="8"/>
        <v>24.966252253303843</v>
      </c>
      <c r="T38" s="4">
        <f t="shared" si="8"/>
        <v>27.236370179815651</v>
      </c>
      <c r="U38" s="4">
        <f t="shared" si="8"/>
        <v>29.409493958594677</v>
      </c>
      <c r="V38" s="4">
        <f t="shared" si="8"/>
        <v>31.499937960068703</v>
      </c>
      <c r="W38" s="4">
        <f t="shared" si="8"/>
        <v>33.518695763701565</v>
      </c>
      <c r="X38" s="4">
        <f t="shared" si="8"/>
        <v>35.474440962532483</v>
      </c>
      <c r="Y38" s="4">
        <f t="shared" si="8"/>
        <v>37.374168278684131</v>
      </c>
      <c r="Z38" s="4">
        <f t="shared" si="8"/>
        <v>39.223621969266738</v>
      </c>
    </row>
    <row r="39" spans="1:26" x14ac:dyDescent="0.3">
      <c r="A39" s="2">
        <f t="shared" si="3"/>
        <v>52</v>
      </c>
      <c r="B39" s="15">
        <f t="shared" si="6"/>
        <v>15.197263922312331</v>
      </c>
      <c r="C39" s="15">
        <f t="shared" si="6"/>
        <v>17.368301625499807</v>
      </c>
      <c r="D39" s="15">
        <f t="shared" si="6"/>
        <v>19.539339328687284</v>
      </c>
      <c r="E39" s="15">
        <f t="shared" si="6"/>
        <v>21.71037703187476</v>
      </c>
      <c r="F39" s="15">
        <f t="shared" si="6"/>
        <v>23.881414735062236</v>
      </c>
      <c r="G39" s="15">
        <f t="shared" si="6"/>
        <v>26.052452438249709</v>
      </c>
      <c r="H39" s="15">
        <f t="shared" si="6"/>
        <v>28.223490141437185</v>
      </c>
      <c r="J39" s="2">
        <f t="shared" si="4"/>
        <v>52</v>
      </c>
      <c r="K39" s="4">
        <f t="shared" si="7"/>
        <v>5.2221633517991304</v>
      </c>
      <c r="L39" s="4">
        <f t="shared" si="7"/>
        <v>6.904620369812327</v>
      </c>
      <c r="M39" s="4">
        <f t="shared" si="7"/>
        <v>8.7932770719478981</v>
      </c>
      <c r="N39" s="4">
        <f t="shared" si="7"/>
        <v>10.928515371537006</v>
      </c>
      <c r="O39" s="4">
        <f t="shared" si="7"/>
        <v>13.361998057652453</v>
      </c>
      <c r="P39" s="4">
        <f t="shared" si="7"/>
        <v>16.16090376638541</v>
      </c>
      <c r="R39" s="9">
        <f t="shared" si="5"/>
        <v>26</v>
      </c>
      <c r="S39" s="4">
        <f t="shared" si="8"/>
        <v>26.025563460418194</v>
      </c>
      <c r="T39" s="4">
        <f t="shared" si="8"/>
        <v>28.297314959981478</v>
      </c>
      <c r="U39" s="4">
        <f t="shared" si="8"/>
        <v>30.465188397743692</v>
      </c>
      <c r="V39" s="4">
        <f t="shared" si="8"/>
        <v>32.544776873936456</v>
      </c>
      <c r="W39" s="4">
        <f t="shared" si="8"/>
        <v>34.548022163919804</v>
      </c>
      <c r="X39" s="4">
        <f t="shared" si="8"/>
        <v>36.484322052460421</v>
      </c>
      <c r="Y39" s="4">
        <f t="shared" si="8"/>
        <v>38.361237841987361</v>
      </c>
      <c r="Z39" s="4">
        <f t="shared" si="8"/>
        <v>40.18496601088431</v>
      </c>
    </row>
    <row r="40" spans="1:26" x14ac:dyDescent="0.3">
      <c r="A40" s="2">
        <f t="shared" si="3"/>
        <v>56</v>
      </c>
      <c r="B40" s="4">
        <f t="shared" si="6"/>
        <v>15.497102080559431</v>
      </c>
      <c r="C40" s="4">
        <f t="shared" si="6"/>
        <v>17.710973806353635</v>
      </c>
      <c r="D40" s="4">
        <f t="shared" si="6"/>
        <v>19.924845532147842</v>
      </c>
      <c r="E40" s="4">
        <f t="shared" si="6"/>
        <v>22.138717257942044</v>
      </c>
      <c r="F40" s="4">
        <f t="shared" si="6"/>
        <v>24.352588983736247</v>
      </c>
      <c r="G40" s="4">
        <f t="shared" si="6"/>
        <v>26.566460709530453</v>
      </c>
      <c r="H40" s="4">
        <f t="shared" si="6"/>
        <v>28.780332435324659</v>
      </c>
      <c r="J40" s="2">
        <f t="shared" si="4"/>
        <v>56</v>
      </c>
      <c r="K40" s="4">
        <f t="shared" si="7"/>
        <v>5.6525380070836277</v>
      </c>
      <c r="L40" s="4">
        <f t="shared" si="7"/>
        <v>7.4073857467195561</v>
      </c>
      <c r="M40" s="4">
        <f t="shared" si="7"/>
        <v>9.3405970602272994</v>
      </c>
      <c r="N40" s="4">
        <f t="shared" si="7"/>
        <v>11.480821357561556</v>
      </c>
      <c r="O40" s="4">
        <f t="shared" si="7"/>
        <v>13.863190842808191</v>
      </c>
      <c r="P40" s="4">
        <f t="shared" si="7"/>
        <v>16.531264124216655</v>
      </c>
      <c r="R40" s="9">
        <f t="shared" si="5"/>
        <v>28</v>
      </c>
      <c r="S40" s="4">
        <f t="shared" si="8"/>
        <v>27.00789148165865</v>
      </c>
      <c r="T40" s="4">
        <f t="shared" si="8"/>
        <v>29.278056521795694</v>
      </c>
      <c r="U40" s="4">
        <f t="shared" si="8"/>
        <v>31.438362427923654</v>
      </c>
      <c r="V40" s="4">
        <f t="shared" si="8"/>
        <v>33.505547256138584</v>
      </c>
      <c r="W40" s="4">
        <f t="shared" si="8"/>
        <v>35.492397286645122</v>
      </c>
      <c r="X40" s="4">
        <f t="shared" si="8"/>
        <v>37.408952132388706</v>
      </c>
      <c r="Y40" s="4">
        <f t="shared" si="8"/>
        <v>39.2632729269449</v>
      </c>
      <c r="Z40" s="4">
        <f t="shared" si="8"/>
        <v>41.061953359905246</v>
      </c>
    </row>
    <row r="41" spans="1:26" x14ac:dyDescent="0.3">
      <c r="A41" s="2">
        <f t="shared" si="3"/>
        <v>60</v>
      </c>
      <c r="B41" s="4">
        <f t="shared" si="6"/>
        <v>15.761742813814326</v>
      </c>
      <c r="C41" s="4">
        <f t="shared" si="6"/>
        <v>18.013420358644943</v>
      </c>
      <c r="D41" s="4">
        <f t="shared" si="6"/>
        <v>20.26509790347556</v>
      </c>
      <c r="E41" s="4">
        <f t="shared" si="6"/>
        <v>22.516775448306177</v>
      </c>
      <c r="F41" s="4">
        <f t="shared" si="6"/>
        <v>24.768452993136798</v>
      </c>
      <c r="G41" s="4">
        <f t="shared" si="6"/>
        <v>27.020130537967415</v>
      </c>
      <c r="H41" s="4">
        <f t="shared" si="6"/>
        <v>29.271808082798032</v>
      </c>
      <c r="J41" s="2">
        <f t="shared" si="4"/>
        <v>60</v>
      </c>
      <c r="K41" s="4">
        <f t="shared" si="7"/>
        <v>6.0725535485811877</v>
      </c>
      <c r="L41" s="4">
        <f t="shared" si="7"/>
        <v>7.8895270041846297</v>
      </c>
      <c r="M41" s="4">
        <f t="shared" si="7"/>
        <v>9.8554269669523027</v>
      </c>
      <c r="N41" s="4">
        <f t="shared" si="7"/>
        <v>11.989345811072665</v>
      </c>
      <c r="O41" s="4">
        <f t="shared" si="7"/>
        <v>14.31378512005413</v>
      </c>
      <c r="P41" s="4">
        <f t="shared" si="7"/>
        <v>16.855452195935456</v>
      </c>
      <c r="R41" s="9">
        <f t="shared" si="5"/>
        <v>30</v>
      </c>
      <c r="S41" s="4">
        <f t="shared" si="8"/>
        <v>27.922574007301446</v>
      </c>
      <c r="T41" s="4">
        <f t="shared" si="8"/>
        <v>30.188684501915475</v>
      </c>
      <c r="U41" s="4">
        <f t="shared" si="8"/>
        <v>32.339713940126359</v>
      </c>
      <c r="V41" s="4">
        <f t="shared" si="8"/>
        <v>34.393428153188424</v>
      </c>
      <c r="W41" s="4">
        <f t="shared" si="8"/>
        <v>36.363367751200094</v>
      </c>
      <c r="X41" s="4">
        <f t="shared" si="8"/>
        <v>38.260143004538079</v>
      </c>
      <c r="Y41" s="4">
        <f t="shared" si="8"/>
        <v>40.092257530047355</v>
      </c>
      <c r="Z41" s="4">
        <f t="shared" si="8"/>
        <v>41.866655212448784</v>
      </c>
    </row>
    <row r="42" spans="1:26" x14ac:dyDescent="0.3">
      <c r="A42" s="2">
        <f t="shared" si="3"/>
        <v>64</v>
      </c>
      <c r="B42" s="4">
        <f t="shared" si="6"/>
        <v>15.997007997794933</v>
      </c>
      <c r="C42" s="4">
        <f t="shared" si="6"/>
        <v>18.28229485462278</v>
      </c>
      <c r="D42" s="4">
        <f t="shared" si="6"/>
        <v>20.567581711450629</v>
      </c>
      <c r="E42" s="4">
        <f t="shared" si="6"/>
        <v>22.852868568278474</v>
      </c>
      <c r="F42" s="4">
        <f t="shared" si="6"/>
        <v>25.138155425106323</v>
      </c>
      <c r="G42" s="4">
        <f t="shared" si="6"/>
        <v>27.423442281934172</v>
      </c>
      <c r="H42" s="4">
        <f t="shared" si="6"/>
        <v>29.708729138762017</v>
      </c>
      <c r="J42" s="2">
        <f t="shared" si="4"/>
        <v>64</v>
      </c>
      <c r="K42" s="4">
        <f t="shared" si="7"/>
        <v>6.4815196894019236</v>
      </c>
      <c r="L42" s="4">
        <f t="shared" si="7"/>
        <v>8.3511014237041703</v>
      </c>
      <c r="M42" s="4">
        <f t="shared" si="7"/>
        <v>10.339343819006737</v>
      </c>
      <c r="N42" s="4">
        <f t="shared" si="7"/>
        <v>12.457914055160543</v>
      </c>
      <c r="O42" s="4">
        <f t="shared" si="7"/>
        <v>14.720060691433597</v>
      </c>
      <c r="P42" s="4">
        <f t="shared" si="7"/>
        <v>17.140890990573716</v>
      </c>
      <c r="R42" s="9">
        <f t="shared" si="5"/>
        <v>32</v>
      </c>
      <c r="S42" s="4">
        <f t="shared" si="8"/>
        <v>28.777405324938005</v>
      </c>
      <c r="T42" s="4">
        <f t="shared" si="8"/>
        <v>31.037559563148104</v>
      </c>
      <c r="U42" s="4">
        <f t="shared" si="8"/>
        <v>33.178054091240043</v>
      </c>
      <c r="V42" s="4">
        <f t="shared" si="8"/>
        <v>35.217579665247371</v>
      </c>
      <c r="W42" s="4">
        <f t="shared" si="8"/>
        <v>37.170352576005932</v>
      </c>
      <c r="X42" s="4">
        <f t="shared" si="8"/>
        <v>39.047492024894552</v>
      </c>
      <c r="Y42" s="4">
        <f t="shared" si="8"/>
        <v>40.857894625504684</v>
      </c>
      <c r="Z42" s="4">
        <f t="shared" si="8"/>
        <v>42.608814073767327</v>
      </c>
    </row>
    <row r="43" spans="1:26" x14ac:dyDescent="0.3">
      <c r="A43" s="2">
        <f t="shared" si="3"/>
        <v>68</v>
      </c>
      <c r="B43" s="4">
        <f t="shared" si="6"/>
        <v>16.207509473115067</v>
      </c>
      <c r="C43" s="4">
        <f t="shared" si="6"/>
        <v>18.522867969274362</v>
      </c>
      <c r="D43" s="4">
        <f t="shared" si="6"/>
        <v>20.838226465433657</v>
      </c>
      <c r="E43" s="4">
        <f t="shared" si="6"/>
        <v>23.153584961592951</v>
      </c>
      <c r="F43" s="4">
        <f t="shared" si="6"/>
        <v>25.468943457752246</v>
      </c>
      <c r="G43" s="4">
        <f t="shared" si="6"/>
        <v>27.784301953911545</v>
      </c>
      <c r="H43" s="4">
        <f t="shared" si="6"/>
        <v>30.099660450070839</v>
      </c>
      <c r="J43" s="2">
        <f t="shared" si="4"/>
        <v>68</v>
      </c>
      <c r="K43" s="4">
        <f t="shared" si="7"/>
        <v>6.8789668468859313</v>
      </c>
      <c r="L43" s="4">
        <f t="shared" si="7"/>
        <v>8.792406264038231</v>
      </c>
      <c r="M43" s="4">
        <f t="shared" si="7"/>
        <v>10.794038030030435</v>
      </c>
      <c r="N43" s="4">
        <f t="shared" si="7"/>
        <v>12.890103286309529</v>
      </c>
      <c r="O43" s="4">
        <f t="shared" si="7"/>
        <v>15.087446293684474</v>
      </c>
      <c r="P43" s="4">
        <f t="shared" si="7"/>
        <v>17.39358908983186</v>
      </c>
      <c r="R43" s="9">
        <f t="shared" si="5"/>
        <v>34</v>
      </c>
      <c r="S43" s="4">
        <f t="shared" si="8"/>
        <v>29.578951889619788</v>
      </c>
      <c r="T43" s="4">
        <f t="shared" si="8"/>
        <v>31.831680345896356</v>
      </c>
      <c r="U43" s="4">
        <f t="shared" si="8"/>
        <v>33.960719373955207</v>
      </c>
      <c r="V43" s="4">
        <f t="shared" si="8"/>
        <v>35.985594139863075</v>
      </c>
      <c r="W43" s="4">
        <f t="shared" si="8"/>
        <v>37.921127785773557</v>
      </c>
      <c r="X43" s="4">
        <f t="shared" si="8"/>
        <v>39.778894694247057</v>
      </c>
      <c r="Y43" s="4">
        <f t="shared" si="8"/>
        <v>41.568141578969737</v>
      </c>
      <c r="Z43" s="4">
        <f t="shared" si="8"/>
        <v>43.296397085965047</v>
      </c>
    </row>
    <row r="44" spans="1:26" x14ac:dyDescent="0.3">
      <c r="A44" s="2">
        <f t="shared" si="3"/>
        <v>72</v>
      </c>
      <c r="B44" s="4">
        <f t="shared" si="6"/>
        <v>16.396946154395039</v>
      </c>
      <c r="C44" s="4">
        <f t="shared" si="6"/>
        <v>18.739367033594331</v>
      </c>
      <c r="D44" s="4">
        <f t="shared" si="6"/>
        <v>21.081787912793622</v>
      </c>
      <c r="E44" s="4">
        <f t="shared" si="6"/>
        <v>23.424208791992914</v>
      </c>
      <c r="F44" s="4">
        <f t="shared" si="6"/>
        <v>25.766629671192206</v>
      </c>
      <c r="G44" s="4">
        <f t="shared" si="6"/>
        <v>28.109050550391494</v>
      </c>
      <c r="H44" s="4">
        <f t="shared" si="6"/>
        <v>30.451471429590786</v>
      </c>
      <c r="J44" s="2">
        <f t="shared" si="4"/>
        <v>72</v>
      </c>
      <c r="K44" s="4">
        <f t="shared" si="7"/>
        <v>7.2646053890396471</v>
      </c>
      <c r="L44" s="4">
        <f t="shared" si="7"/>
        <v>9.2139133802294957</v>
      </c>
      <c r="M44" s="4">
        <f t="shared" si="7"/>
        <v>11.221239903184971</v>
      </c>
      <c r="N44" s="4">
        <f t="shared" si="7"/>
        <v>13.289214353518233</v>
      </c>
      <c r="O44" s="4">
        <f t="shared" si="7"/>
        <v>15.420627449236694</v>
      </c>
      <c r="P44" s="4">
        <f t="shared" si="7"/>
        <v>17.618443795566144</v>
      </c>
      <c r="R44" s="9">
        <f t="shared" si="5"/>
        <v>36</v>
      </c>
      <c r="S44" s="4">
        <f t="shared" si="8"/>
        <v>30.332792462641823</v>
      </c>
      <c r="T44" s="4">
        <f t="shared" si="8"/>
        <v>32.576959134013251</v>
      </c>
      <c r="U44" s="4">
        <f t="shared" si="8"/>
        <v>34.693878127757579</v>
      </c>
      <c r="V44" s="4">
        <f t="shared" si="8"/>
        <v>36.703829120016742</v>
      </c>
      <c r="W44" s="4">
        <f t="shared" si="8"/>
        <v>38.622181652012337</v>
      </c>
      <c r="X44" s="4">
        <f t="shared" si="8"/>
        <v>40.460918292463866</v>
      </c>
      <c r="Y44" s="4">
        <f t="shared" si="8"/>
        <v>42.229598503205565</v>
      </c>
      <c r="Z44" s="4">
        <f t="shared" si="8"/>
        <v>43.935995639708828</v>
      </c>
    </row>
    <row r="45" spans="1:26" x14ac:dyDescent="0.3">
      <c r="A45" s="2">
        <f t="shared" si="3"/>
        <v>76</v>
      </c>
      <c r="B45" s="4">
        <f t="shared" si="6"/>
        <v>16.568318200143683</v>
      </c>
      <c r="C45" s="4">
        <f t="shared" si="6"/>
        <v>18.93522080016421</v>
      </c>
      <c r="D45" s="4">
        <f t="shared" si="6"/>
        <v>21.302123400184737</v>
      </c>
      <c r="E45" s="4">
        <f t="shared" si="6"/>
        <v>23.669026000205264</v>
      </c>
      <c r="F45" s="4">
        <f t="shared" si="6"/>
        <v>26.035928600225787</v>
      </c>
      <c r="G45" s="4">
        <f t="shared" si="6"/>
        <v>28.402831200246315</v>
      </c>
      <c r="H45" s="4">
        <f t="shared" si="6"/>
        <v>30.769733800266842</v>
      </c>
      <c r="J45" s="2">
        <f t="shared" si="4"/>
        <v>76</v>
      </c>
      <c r="K45" s="4">
        <f t="shared" si="7"/>
        <v>7.6382917132514869</v>
      </c>
      <c r="L45" s="4">
        <f t="shared" si="7"/>
        <v>9.6162181860294531</v>
      </c>
      <c r="M45" s="4">
        <f t="shared" si="7"/>
        <v>11.622668974823481</v>
      </c>
      <c r="N45" s="4">
        <f t="shared" si="7"/>
        <v>13.658265598748169</v>
      </c>
      <c r="O45" s="4">
        <f t="shared" si="7"/>
        <v>15.723647765476661</v>
      </c>
      <c r="P45" s="4">
        <f t="shared" si="7"/>
        <v>17.819474041497315</v>
      </c>
      <c r="R45" s="9">
        <f t="shared" si="5"/>
        <v>38</v>
      </c>
      <c r="S45" s="4">
        <f t="shared" si="8"/>
        <v>31.043703127116387</v>
      </c>
      <c r="T45" s="4">
        <f t="shared" si="8"/>
        <v>33.278431918038031</v>
      </c>
      <c r="U45" s="4">
        <f t="shared" si="8"/>
        <v>35.382762115055527</v>
      </c>
      <c r="V45" s="4">
        <f t="shared" si="8"/>
        <v>37.3776571504754</v>
      </c>
      <c r="W45" s="4">
        <f t="shared" si="8"/>
        <v>39.278979677074297</v>
      </c>
      <c r="X45" s="4">
        <f t="shared" si="8"/>
        <v>41.099079195129939</v>
      </c>
      <c r="Y45" s="4">
        <f t="shared" si="8"/>
        <v>42.847795248404935</v>
      </c>
      <c r="Z45" s="4">
        <f t="shared" si="8"/>
        <v>44.533119546400926</v>
      </c>
    </row>
    <row r="46" spans="1:26" x14ac:dyDescent="0.3">
      <c r="A46" s="2">
        <f t="shared" si="3"/>
        <v>80</v>
      </c>
      <c r="B46" s="4">
        <f t="shared" ref="B46:H52" si="9">B$25*EXP($A$22*(1/$A46-1/$B$21))</f>
        <v>16.724083889817003</v>
      </c>
      <c r="C46" s="4">
        <f t="shared" si="9"/>
        <v>19.113238731219433</v>
      </c>
      <c r="D46" s="4">
        <f t="shared" si="9"/>
        <v>21.502393572621862</v>
      </c>
      <c r="E46" s="4">
        <f t="shared" si="9"/>
        <v>23.891548414024292</v>
      </c>
      <c r="F46" s="4">
        <f t="shared" si="9"/>
        <v>26.280703255426719</v>
      </c>
      <c r="G46" s="4">
        <f t="shared" si="9"/>
        <v>28.669858096829149</v>
      </c>
      <c r="H46" s="4">
        <f t="shared" si="9"/>
        <v>31.059012938231579</v>
      </c>
      <c r="J46" s="13">
        <f t="shared" si="4"/>
        <v>80</v>
      </c>
      <c r="K46" s="12">
        <f t="shared" ref="K46:P51" si="10">$J$22/(1-(1-$J$22/K$25)*($K$21/$J46)^$J$23)</f>
        <v>8</v>
      </c>
      <c r="L46" s="12">
        <f t="shared" si="10"/>
        <v>10</v>
      </c>
      <c r="M46" s="12">
        <f t="shared" si="10"/>
        <v>12</v>
      </c>
      <c r="N46" s="12">
        <f t="shared" si="10"/>
        <v>13.999999999999998</v>
      </c>
      <c r="O46" s="12">
        <f t="shared" si="10"/>
        <v>16</v>
      </c>
      <c r="P46" s="12">
        <f t="shared" si="10"/>
        <v>18</v>
      </c>
      <c r="R46" s="9">
        <f t="shared" si="5"/>
        <v>40</v>
      </c>
      <c r="S46" s="4">
        <f t="shared" ref="S46:Z51" si="11">$Z$19*(S$25/$Z$19)^(($S$21/$R46)^$R$23)</f>
        <v>31.715801493806421</v>
      </c>
      <c r="T46" s="4">
        <f t="shared" si="11"/>
        <v>33.940420568585495</v>
      </c>
      <c r="U46" s="4">
        <f t="shared" si="11"/>
        <v>36.031843966473694</v>
      </c>
      <c r="V46" s="4">
        <f t="shared" si="11"/>
        <v>38.011656020627541</v>
      </c>
      <c r="W46" s="4">
        <f t="shared" si="11"/>
        <v>39.896165355448552</v>
      </c>
      <c r="X46" s="4">
        <f t="shared" si="11"/>
        <v>41.698052046071844</v>
      </c>
      <c r="Y46" s="4">
        <f t="shared" si="11"/>
        <v>43.427407030203611</v>
      </c>
      <c r="Z46" s="4">
        <f t="shared" si="11"/>
        <v>45.092417299946476</v>
      </c>
    </row>
    <row r="47" spans="1:26" x14ac:dyDescent="0.3">
      <c r="A47" s="2">
        <f t="shared" si="3"/>
        <v>84</v>
      </c>
      <c r="B47" s="4">
        <f t="shared" si="9"/>
        <v>16.866276233384372</v>
      </c>
      <c r="C47" s="4">
        <f t="shared" si="9"/>
        <v>19.275744266724995</v>
      </c>
      <c r="D47" s="4">
        <f t="shared" si="9"/>
        <v>21.685212300065619</v>
      </c>
      <c r="E47" s="4">
        <f t="shared" si="9"/>
        <v>24.094680333406245</v>
      </c>
      <c r="F47" s="4">
        <f t="shared" si="9"/>
        <v>26.504148366746868</v>
      </c>
      <c r="G47" s="4">
        <f t="shared" si="9"/>
        <v>28.913616400087491</v>
      </c>
      <c r="H47" s="4">
        <f t="shared" si="9"/>
        <v>31.323084433428118</v>
      </c>
      <c r="J47" s="2">
        <f t="shared" si="4"/>
        <v>84</v>
      </c>
      <c r="K47" s="4">
        <f t="shared" si="10"/>
        <v>8.349798703876564</v>
      </c>
      <c r="L47" s="4">
        <f t="shared" si="10"/>
        <v>10.36599141606491</v>
      </c>
      <c r="M47" s="4">
        <f t="shared" si="10"/>
        <v>12.354840987365069</v>
      </c>
      <c r="N47" s="4">
        <f t="shared" si="10"/>
        <v>14.316899903497417</v>
      </c>
      <c r="O47" s="4">
        <f t="shared" si="10"/>
        <v>16.252705865323161</v>
      </c>
      <c r="P47" s="4">
        <f t="shared" si="10"/>
        <v>18.162782280122574</v>
      </c>
      <c r="R47" s="9">
        <f t="shared" si="5"/>
        <v>42</v>
      </c>
      <c r="S47" s="4">
        <f t="shared" si="11"/>
        <v>32.352660315532241</v>
      </c>
      <c r="T47" s="4">
        <f t="shared" si="11"/>
        <v>34.566659540439318</v>
      </c>
      <c r="U47" s="4">
        <f t="shared" si="11"/>
        <v>36.644974898507314</v>
      </c>
      <c r="V47" s="4">
        <f t="shared" si="11"/>
        <v>38.609755609141558</v>
      </c>
      <c r="W47" s="4">
        <f t="shared" si="11"/>
        <v>40.477714422182295</v>
      </c>
      <c r="X47" s="4">
        <f t="shared" si="11"/>
        <v>42.261829827492669</v>
      </c>
      <c r="Y47" s="4">
        <f t="shared" si="11"/>
        <v>43.972418862225503</v>
      </c>
      <c r="Z47" s="4">
        <f t="shared" si="11"/>
        <v>45.617843519771</v>
      </c>
    </row>
    <row r="48" spans="1:26" x14ac:dyDescent="0.3">
      <c r="A48" s="2">
        <f t="shared" si="3"/>
        <v>88</v>
      </c>
      <c r="B48" s="4">
        <f t="shared" si="9"/>
        <v>16.996590823659904</v>
      </c>
      <c r="C48" s="4">
        <f t="shared" si="9"/>
        <v>19.424675227039891</v>
      </c>
      <c r="D48" s="4">
        <f t="shared" si="9"/>
        <v>21.852759630419879</v>
      </c>
      <c r="E48" s="4">
        <f t="shared" si="9"/>
        <v>24.280844033799866</v>
      </c>
      <c r="F48" s="4">
        <f t="shared" si="9"/>
        <v>26.70892843717985</v>
      </c>
      <c r="G48" s="4">
        <f t="shared" si="9"/>
        <v>29.137012840559837</v>
      </c>
      <c r="H48" s="4">
        <f t="shared" si="9"/>
        <v>31.565097243939825</v>
      </c>
      <c r="J48" s="2">
        <f t="shared" si="4"/>
        <v>88</v>
      </c>
      <c r="K48" s="4">
        <f t="shared" si="10"/>
        <v>8.6878310105763692</v>
      </c>
      <c r="L48" s="4">
        <f t="shared" si="10"/>
        <v>10.714954815466204</v>
      </c>
      <c r="M48" s="4">
        <f t="shared" si="10"/>
        <v>12.688719890854841</v>
      </c>
      <c r="N48" s="4">
        <f t="shared" si="10"/>
        <v>14.611205662406869</v>
      </c>
      <c r="O48" s="4">
        <f t="shared" si="10"/>
        <v>16.484384892539566</v>
      </c>
      <c r="P48" s="4">
        <f t="shared" si="10"/>
        <v>18.310130432888563</v>
      </c>
      <c r="R48" s="9">
        <f t="shared" si="5"/>
        <v>44</v>
      </c>
      <c r="S48" s="4">
        <f t="shared" si="11"/>
        <v>32.957397898485176</v>
      </c>
      <c r="T48" s="4">
        <f t="shared" si="11"/>
        <v>35.160395953458128</v>
      </c>
      <c r="U48" s="4">
        <f t="shared" si="11"/>
        <v>37.225492849771676</v>
      </c>
      <c r="V48" s="4">
        <f t="shared" si="11"/>
        <v>39.175352621642723</v>
      </c>
      <c r="W48" s="4">
        <f t="shared" si="11"/>
        <v>41.027054873708131</v>
      </c>
      <c r="X48" s="4">
        <f t="shared" si="11"/>
        <v>42.793847961320694</v>
      </c>
      <c r="Y48" s="4">
        <f t="shared" si="11"/>
        <v>44.486252634750137</v>
      </c>
      <c r="Z48" s="4">
        <f t="shared" si="11"/>
        <v>46.112787989779854</v>
      </c>
    </row>
    <row r="49" spans="1:26" x14ac:dyDescent="0.3">
      <c r="A49" s="2">
        <f t="shared" si="3"/>
        <v>92</v>
      </c>
      <c r="B49" s="4">
        <f t="shared" si="9"/>
        <v>17.116452846529576</v>
      </c>
      <c r="C49" s="4">
        <f t="shared" si="9"/>
        <v>19.561660396033801</v>
      </c>
      <c r="D49" s="4">
        <f t="shared" si="9"/>
        <v>22.006867945538026</v>
      </c>
      <c r="E49" s="4">
        <f t="shared" si="9"/>
        <v>24.452075495042251</v>
      </c>
      <c r="F49" s="4">
        <f t="shared" si="9"/>
        <v>26.897283044546477</v>
      </c>
      <c r="G49" s="4">
        <f t="shared" si="9"/>
        <v>29.342490594050702</v>
      </c>
      <c r="H49" s="4">
        <f t="shared" si="9"/>
        <v>31.787698143554927</v>
      </c>
      <c r="J49" s="2">
        <f t="shared" si="4"/>
        <v>92</v>
      </c>
      <c r="K49" s="4">
        <f t="shared" si="10"/>
        <v>9.0142986189368859</v>
      </c>
      <c r="L49" s="4">
        <f t="shared" si="10"/>
        <v>11.047664517258136</v>
      </c>
      <c r="M49" s="4">
        <f t="shared" si="10"/>
        <v>13.003077459702281</v>
      </c>
      <c r="N49" s="4">
        <f t="shared" si="10"/>
        <v>14.884935848338099</v>
      </c>
      <c r="O49" s="4">
        <f t="shared" si="10"/>
        <v>16.697313294460386</v>
      </c>
      <c r="P49" s="4">
        <f t="shared" si="10"/>
        <v>18.443988054547528</v>
      </c>
      <c r="R49" s="9">
        <f t="shared" si="5"/>
        <v>46</v>
      </c>
      <c r="S49" s="4">
        <f t="shared" si="11"/>
        <v>33.53275071888234</v>
      </c>
      <c r="T49" s="4">
        <f t="shared" si="11"/>
        <v>35.724469442590795</v>
      </c>
      <c r="U49" s="4">
        <f t="shared" si="11"/>
        <v>37.776308297844622</v>
      </c>
      <c r="V49" s="4">
        <f t="shared" si="11"/>
        <v>39.711401242589019</v>
      </c>
      <c r="W49" s="4">
        <f t="shared" si="11"/>
        <v>41.547161435316028</v>
      </c>
      <c r="X49" s="4">
        <f t="shared" si="11"/>
        <v>43.297081667563248</v>
      </c>
      <c r="Y49" s="4">
        <f t="shared" si="11"/>
        <v>44.971866519927289</v>
      </c>
      <c r="Z49" s="4">
        <f t="shared" si="11"/>
        <v>46.580176335814862</v>
      </c>
    </row>
    <row r="50" spans="1:26" x14ac:dyDescent="0.3">
      <c r="A50" s="2">
        <f t="shared" ref="A50:A52" si="12">A49+4</f>
        <v>96</v>
      </c>
      <c r="B50" s="4">
        <f t="shared" si="9"/>
        <v>17.227068778665366</v>
      </c>
      <c r="C50" s="4">
        <f t="shared" si="9"/>
        <v>19.688078604188991</v>
      </c>
      <c r="D50" s="4">
        <f t="shared" si="9"/>
        <v>22.149088429712616</v>
      </c>
      <c r="E50" s="4">
        <f t="shared" si="9"/>
        <v>24.610098255236238</v>
      </c>
      <c r="F50" s="4">
        <f t="shared" si="9"/>
        <v>27.071108080759863</v>
      </c>
      <c r="G50" s="4">
        <f t="shared" si="9"/>
        <v>29.532117906283489</v>
      </c>
      <c r="H50" s="4">
        <f t="shared" si="9"/>
        <v>31.99312773180711</v>
      </c>
      <c r="J50" s="2">
        <f t="shared" si="4"/>
        <v>96</v>
      </c>
      <c r="K50" s="4">
        <f t="shared" si="10"/>
        <v>9.329448312062004</v>
      </c>
      <c r="L50" s="4">
        <f t="shared" si="10"/>
        <v>11.364893368907625</v>
      </c>
      <c r="M50" s="4">
        <f t="shared" si="10"/>
        <v>13.299264413067727</v>
      </c>
      <c r="N50" s="4">
        <f t="shared" si="10"/>
        <v>15.139907593069156</v>
      </c>
      <c r="O50" s="4">
        <f t="shared" si="10"/>
        <v>16.893473997216763</v>
      </c>
      <c r="P50" s="4">
        <f t="shared" si="10"/>
        <v>18.565999958490998</v>
      </c>
      <c r="R50" s="9">
        <f t="shared" si="5"/>
        <v>48</v>
      </c>
      <c r="S50" s="4">
        <f t="shared" si="11"/>
        <v>34.081132250948862</v>
      </c>
      <c r="T50" s="4">
        <f t="shared" si="11"/>
        <v>36.261376458747748</v>
      </c>
      <c r="U50" s="4">
        <f t="shared" si="11"/>
        <v>38.299973030767433</v>
      </c>
      <c r="V50" s="4">
        <f t="shared" si="11"/>
        <v>40.220485488070487</v>
      </c>
      <c r="W50" s="4">
        <f t="shared" si="11"/>
        <v>42.040630698983776</v>
      </c>
      <c r="X50" s="4">
        <f t="shared" si="11"/>
        <v>43.774123168624421</v>
      </c>
      <c r="Y50" s="4">
        <f t="shared" si="11"/>
        <v>45.431833589736598</v>
      </c>
      <c r="Z50" s="4">
        <f t="shared" si="11"/>
        <v>47.022549460546109</v>
      </c>
    </row>
    <row r="51" spans="1:26" x14ac:dyDescent="0.3">
      <c r="A51" s="2">
        <f t="shared" si="12"/>
        <v>100</v>
      </c>
      <c r="B51" s="4">
        <f t="shared" si="9"/>
        <v>17.329466692840672</v>
      </c>
      <c r="C51" s="4">
        <f t="shared" si="9"/>
        <v>19.805104791817911</v>
      </c>
      <c r="D51" s="4">
        <f t="shared" si="9"/>
        <v>22.28074289079515</v>
      </c>
      <c r="E51" s="4">
        <f t="shared" si="9"/>
        <v>24.756380989772389</v>
      </c>
      <c r="F51" s="4">
        <f t="shared" si="9"/>
        <v>27.232019088749627</v>
      </c>
      <c r="G51" s="4">
        <f t="shared" si="9"/>
        <v>29.707657187726866</v>
      </c>
      <c r="H51" s="4">
        <f t="shared" si="9"/>
        <v>32.183295286704109</v>
      </c>
      <c r="J51" s="2">
        <f t="shared" si="4"/>
        <v>100</v>
      </c>
      <c r="K51" s="4">
        <f t="shared" si="10"/>
        <v>9.6335608676067128</v>
      </c>
      <c r="L51" s="4">
        <f t="shared" si="10"/>
        <v>11.667402822546148</v>
      </c>
      <c r="M51" s="4">
        <f t="shared" si="10"/>
        <v>13.578541598743824</v>
      </c>
      <c r="N51" s="4">
        <f t="shared" si="10"/>
        <v>15.377756202832005</v>
      </c>
      <c r="O51" s="4">
        <f t="shared" si="10"/>
        <v>17.074599032867233</v>
      </c>
      <c r="P51" s="4">
        <f t="shared" si="10"/>
        <v>18.677565530922504</v>
      </c>
      <c r="R51" s="9">
        <f t="shared" si="5"/>
        <v>50</v>
      </c>
      <c r="S51" s="4">
        <f t="shared" si="11"/>
        <v>34.604681006686974</v>
      </c>
      <c r="T51" s="4">
        <f t="shared" si="11"/>
        <v>36.773322492585542</v>
      </c>
      <c r="U51" s="4">
        <f t="shared" si="11"/>
        <v>38.798735755288305</v>
      </c>
      <c r="V51" s="4">
        <f t="shared" si="11"/>
        <v>40.704877493566073</v>
      </c>
      <c r="W51" s="4">
        <f t="shared" si="11"/>
        <v>42.509741462900415</v>
      </c>
      <c r="X51" s="4">
        <f t="shared" si="11"/>
        <v>44.227243516806062</v>
      </c>
      <c r="Y51" s="4">
        <f t="shared" si="11"/>
        <v>45.868404621378922</v>
      </c>
      <c r="Z51" s="4">
        <f t="shared" si="11"/>
        <v>47.442126862287772</v>
      </c>
    </row>
    <row r="52" spans="1:26" x14ac:dyDescent="0.3">
      <c r="A52" s="2">
        <f t="shared" si="12"/>
        <v>104</v>
      </c>
      <c r="B52" s="4">
        <f t="shared" si="9"/>
        <v>17.424527988064494</v>
      </c>
      <c r="C52" s="4">
        <f t="shared" si="9"/>
        <v>19.913746272073706</v>
      </c>
      <c r="D52" s="4">
        <f t="shared" si="9"/>
        <v>22.402964556082917</v>
      </c>
      <c r="E52" s="4">
        <f t="shared" si="9"/>
        <v>24.892182840092133</v>
      </c>
      <c r="F52" s="4">
        <f t="shared" si="9"/>
        <v>27.381401124101345</v>
      </c>
      <c r="G52" s="4">
        <f t="shared" si="9"/>
        <v>29.870619408110556</v>
      </c>
      <c r="H52" s="4">
        <f t="shared" si="9"/>
        <v>32.359837692119768</v>
      </c>
      <c r="J52" s="11"/>
      <c r="R52" s="11"/>
    </row>
    <row r="53" spans="1:26" x14ac:dyDescent="0.3">
      <c r="J53" s="11"/>
    </row>
    <row r="54" spans="1:26" x14ac:dyDescent="0.3">
      <c r="J54" s="11"/>
    </row>
  </sheetData>
  <mergeCells count="3">
    <mergeCell ref="B24:H24"/>
    <mergeCell ref="K24:P24"/>
    <mergeCell ref="S24:Z2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4</xdr:col>
                <xdr:colOff>167640</xdr:colOff>
                <xdr:row>19</xdr:row>
                <xdr:rowOff>53340</xdr:rowOff>
              </from>
              <to>
                <xdr:col>7</xdr:col>
                <xdr:colOff>594360</xdr:colOff>
                <xdr:row>22</xdr:row>
                <xdr:rowOff>129540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2026-03-23T21:51:38Z</dcterms:created>
  <dcterms:modified xsi:type="dcterms:W3CDTF">2026-04-01T13:41:54Z</dcterms:modified>
</cp:coreProperties>
</file>