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G_Backup\Susana\Aulas\1_InventarioFlorestal\"/>
    </mc:Choice>
  </mc:AlternateContent>
  <bookViews>
    <workbookView xWindow="0" yWindow="0" windowWidth="23040" windowHeight="9192"/>
  </bookViews>
  <sheets>
    <sheet name="Processa_Ec" sheetId="3" r:id="rId1"/>
    <sheet name="Processa_Pb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3" l="1"/>
  <c r="N22" i="3"/>
  <c r="N25" i="3"/>
  <c r="N27" i="3"/>
  <c r="N30" i="3"/>
  <c r="N31" i="3"/>
  <c r="N32" i="3"/>
  <c r="N35" i="3"/>
  <c r="N42" i="3"/>
  <c r="N47" i="3"/>
  <c r="N60" i="3"/>
  <c r="N69" i="3"/>
  <c r="N72" i="3"/>
  <c r="N80" i="3"/>
  <c r="N88" i="3"/>
  <c r="N90" i="3"/>
  <c r="N91" i="3"/>
  <c r="N92" i="3"/>
  <c r="N93" i="3"/>
  <c r="N94" i="3"/>
  <c r="N95" i="3"/>
  <c r="N96" i="3"/>
  <c r="N97" i="3"/>
  <c r="N4" i="3"/>
  <c r="F11" i="3"/>
  <c r="J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F12" i="3" s="1"/>
  <c r="K84" i="3"/>
  <c r="K85" i="3"/>
  <c r="K86" i="3"/>
  <c r="K87" i="3"/>
  <c r="K88" i="3"/>
  <c r="K89" i="3"/>
  <c r="K90" i="3"/>
  <c r="K91" i="3"/>
  <c r="K18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18" i="3"/>
  <c r="F28" i="3"/>
  <c r="G28" i="3" s="1"/>
  <c r="F69" i="3"/>
  <c r="G69" i="3" s="1"/>
  <c r="F68" i="3"/>
  <c r="G68" i="3" s="1"/>
  <c r="F37" i="3"/>
  <c r="G37" i="3" s="1"/>
  <c r="F33" i="3"/>
  <c r="G33" i="3" s="1"/>
  <c r="F43" i="3"/>
  <c r="G43" i="3" s="1"/>
  <c r="F35" i="3"/>
  <c r="G35" i="3" s="1"/>
  <c r="F88" i="3"/>
  <c r="G88" i="3" s="1"/>
  <c r="F92" i="3"/>
  <c r="G92" i="3" s="1"/>
  <c r="F19" i="3"/>
  <c r="G19" i="3" s="1"/>
  <c r="F64" i="3"/>
  <c r="G64" i="3" s="1"/>
  <c r="F75" i="3"/>
  <c r="G75" i="3" s="1"/>
  <c r="F93" i="3"/>
  <c r="G93" i="3" s="1"/>
  <c r="F41" i="3"/>
  <c r="G41" i="3" s="1"/>
  <c r="F24" i="3"/>
  <c r="G24" i="3" s="1"/>
  <c r="F74" i="3"/>
  <c r="G74" i="3" s="1"/>
  <c r="F45" i="3"/>
  <c r="G45" i="3" s="1"/>
  <c r="F39" i="3"/>
  <c r="G39" i="3" s="1"/>
  <c r="F91" i="3"/>
  <c r="G91" i="3" s="1"/>
  <c r="F72" i="3"/>
  <c r="G72" i="3" s="1"/>
  <c r="F65" i="3"/>
  <c r="G65" i="3" s="1"/>
  <c r="F58" i="3"/>
  <c r="G58" i="3" s="1"/>
  <c r="F87" i="3"/>
  <c r="G87" i="3" s="1"/>
  <c r="F79" i="3"/>
  <c r="G79" i="3" s="1"/>
  <c r="F78" i="3"/>
  <c r="G78" i="3" s="1"/>
  <c r="F61" i="3"/>
  <c r="G61" i="3" s="1"/>
  <c r="F94" i="3"/>
  <c r="G94" i="3" s="1"/>
  <c r="F85" i="3"/>
  <c r="G85" i="3" s="1"/>
  <c r="F46" i="3"/>
  <c r="G46" i="3" s="1"/>
  <c r="F31" i="3"/>
  <c r="G31" i="3" s="1"/>
  <c r="F80" i="3"/>
  <c r="G80" i="3" s="1"/>
  <c r="F90" i="3"/>
  <c r="G90" i="3" s="1"/>
  <c r="F56" i="3"/>
  <c r="G56" i="3" s="1"/>
  <c r="F48" i="3"/>
  <c r="G48" i="3" s="1"/>
  <c r="F66" i="3"/>
  <c r="G66" i="3" s="1"/>
  <c r="F62" i="3"/>
  <c r="G62" i="3" s="1"/>
  <c r="F55" i="3"/>
  <c r="G55" i="3" s="1"/>
  <c r="F42" i="3"/>
  <c r="G42" i="3" s="1"/>
  <c r="F67" i="3"/>
  <c r="G67" i="3" s="1"/>
  <c r="F23" i="3"/>
  <c r="G23" i="3" s="1"/>
  <c r="F70" i="3"/>
  <c r="G70" i="3" s="1"/>
  <c r="F82" i="3"/>
  <c r="G82" i="3" s="1"/>
  <c r="F44" i="3"/>
  <c r="G44" i="3" s="1"/>
  <c r="F36" i="3"/>
  <c r="G36" i="3" s="1"/>
  <c r="F40" i="3"/>
  <c r="G40" i="3" s="1"/>
  <c r="F77" i="3"/>
  <c r="G77" i="3" s="1"/>
  <c r="F71" i="3"/>
  <c r="G71" i="3" s="1"/>
  <c r="F49" i="3"/>
  <c r="G49" i="3" s="1"/>
  <c r="F95" i="3"/>
  <c r="G95" i="3" s="1"/>
  <c r="F96" i="3"/>
  <c r="G96" i="3" s="1"/>
  <c r="F32" i="3"/>
  <c r="G32" i="3" s="1"/>
  <c r="F21" i="3"/>
  <c r="G21" i="3" s="1"/>
  <c r="F54" i="3"/>
  <c r="G54" i="3" s="1"/>
  <c r="F34" i="3"/>
  <c r="G34" i="3" s="1"/>
  <c r="F89" i="3"/>
  <c r="G89" i="3" s="1"/>
  <c r="F57" i="3"/>
  <c r="G57" i="3" s="1"/>
  <c r="F25" i="3"/>
  <c r="G25" i="3" s="1"/>
  <c r="F73" i="3"/>
  <c r="G73" i="3" s="1"/>
  <c r="F38" i="3"/>
  <c r="G38" i="3" s="1"/>
  <c r="F59" i="3"/>
  <c r="G59" i="3" s="1"/>
  <c r="F26" i="3"/>
  <c r="G26" i="3" s="1"/>
  <c r="F97" i="3"/>
  <c r="G97" i="3" s="1"/>
  <c r="F27" i="3"/>
  <c r="G27" i="3" s="1"/>
  <c r="F52" i="3"/>
  <c r="G52" i="3" s="1"/>
  <c r="F20" i="3"/>
  <c r="G20" i="3" s="1"/>
  <c r="F29" i="3"/>
  <c r="G29" i="3" s="1"/>
  <c r="F81" i="3"/>
  <c r="G81" i="3" s="1"/>
  <c r="F86" i="3"/>
  <c r="G86" i="3" s="1"/>
  <c r="F53" i="3"/>
  <c r="G53" i="3" s="1"/>
  <c r="F22" i="3"/>
  <c r="G22" i="3" s="1"/>
  <c r="F76" i="3"/>
  <c r="G76" i="3" s="1"/>
  <c r="F30" i="3"/>
  <c r="G30" i="3" s="1"/>
  <c r="F50" i="3"/>
  <c r="G50" i="3" s="1"/>
  <c r="F51" i="3"/>
  <c r="G51" i="3" s="1"/>
  <c r="F63" i="3"/>
  <c r="G63" i="3" s="1"/>
  <c r="F84" i="3"/>
  <c r="G84" i="3" s="1"/>
  <c r="F18" i="3"/>
  <c r="G18" i="3" s="1"/>
  <c r="F83" i="3"/>
  <c r="G83" i="3" s="1"/>
  <c r="F47" i="3"/>
  <c r="G47" i="3" s="1"/>
  <c r="F60" i="3"/>
  <c r="G60" i="3" s="1"/>
  <c r="F3" i="3"/>
  <c r="E28" i="3"/>
  <c r="E69" i="3"/>
  <c r="E68" i="3"/>
  <c r="E37" i="3"/>
  <c r="E33" i="3"/>
  <c r="E43" i="3"/>
  <c r="E35" i="3"/>
  <c r="E88" i="3"/>
  <c r="E92" i="3"/>
  <c r="E19" i="3"/>
  <c r="E64" i="3"/>
  <c r="E75" i="3"/>
  <c r="E93" i="3"/>
  <c r="E41" i="3"/>
  <c r="E24" i="3"/>
  <c r="E74" i="3"/>
  <c r="E45" i="3"/>
  <c r="E39" i="3"/>
  <c r="E91" i="3"/>
  <c r="E72" i="3"/>
  <c r="E65" i="3"/>
  <c r="E58" i="3"/>
  <c r="E87" i="3"/>
  <c r="E79" i="3"/>
  <c r="E78" i="3"/>
  <c r="E61" i="3"/>
  <c r="E94" i="3"/>
  <c r="E85" i="3"/>
  <c r="E46" i="3"/>
  <c r="E31" i="3"/>
  <c r="E80" i="3"/>
  <c r="E90" i="3"/>
  <c r="E56" i="3"/>
  <c r="E48" i="3"/>
  <c r="E66" i="3"/>
  <c r="E62" i="3"/>
  <c r="E55" i="3"/>
  <c r="E42" i="3"/>
  <c r="E67" i="3"/>
  <c r="E23" i="3"/>
  <c r="E70" i="3"/>
  <c r="E82" i="3"/>
  <c r="E44" i="3"/>
  <c r="E36" i="3"/>
  <c r="E40" i="3"/>
  <c r="E77" i="3"/>
  <c r="E71" i="3"/>
  <c r="E49" i="3"/>
  <c r="E95" i="3"/>
  <c r="E96" i="3"/>
  <c r="E32" i="3"/>
  <c r="E21" i="3"/>
  <c r="E54" i="3"/>
  <c r="E34" i="3"/>
  <c r="E89" i="3"/>
  <c r="E57" i="3"/>
  <c r="E25" i="3"/>
  <c r="E73" i="3"/>
  <c r="E38" i="3"/>
  <c r="E59" i="3"/>
  <c r="E26" i="3"/>
  <c r="E97" i="3"/>
  <c r="E27" i="3"/>
  <c r="E52" i="3"/>
  <c r="E20" i="3"/>
  <c r="E29" i="3"/>
  <c r="E81" i="3"/>
  <c r="E86" i="3"/>
  <c r="E53" i="3"/>
  <c r="E22" i="3"/>
  <c r="E76" i="3"/>
  <c r="E30" i="3"/>
  <c r="E50" i="3"/>
  <c r="E51" i="3"/>
  <c r="E63" i="3"/>
  <c r="E84" i="3"/>
  <c r="E18" i="3"/>
  <c r="E83" i="3"/>
  <c r="E47" i="3"/>
  <c r="E60" i="3"/>
  <c r="E8" i="3" s="1"/>
  <c r="F8" i="3" s="1"/>
  <c r="B8" i="3"/>
  <c r="L24" i="3" l="1"/>
  <c r="M24" i="3" s="1"/>
  <c r="N24" i="3" s="1"/>
  <c r="L32" i="3"/>
  <c r="M32" i="3" s="1"/>
  <c r="L40" i="3"/>
  <c r="M40" i="3" s="1"/>
  <c r="N40" i="3" s="1"/>
  <c r="L48" i="3"/>
  <c r="M48" i="3" s="1"/>
  <c r="N48" i="3" s="1"/>
  <c r="L56" i="3"/>
  <c r="M56" i="3" s="1"/>
  <c r="N56" i="3" s="1"/>
  <c r="L64" i="3"/>
  <c r="M64" i="3" s="1"/>
  <c r="N64" i="3" s="1"/>
  <c r="L72" i="3"/>
  <c r="M72" i="3" s="1"/>
  <c r="L80" i="3"/>
  <c r="M80" i="3" s="1"/>
  <c r="L88" i="3"/>
  <c r="M88" i="3" s="1"/>
  <c r="L18" i="3"/>
  <c r="M18" i="3" s="1"/>
  <c r="N18" i="3" s="1"/>
  <c r="L25" i="3"/>
  <c r="M25" i="3" s="1"/>
  <c r="L33" i="3"/>
  <c r="M33" i="3" s="1"/>
  <c r="N33" i="3" s="1"/>
  <c r="L41" i="3"/>
  <c r="M41" i="3" s="1"/>
  <c r="N41" i="3" s="1"/>
  <c r="L49" i="3"/>
  <c r="M49" i="3" s="1"/>
  <c r="N49" i="3" s="1"/>
  <c r="L57" i="3"/>
  <c r="M57" i="3" s="1"/>
  <c r="N57" i="3" s="1"/>
  <c r="L65" i="3"/>
  <c r="M65" i="3" s="1"/>
  <c r="N65" i="3" s="1"/>
  <c r="L73" i="3"/>
  <c r="M73" i="3" s="1"/>
  <c r="N73" i="3" s="1"/>
  <c r="L81" i="3"/>
  <c r="M81" i="3" s="1"/>
  <c r="N81" i="3" s="1"/>
  <c r="L89" i="3"/>
  <c r="M89" i="3" s="1"/>
  <c r="N89" i="3" s="1"/>
  <c r="L26" i="3"/>
  <c r="M26" i="3" s="1"/>
  <c r="N26" i="3" s="1"/>
  <c r="L34" i="3"/>
  <c r="M34" i="3" s="1"/>
  <c r="N34" i="3" s="1"/>
  <c r="L42" i="3"/>
  <c r="M42" i="3" s="1"/>
  <c r="L50" i="3"/>
  <c r="M50" i="3" s="1"/>
  <c r="N50" i="3" s="1"/>
  <c r="L58" i="3"/>
  <c r="M58" i="3" s="1"/>
  <c r="N58" i="3" s="1"/>
  <c r="L66" i="3"/>
  <c r="M66" i="3" s="1"/>
  <c r="N66" i="3" s="1"/>
  <c r="L74" i="3"/>
  <c r="M74" i="3" s="1"/>
  <c r="N74" i="3" s="1"/>
  <c r="L82" i="3"/>
  <c r="M82" i="3" s="1"/>
  <c r="N82" i="3" s="1"/>
  <c r="L90" i="3"/>
  <c r="M90" i="3" s="1"/>
  <c r="L19" i="3"/>
  <c r="M19" i="3" s="1"/>
  <c r="L27" i="3"/>
  <c r="M27" i="3" s="1"/>
  <c r="L35" i="3"/>
  <c r="M35" i="3" s="1"/>
  <c r="L43" i="3"/>
  <c r="M43" i="3" s="1"/>
  <c r="N43" i="3" s="1"/>
  <c r="L51" i="3"/>
  <c r="M51" i="3" s="1"/>
  <c r="N51" i="3" s="1"/>
  <c r="L59" i="3"/>
  <c r="M59" i="3" s="1"/>
  <c r="N59" i="3" s="1"/>
  <c r="L67" i="3"/>
  <c r="M67" i="3" s="1"/>
  <c r="N67" i="3" s="1"/>
  <c r="L75" i="3"/>
  <c r="M75" i="3" s="1"/>
  <c r="N75" i="3" s="1"/>
  <c r="L83" i="3"/>
  <c r="M83" i="3" s="1"/>
  <c r="N83" i="3" s="1"/>
  <c r="L91" i="3"/>
  <c r="M91" i="3" s="1"/>
  <c r="L20" i="3"/>
  <c r="M20" i="3" s="1"/>
  <c r="N20" i="3" s="1"/>
  <c r="L28" i="3"/>
  <c r="M28" i="3" s="1"/>
  <c r="N28" i="3" s="1"/>
  <c r="L36" i="3"/>
  <c r="M36" i="3" s="1"/>
  <c r="N36" i="3" s="1"/>
  <c r="L44" i="3"/>
  <c r="M44" i="3" s="1"/>
  <c r="N44" i="3" s="1"/>
  <c r="L52" i="3"/>
  <c r="M52" i="3" s="1"/>
  <c r="N52" i="3" s="1"/>
  <c r="L60" i="3"/>
  <c r="M60" i="3" s="1"/>
  <c r="L68" i="3"/>
  <c r="M68" i="3" s="1"/>
  <c r="N68" i="3" s="1"/>
  <c r="L76" i="3"/>
  <c r="M76" i="3" s="1"/>
  <c r="N76" i="3" s="1"/>
  <c r="L84" i="3"/>
  <c r="M84" i="3" s="1"/>
  <c r="N84" i="3" s="1"/>
  <c r="L39" i="3"/>
  <c r="M39" i="3" s="1"/>
  <c r="N39" i="3" s="1"/>
  <c r="L71" i="3"/>
  <c r="M71" i="3" s="1"/>
  <c r="N71" i="3" s="1"/>
  <c r="L21" i="3"/>
  <c r="M21" i="3" s="1"/>
  <c r="N21" i="3" s="1"/>
  <c r="L29" i="3"/>
  <c r="M29" i="3" s="1"/>
  <c r="N29" i="3" s="1"/>
  <c r="L37" i="3"/>
  <c r="M37" i="3" s="1"/>
  <c r="N37" i="3" s="1"/>
  <c r="L45" i="3"/>
  <c r="M45" i="3" s="1"/>
  <c r="N45" i="3" s="1"/>
  <c r="L53" i="3"/>
  <c r="M53" i="3" s="1"/>
  <c r="N53" i="3" s="1"/>
  <c r="L61" i="3"/>
  <c r="M61" i="3" s="1"/>
  <c r="N61" i="3" s="1"/>
  <c r="L69" i="3"/>
  <c r="M69" i="3" s="1"/>
  <c r="L77" i="3"/>
  <c r="M77" i="3" s="1"/>
  <c r="N77" i="3" s="1"/>
  <c r="L85" i="3"/>
  <c r="M85" i="3" s="1"/>
  <c r="N85" i="3" s="1"/>
  <c r="L23" i="3"/>
  <c r="M23" i="3" s="1"/>
  <c r="N23" i="3" s="1"/>
  <c r="L47" i="3"/>
  <c r="M47" i="3" s="1"/>
  <c r="L63" i="3"/>
  <c r="M63" i="3" s="1"/>
  <c r="N63" i="3" s="1"/>
  <c r="L87" i="3"/>
  <c r="M87" i="3" s="1"/>
  <c r="N87" i="3" s="1"/>
  <c r="L22" i="3"/>
  <c r="M22" i="3" s="1"/>
  <c r="L30" i="3"/>
  <c r="M30" i="3" s="1"/>
  <c r="L38" i="3"/>
  <c r="M38" i="3" s="1"/>
  <c r="N38" i="3" s="1"/>
  <c r="L46" i="3"/>
  <c r="M46" i="3" s="1"/>
  <c r="N46" i="3" s="1"/>
  <c r="L54" i="3"/>
  <c r="M54" i="3" s="1"/>
  <c r="N54" i="3" s="1"/>
  <c r="L62" i="3"/>
  <c r="M62" i="3" s="1"/>
  <c r="N62" i="3" s="1"/>
  <c r="L70" i="3"/>
  <c r="M70" i="3" s="1"/>
  <c r="N70" i="3" s="1"/>
  <c r="L78" i="3"/>
  <c r="M78" i="3" s="1"/>
  <c r="N78" i="3" s="1"/>
  <c r="L86" i="3"/>
  <c r="M86" i="3" s="1"/>
  <c r="N86" i="3" s="1"/>
  <c r="L31" i="3"/>
  <c r="M31" i="3" s="1"/>
  <c r="L55" i="3"/>
  <c r="M55" i="3" s="1"/>
  <c r="N55" i="3" s="1"/>
  <c r="L79" i="3"/>
  <c r="M79" i="3" s="1"/>
  <c r="N79" i="3" s="1"/>
  <c r="E9" i="3"/>
  <c r="F13" i="3"/>
  <c r="E7" i="3"/>
  <c r="F7" i="3" s="1"/>
  <c r="F9" i="3" l="1"/>
  <c r="F10" i="3"/>
</calcChain>
</file>

<file path=xl/sharedStrings.xml><?xml version="1.0" encoding="utf-8"?>
<sst xmlns="http://schemas.openxmlformats.org/spreadsheetml/2006/main" count="76" uniqueCount="74">
  <si>
    <t>Figura 10</t>
  </si>
  <si>
    <t>Furadouro</t>
  </si>
  <si>
    <t>parcela</t>
  </si>
  <si>
    <t>a)</t>
  </si>
  <si>
    <t>N_vivas</t>
  </si>
  <si>
    <t>ha-1</t>
  </si>
  <si>
    <t>rotação</t>
  </si>
  <si>
    <t>b)</t>
  </si>
  <si>
    <t>N_mortas</t>
  </si>
  <si>
    <t>4x5</t>
  </si>
  <si>
    <t>idade</t>
  </si>
  <si>
    <t>c)</t>
  </si>
  <si>
    <t>G</t>
  </si>
  <si>
    <t>m2 ha-1</t>
  </si>
  <si>
    <t>Area_p</t>
  </si>
  <si>
    <t>d)</t>
  </si>
  <si>
    <t>Altitude</t>
  </si>
  <si>
    <t>ndom</t>
  </si>
  <si>
    <t>Reg Glob</t>
  </si>
  <si>
    <t>3CL</t>
  </si>
  <si>
    <t>tp</t>
  </si>
  <si>
    <t>(mm)</t>
  </si>
  <si>
    <t>(cm)</t>
  </si>
  <si>
    <t>h</t>
  </si>
  <si>
    <t>d</t>
  </si>
  <si>
    <t>gi</t>
  </si>
  <si>
    <t>(m)</t>
  </si>
  <si>
    <t>Arv nº</t>
  </si>
  <si>
    <t>Altura</t>
  </si>
  <si>
    <t>d1 c/casca</t>
  </si>
  <si>
    <t>d2 c/casca</t>
  </si>
  <si>
    <t>r</t>
  </si>
  <si>
    <t>Compasso</t>
  </si>
  <si>
    <t xml:space="preserve">Local </t>
  </si>
  <si>
    <t>hectare</t>
  </si>
  <si>
    <t>cod_estado</t>
  </si>
  <si>
    <t>Ex 1.2.3</t>
  </si>
  <si>
    <t>fexp_A</t>
  </si>
  <si>
    <t>n_ordem</t>
  </si>
  <si>
    <t>cod_dom</t>
  </si>
  <si>
    <t>hdom*</t>
  </si>
  <si>
    <t>ddom*</t>
  </si>
  <si>
    <t>b0</t>
  </si>
  <si>
    <t>b1</t>
  </si>
  <si>
    <t>b2</t>
  </si>
  <si>
    <t>b3</t>
  </si>
  <si>
    <t>bloco 1</t>
  </si>
  <si>
    <t>bloco 2</t>
  </si>
  <si>
    <t>h_est</t>
  </si>
  <si>
    <t>n)</t>
  </si>
  <si>
    <t>l)</t>
  </si>
  <si>
    <t>o)</t>
  </si>
  <si>
    <t>i)</t>
  </si>
  <si>
    <t>e)</t>
  </si>
  <si>
    <t>f)</t>
  </si>
  <si>
    <t>g)</t>
  </si>
  <si>
    <t>S</t>
  </si>
  <si>
    <t>fw</t>
  </si>
  <si>
    <t>h)</t>
  </si>
  <si>
    <t>j)</t>
  </si>
  <si>
    <t>N_desb</t>
  </si>
  <si>
    <t>k)</t>
  </si>
  <si>
    <t>m)</t>
  </si>
  <si>
    <t>v</t>
  </si>
  <si>
    <t>vu</t>
  </si>
  <si>
    <t>FCC</t>
  </si>
  <si>
    <t>SDI</t>
  </si>
  <si>
    <t>%CC</t>
  </si>
  <si>
    <t>p)</t>
  </si>
  <si>
    <t>Anexo I,  tabela 2</t>
  </si>
  <si>
    <t>ddom (cm)</t>
  </si>
  <si>
    <t>dg (cm)</t>
  </si>
  <si>
    <t>hdom(m)</t>
  </si>
  <si>
    <t>dmédio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</si>
</sst>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FF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0000FF"/>
      <name val="Monotype Corsiva"/>
      <family val="4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b/>
      <sz val="11"/>
      <color theme="1"/>
      <name val="Arial"/>
      <family val="2"/>
    </font>
    <font>
      <sz val="11"/>
      <color rgb="FF3333FF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9"/>
      <color theme="1" tint="0.499984740745262"/>
      <name val="Calibri"/>
      <family val="2"/>
      <scheme val="minor"/>
    </font>
    <font>
      <sz val="8"/>
      <color theme="9" tint="-0.249977111117893"/>
      <name val="Calibri"/>
      <family val="2"/>
      <scheme val="minor"/>
    </font>
    <font>
      <sz val="8"/>
      <color theme="1"/>
      <name val="Arial"/>
      <family val="2"/>
    </font>
    <font>
      <b/>
      <sz val="8"/>
      <color theme="1" tint="0.499984740745262"/>
      <name val="Calibri"/>
      <family val="2"/>
      <scheme val="minor"/>
    </font>
    <font>
      <i/>
      <sz val="8"/>
      <color theme="1" tint="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2" borderId="0" xfId="0" applyFill="1"/>
    <xf numFmtId="0" fontId="0" fillId="0" borderId="0" xfId="0" applyBorder="1"/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Border="1" applyAlignment="1"/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0" fillId="2" borderId="0" xfId="0" applyFill="1" applyBorder="1"/>
    <xf numFmtId="0" fontId="12" fillId="5" borderId="2" xfId="0" applyFont="1" applyFill="1" applyBorder="1" applyAlignment="1">
      <alignment horizontal="center"/>
    </xf>
    <xf numFmtId="0" fontId="2" fillId="0" borderId="0" xfId="0" applyFont="1"/>
    <xf numFmtId="2" fontId="13" fillId="4" borderId="1" xfId="0" applyNumberFormat="1" applyFont="1" applyFill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168" fontId="0" fillId="4" borderId="1" xfId="0" applyNumberFormat="1" applyFill="1" applyBorder="1" applyAlignment="1">
      <alignment horizontal="center"/>
    </xf>
    <xf numFmtId="0" fontId="14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0" fontId="16" fillId="0" borderId="1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/>
    <xf numFmtId="0" fontId="18" fillId="0" borderId="0" xfId="0" applyFont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104702</xdr:colOff>
          <xdr:row>5</xdr:row>
          <xdr:rowOff>162871</xdr:rowOff>
        </xdr:from>
        <xdr:to>
          <xdr:col>15</xdr:col>
          <xdr:colOff>465344</xdr:colOff>
          <xdr:row>9</xdr:row>
          <xdr:rowOff>58750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23267</xdr:colOff>
      <xdr:row>6</xdr:row>
      <xdr:rowOff>17450</xdr:rowOff>
    </xdr:from>
    <xdr:to>
      <xdr:col>14</xdr:col>
      <xdr:colOff>104702</xdr:colOff>
      <xdr:row>9</xdr:row>
      <xdr:rowOff>58168</xdr:rowOff>
    </xdr:to>
    <xdr:sp macro="" textlink="">
      <xdr:nvSpPr>
        <xdr:cNvPr id="2" name="Rectangle 1"/>
        <xdr:cNvSpPr/>
      </xdr:nvSpPr>
      <xdr:spPr>
        <a:xfrm>
          <a:off x="5648107" y="919053"/>
          <a:ext cx="2309267" cy="58168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593315</xdr:colOff>
      <xdr:row>1</xdr:row>
      <xdr:rowOff>116336</xdr:rowOff>
    </xdr:from>
    <xdr:to>
      <xdr:col>14</xdr:col>
      <xdr:colOff>5818</xdr:colOff>
      <xdr:row>4</xdr:row>
      <xdr:rowOff>58168</xdr:rowOff>
    </xdr:to>
    <xdr:sp macro="" textlink="">
      <xdr:nvSpPr>
        <xdr:cNvPr id="4" name="Rectangle 3"/>
        <xdr:cNvSpPr/>
      </xdr:nvSpPr>
      <xdr:spPr>
        <a:xfrm>
          <a:off x="7224460" y="116336"/>
          <a:ext cx="634030" cy="482794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158219</xdr:colOff>
      <xdr:row>6</xdr:row>
      <xdr:rowOff>6980</xdr:rowOff>
    </xdr:from>
    <xdr:to>
      <xdr:col>15</xdr:col>
      <xdr:colOff>395542</xdr:colOff>
      <xdr:row>9</xdr:row>
      <xdr:rowOff>58168</xdr:rowOff>
    </xdr:to>
    <xdr:sp macro="" textlink="">
      <xdr:nvSpPr>
        <xdr:cNvPr id="5" name="Rectangle 4"/>
        <xdr:cNvSpPr/>
      </xdr:nvSpPr>
      <xdr:spPr>
        <a:xfrm>
          <a:off x="8010891" y="908583"/>
          <a:ext cx="848086" cy="592150"/>
        </a:xfrm>
        <a:prstGeom prst="rect">
          <a:avLst/>
        </a:prstGeom>
        <a:noFill/>
        <a:ln w="28575">
          <a:solidFill>
            <a:schemeClr val="accent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accent4"/>
            </a:solidFill>
          </a:endParaRPr>
        </a:p>
      </xdr:txBody>
    </xdr:sp>
    <xdr:clientData/>
  </xdr:twoCellAnchor>
  <xdr:twoCellAnchor editAs="oneCell">
    <xdr:from>
      <xdr:col>6</xdr:col>
      <xdr:colOff>122154</xdr:colOff>
      <xdr:row>3</xdr:row>
      <xdr:rowOff>17450</xdr:rowOff>
    </xdr:from>
    <xdr:to>
      <xdr:col>7</xdr:col>
      <xdr:colOff>289433</xdr:colOff>
      <xdr:row>5</xdr:row>
      <xdr:rowOff>39171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9604" y="558412"/>
          <a:ext cx="778043" cy="382362"/>
        </a:xfrm>
        <a:prstGeom prst="rect">
          <a:avLst/>
        </a:prstGeom>
        <a:ln>
          <a:solidFill>
            <a:schemeClr val="accent2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7"/>
  <sheetViews>
    <sheetView tabSelected="1" topLeftCell="G1" zoomScale="131" zoomScaleNormal="131" workbookViewId="0">
      <selection activeCell="O12" sqref="O12"/>
    </sheetView>
  </sheetViews>
  <sheetFormatPr defaultRowHeight="14.4" x14ac:dyDescent="0.3"/>
  <cols>
    <col min="1" max="1" width="8.88671875" style="9"/>
    <col min="2" max="2" width="9.77734375" style="9" customWidth="1"/>
    <col min="3" max="4" width="8.88671875" style="9"/>
    <col min="5" max="6" width="9.6640625" customWidth="1"/>
    <col min="8" max="11" width="5.77734375" customWidth="1"/>
  </cols>
  <sheetData>
    <row r="1" spans="1:17" x14ac:dyDescent="0.3">
      <c r="K1" s="51" t="s">
        <v>69</v>
      </c>
    </row>
    <row r="2" spans="1:17" x14ac:dyDescent="0.3">
      <c r="A2" s="9" t="s">
        <v>36</v>
      </c>
      <c r="F2" s="2" t="s">
        <v>37</v>
      </c>
      <c r="K2" t="s">
        <v>42</v>
      </c>
      <c r="L2" s="32">
        <v>-1.770086</v>
      </c>
    </row>
    <row r="3" spans="1:17" x14ac:dyDescent="0.3">
      <c r="A3" s="9" t="s">
        <v>0</v>
      </c>
      <c r="F3" s="4">
        <f>10000/B6</f>
        <v>6.25</v>
      </c>
      <c r="G3" s="9"/>
      <c r="H3" s="9"/>
      <c r="I3" s="9"/>
      <c r="J3" s="30"/>
      <c r="K3" t="s">
        <v>43</v>
      </c>
      <c r="L3" s="33">
        <v>-0.233239</v>
      </c>
      <c r="N3" s="1" t="s">
        <v>46</v>
      </c>
    </row>
    <row r="4" spans="1:17" x14ac:dyDescent="0.3">
      <c r="G4" s="9"/>
      <c r="H4" s="31"/>
      <c r="I4" s="31"/>
      <c r="J4" s="30"/>
      <c r="K4" t="s">
        <v>44</v>
      </c>
      <c r="L4" s="33">
        <v>0.54879800000000001</v>
      </c>
      <c r="N4" s="1">
        <f>L2+L3*F11+L4*F7/1000+L5*F10</f>
        <v>-8.2485706524257374</v>
      </c>
    </row>
    <row r="5" spans="1:17" x14ac:dyDescent="0.3">
      <c r="A5" s="14" t="s">
        <v>10</v>
      </c>
      <c r="B5" s="15">
        <v>13</v>
      </c>
      <c r="G5" s="9"/>
      <c r="H5" s="31"/>
      <c r="I5" s="31"/>
      <c r="J5" s="30"/>
      <c r="K5" t="s">
        <v>45</v>
      </c>
      <c r="L5" s="33">
        <v>-5.5273999999999997E-2</v>
      </c>
    </row>
    <row r="6" spans="1:17" x14ac:dyDescent="0.3">
      <c r="A6" s="14" t="s">
        <v>14</v>
      </c>
      <c r="B6" s="15">
        <v>1600</v>
      </c>
      <c r="E6" s="2" t="s">
        <v>2</v>
      </c>
      <c r="F6" s="2" t="s">
        <v>34</v>
      </c>
      <c r="G6" s="9"/>
      <c r="H6" s="34"/>
      <c r="I6" s="34"/>
      <c r="J6" s="34"/>
      <c r="K6" s="8"/>
      <c r="L6" s="8"/>
      <c r="M6" s="8"/>
      <c r="N6" s="8"/>
      <c r="O6" s="8"/>
      <c r="P6" s="8"/>
    </row>
    <row r="7" spans="1:17" x14ac:dyDescent="0.3">
      <c r="A7" s="14" t="s">
        <v>16</v>
      </c>
      <c r="B7" s="15">
        <v>30</v>
      </c>
      <c r="C7" s="40" t="s">
        <v>3</v>
      </c>
      <c r="D7" s="42" t="s">
        <v>4</v>
      </c>
      <c r="E7" s="4">
        <f>SUM(E18:E97)</f>
        <v>74</v>
      </c>
      <c r="F7" s="6">
        <f>E7*$F$3</f>
        <v>462.5</v>
      </c>
      <c r="G7" s="5" t="s">
        <v>5</v>
      </c>
      <c r="H7" s="8"/>
      <c r="I7" s="8"/>
      <c r="J7" s="8"/>
      <c r="K7" s="8"/>
      <c r="L7" s="8"/>
      <c r="M7" s="8"/>
      <c r="N7" s="8"/>
      <c r="O7" s="8"/>
      <c r="P7" s="8"/>
    </row>
    <row r="8" spans="1:17" x14ac:dyDescent="0.3">
      <c r="A8" s="16" t="s">
        <v>17</v>
      </c>
      <c r="B8" s="17">
        <f>B6/100</f>
        <v>16</v>
      </c>
      <c r="C8" s="40" t="s">
        <v>7</v>
      </c>
      <c r="D8" s="42" t="s">
        <v>8</v>
      </c>
      <c r="E8" s="4">
        <f>COUNTIF(E18:E97,0)</f>
        <v>6</v>
      </c>
      <c r="F8" s="6">
        <f>E8*$F$3</f>
        <v>37.5</v>
      </c>
      <c r="G8" s="5" t="s">
        <v>5</v>
      </c>
      <c r="H8" s="8"/>
      <c r="I8" s="8"/>
      <c r="J8" s="8"/>
      <c r="K8" s="8"/>
      <c r="L8" s="8"/>
      <c r="M8" s="8"/>
      <c r="N8" s="8"/>
      <c r="O8" s="8"/>
      <c r="P8" s="8"/>
    </row>
    <row r="9" spans="1:17" x14ac:dyDescent="0.3">
      <c r="A9" s="18" t="s">
        <v>18</v>
      </c>
      <c r="B9" s="15" t="s">
        <v>19</v>
      </c>
      <c r="C9" s="40" t="s">
        <v>11</v>
      </c>
      <c r="D9" s="42" t="s">
        <v>12</v>
      </c>
      <c r="E9" s="7">
        <f>SUM(G18:G91)</f>
        <v>3.1713733811494986</v>
      </c>
      <c r="F9" s="7">
        <f>E9*$F$3</f>
        <v>19.821083632184365</v>
      </c>
      <c r="G9" s="5" t="s">
        <v>5</v>
      </c>
      <c r="H9" s="8"/>
      <c r="I9" s="8"/>
      <c r="J9" s="8"/>
      <c r="K9" s="8"/>
      <c r="L9" s="8"/>
      <c r="M9" s="8"/>
      <c r="N9" s="8"/>
      <c r="O9" s="8"/>
      <c r="P9" s="8"/>
    </row>
    <row r="10" spans="1:17" x14ac:dyDescent="0.3">
      <c r="A10" s="18" t="s">
        <v>20</v>
      </c>
      <c r="B10" s="19">
        <v>10</v>
      </c>
      <c r="C10" s="41" t="s">
        <v>15</v>
      </c>
      <c r="D10" s="43" t="s">
        <v>71</v>
      </c>
      <c r="E10" s="3"/>
      <c r="F10" s="37">
        <f>SQRT((4*E9)/(PI()*E7))*100</f>
        <v>23.359464775430851</v>
      </c>
      <c r="G10" s="5" t="s">
        <v>13</v>
      </c>
      <c r="H10" s="8"/>
      <c r="I10" s="8"/>
      <c r="J10" s="8"/>
      <c r="K10" s="8"/>
      <c r="L10" s="8"/>
      <c r="M10" s="8"/>
      <c r="N10" s="8"/>
      <c r="O10" s="8"/>
      <c r="P10" s="8"/>
    </row>
    <row r="11" spans="1:17" x14ac:dyDescent="0.3">
      <c r="A11" s="20" t="s">
        <v>33</v>
      </c>
      <c r="B11" s="15" t="s">
        <v>1</v>
      </c>
      <c r="C11" s="41" t="s">
        <v>54</v>
      </c>
      <c r="D11" s="44" t="s">
        <v>72</v>
      </c>
      <c r="E11" s="3"/>
      <c r="F11" s="38">
        <f>AVERAGE(J18:J97)</f>
        <v>23.328571428571429</v>
      </c>
      <c r="G11" s="41" t="s">
        <v>58</v>
      </c>
      <c r="H11" s="42" t="s">
        <v>56</v>
      </c>
      <c r="I11" s="3"/>
      <c r="K11" s="41" t="s">
        <v>61</v>
      </c>
      <c r="L11" s="42" t="s">
        <v>65</v>
      </c>
      <c r="M11" s="50"/>
    </row>
    <row r="12" spans="1:17" x14ac:dyDescent="0.3">
      <c r="A12" s="21" t="s">
        <v>32</v>
      </c>
      <c r="B12" s="15" t="s">
        <v>9</v>
      </c>
      <c r="C12" s="41" t="s">
        <v>53</v>
      </c>
      <c r="D12" s="44" t="s">
        <v>70</v>
      </c>
      <c r="E12" s="3"/>
      <c r="F12" s="37">
        <f>AVERAGE(K18:K91)</f>
        <v>28.049999999999997</v>
      </c>
      <c r="G12" s="41" t="s">
        <v>52</v>
      </c>
      <c r="H12" s="42" t="s">
        <v>57</v>
      </c>
      <c r="I12" s="3"/>
      <c r="K12" s="41" t="s">
        <v>50</v>
      </c>
      <c r="L12" s="42" t="s">
        <v>66</v>
      </c>
      <c r="M12" s="50"/>
    </row>
    <row r="13" spans="1:17" ht="15" customHeight="1" x14ac:dyDescent="0.3">
      <c r="A13" s="22" t="s">
        <v>6</v>
      </c>
      <c r="B13" s="23">
        <v>1</v>
      </c>
      <c r="C13" s="12"/>
      <c r="D13" s="45" t="s">
        <v>73</v>
      </c>
      <c r="E13" s="3"/>
      <c r="F13" s="39">
        <f>AVERAGE(F18:F91)</f>
        <v>22.909459459459459</v>
      </c>
      <c r="G13" s="41" t="s">
        <v>59</v>
      </c>
      <c r="H13" s="42" t="s">
        <v>60</v>
      </c>
      <c r="I13" s="3"/>
      <c r="K13" s="41" t="s">
        <v>62</v>
      </c>
      <c r="L13" s="42" t="s">
        <v>67</v>
      </c>
      <c r="M13" s="50"/>
    </row>
    <row r="14" spans="1:17" ht="15" customHeight="1" x14ac:dyDescent="0.3">
      <c r="A14" s="22" t="s">
        <v>31</v>
      </c>
      <c r="B14" s="23">
        <v>0</v>
      </c>
      <c r="C14" s="11"/>
    </row>
    <row r="15" spans="1:17" ht="15" customHeight="1" x14ac:dyDescent="0.3">
      <c r="A15" s="10"/>
      <c r="B15" s="10"/>
      <c r="C15" s="10"/>
      <c r="D15" s="11"/>
      <c r="Q15" s="47" t="s">
        <v>68</v>
      </c>
    </row>
    <row r="16" spans="1:17" x14ac:dyDescent="0.3">
      <c r="A16" s="12"/>
      <c r="B16" s="12" t="s">
        <v>21</v>
      </c>
      <c r="C16" s="12"/>
      <c r="D16" s="13" t="s">
        <v>26</v>
      </c>
      <c r="F16" s="1" t="s">
        <v>22</v>
      </c>
      <c r="L16" s="46" t="s">
        <v>55</v>
      </c>
      <c r="M16" s="46"/>
      <c r="N16" s="46"/>
      <c r="O16" s="48" t="s">
        <v>49</v>
      </c>
      <c r="P16" s="48" t="s">
        <v>51</v>
      </c>
    </row>
    <row r="17" spans="1:16" ht="15" customHeight="1" x14ac:dyDescent="0.3">
      <c r="A17" s="27" t="s">
        <v>27</v>
      </c>
      <c r="B17" s="27" t="s">
        <v>29</v>
      </c>
      <c r="C17" s="27" t="s">
        <v>30</v>
      </c>
      <c r="D17" s="27" t="s">
        <v>28</v>
      </c>
      <c r="E17" s="28" t="s">
        <v>35</v>
      </c>
      <c r="F17" s="28" t="s">
        <v>24</v>
      </c>
      <c r="G17" s="28" t="s">
        <v>25</v>
      </c>
      <c r="H17" s="49" t="s">
        <v>38</v>
      </c>
      <c r="I17" s="49" t="s">
        <v>39</v>
      </c>
      <c r="J17" s="49" t="s">
        <v>40</v>
      </c>
      <c r="K17" s="49" t="s">
        <v>41</v>
      </c>
      <c r="L17" s="35" t="s">
        <v>47</v>
      </c>
      <c r="M17" s="52" t="s">
        <v>48</v>
      </c>
      <c r="N17" s="52" t="s">
        <v>23</v>
      </c>
      <c r="O17" s="52" t="s">
        <v>63</v>
      </c>
      <c r="P17" s="52" t="s">
        <v>64</v>
      </c>
    </row>
    <row r="18" spans="1:16" x14ac:dyDescent="0.3">
      <c r="A18" s="26">
        <v>78</v>
      </c>
      <c r="B18" s="25">
        <v>294</v>
      </c>
      <c r="C18" s="25">
        <v>301</v>
      </c>
      <c r="D18" s="25"/>
      <c r="E18" s="4">
        <f>IF(B18="",0,1)</f>
        <v>1</v>
      </c>
      <c r="F18" s="4">
        <f>AVERAGE(B18:C18)/10</f>
        <v>29.75</v>
      </c>
      <c r="G18" s="3">
        <f>PI()/40000*F18^2</f>
        <v>6.9512646199195408E-2</v>
      </c>
      <c r="H18" s="1">
        <v>1</v>
      </c>
      <c r="I18">
        <f>IF(H18&lt;=16,1,"")</f>
        <v>1</v>
      </c>
      <c r="J18" t="str">
        <f>IF(AND(H18&lt;=16,D18&lt;&gt;""),D18,"")</f>
        <v/>
      </c>
      <c r="K18">
        <f>IF(AND(H18&lt;=16,F18&lt;&gt;""),F18,"")</f>
        <v>29.75</v>
      </c>
      <c r="L18">
        <f>(1/F18-1/$F$12)</f>
        <v>-2.0371785077667459E-3</v>
      </c>
      <c r="M18" s="29">
        <f>$F$11*EXP($N$4*L18)</f>
        <v>23.723892478272571</v>
      </c>
      <c r="N18">
        <f>IF(D18="",M18,D18)</f>
        <v>23.723892478272571</v>
      </c>
    </row>
    <row r="19" spans="1:16" x14ac:dyDescent="0.3">
      <c r="A19" s="24">
        <v>11</v>
      </c>
      <c r="B19" s="25">
        <v>295</v>
      </c>
      <c r="C19" s="25">
        <v>293</v>
      </c>
      <c r="D19" s="25">
        <v>23.5</v>
      </c>
      <c r="E19" s="4">
        <f>IF(B19="",0,1)</f>
        <v>1</v>
      </c>
      <c r="F19" s="4">
        <f>AVERAGE(B19:C19)/10</f>
        <v>29.4</v>
      </c>
      <c r="G19" s="3">
        <f>PI()/40000*F19^2</f>
        <v>6.7886675651421827E-2</v>
      </c>
      <c r="H19" s="1">
        <v>2</v>
      </c>
      <c r="I19">
        <f t="shared" ref="I19:I82" si="0">IF(H19&lt;=16,1,"")</f>
        <v>1</v>
      </c>
      <c r="J19">
        <f t="shared" ref="J19:J82" si="1">IF(AND(H19&lt;=16,D19&lt;&gt;""),D19,"")</f>
        <v>23.5</v>
      </c>
      <c r="K19">
        <f t="shared" ref="K19:K82" si="2">IF(AND(H19&lt;=16,F19&lt;&gt;""),F19,"")</f>
        <v>29.4</v>
      </c>
      <c r="L19">
        <f t="shared" ref="L19:L82" si="3">(1/F19-1/$F$12)</f>
        <v>-1.6370184437411311E-3</v>
      </c>
      <c r="M19" s="29">
        <f t="shared" ref="M19:M82" si="4">$F$11*EXP($N$4*L19)</f>
        <v>23.645714967459359</v>
      </c>
      <c r="N19" s="36">
        <f t="shared" ref="N19:N82" si="5">IF(D19="",M19,D19)</f>
        <v>23.5</v>
      </c>
    </row>
    <row r="20" spans="1:16" x14ac:dyDescent="0.3">
      <c r="A20" s="26">
        <v>66</v>
      </c>
      <c r="B20" s="25">
        <v>290</v>
      </c>
      <c r="C20" s="25">
        <v>289</v>
      </c>
      <c r="D20" s="25"/>
      <c r="E20" s="4">
        <f>IF(B20="",0,1)</f>
        <v>1</v>
      </c>
      <c r="F20" s="4">
        <f>AVERAGE(B20:C20)/10</f>
        <v>28.95</v>
      </c>
      <c r="G20" s="3">
        <f>PI()/40000*F20^2</f>
        <v>6.5824416423880983E-2</v>
      </c>
      <c r="H20" s="1">
        <v>3</v>
      </c>
      <c r="I20">
        <f t="shared" si="0"/>
        <v>1</v>
      </c>
      <c r="J20" t="str">
        <f t="shared" si="1"/>
        <v/>
      </c>
      <c r="K20">
        <f t="shared" si="2"/>
        <v>28.95</v>
      </c>
      <c r="L20">
        <f t="shared" si="3"/>
        <v>-1.1083095508575558E-3</v>
      </c>
      <c r="M20" s="29">
        <f t="shared" si="4"/>
        <v>23.542818347463658</v>
      </c>
      <c r="N20">
        <f t="shared" si="5"/>
        <v>23.542818347463658</v>
      </c>
    </row>
    <row r="21" spans="1:16" x14ac:dyDescent="0.3">
      <c r="A21" s="26">
        <v>53</v>
      </c>
      <c r="B21" s="25">
        <v>292</v>
      </c>
      <c r="C21" s="25">
        <v>283</v>
      </c>
      <c r="D21" s="25"/>
      <c r="E21" s="4">
        <f>IF(B21="",0,1)</f>
        <v>1</v>
      </c>
      <c r="F21" s="4">
        <f>AVERAGE(B21:C21)/10</f>
        <v>28.75</v>
      </c>
      <c r="G21" s="3">
        <f>PI()/40000*F21^2</f>
        <v>6.4918066943320335E-2</v>
      </c>
      <c r="H21" s="1">
        <v>4</v>
      </c>
      <c r="I21">
        <f t="shared" si="0"/>
        <v>1</v>
      </c>
      <c r="J21" t="str">
        <f t="shared" si="1"/>
        <v/>
      </c>
      <c r="K21">
        <f t="shared" si="2"/>
        <v>28.75</v>
      </c>
      <c r="L21">
        <f t="shared" si="3"/>
        <v>-8.6801519026583063E-4</v>
      </c>
      <c r="M21" s="29">
        <f t="shared" si="4"/>
        <v>23.496200695443768</v>
      </c>
      <c r="N21">
        <f t="shared" si="5"/>
        <v>23.496200695443768</v>
      </c>
    </row>
    <row r="22" spans="1:16" x14ac:dyDescent="0.3">
      <c r="A22" s="26">
        <v>71</v>
      </c>
      <c r="B22" s="25">
        <v>284</v>
      </c>
      <c r="C22" s="25">
        <v>289</v>
      </c>
      <c r="D22" s="25">
        <v>25.5</v>
      </c>
      <c r="E22" s="4">
        <f>IF(B22="",0,1)</f>
        <v>1</v>
      </c>
      <c r="F22" s="4">
        <f>AVERAGE(B22:C22)/10</f>
        <v>28.65</v>
      </c>
      <c r="G22" s="3">
        <f>PI()/40000*F22^2</f>
        <v>6.4467248397530194E-2</v>
      </c>
      <c r="H22" s="1">
        <v>5</v>
      </c>
      <c r="I22">
        <f t="shared" si="0"/>
        <v>1</v>
      </c>
      <c r="J22">
        <f t="shared" si="1"/>
        <v>25.5</v>
      </c>
      <c r="K22">
        <f t="shared" si="2"/>
        <v>28.65</v>
      </c>
      <c r="L22">
        <f t="shared" si="3"/>
        <v>-7.4660992431242051E-4</v>
      </c>
      <c r="M22" s="29">
        <f t="shared" si="4"/>
        <v>23.472682909723726</v>
      </c>
      <c r="N22" s="36">
        <f t="shared" si="5"/>
        <v>25.5</v>
      </c>
    </row>
    <row r="23" spans="1:16" x14ac:dyDescent="0.3">
      <c r="A23" s="26">
        <v>41</v>
      </c>
      <c r="B23" s="25">
        <v>281</v>
      </c>
      <c r="C23" s="25">
        <v>289</v>
      </c>
      <c r="D23" s="25"/>
      <c r="E23" s="4">
        <f>IF(B23="",0,1)</f>
        <v>1</v>
      </c>
      <c r="F23" s="4">
        <f>AVERAGE(B23:C23)/10</f>
        <v>28.5</v>
      </c>
      <c r="G23" s="3">
        <f>PI()/40000*F23^2</f>
        <v>6.3793965821957732E-2</v>
      </c>
      <c r="H23" s="1">
        <v>6</v>
      </c>
      <c r="I23">
        <f t="shared" si="0"/>
        <v>1</v>
      </c>
      <c r="J23" t="str">
        <f t="shared" si="1"/>
        <v/>
      </c>
      <c r="K23">
        <f t="shared" si="2"/>
        <v>28.5</v>
      </c>
      <c r="L23">
        <f t="shared" si="3"/>
        <v>-5.6290458767239288E-4</v>
      </c>
      <c r="M23" s="29">
        <f t="shared" si="4"/>
        <v>23.437141536783464</v>
      </c>
      <c r="N23">
        <f t="shared" si="5"/>
        <v>23.437141536783464</v>
      </c>
    </row>
    <row r="24" spans="1:16" x14ac:dyDescent="0.3">
      <c r="A24" s="24">
        <v>16</v>
      </c>
      <c r="B24" s="25">
        <v>278</v>
      </c>
      <c r="C24" s="25">
        <v>289</v>
      </c>
      <c r="D24" s="25"/>
      <c r="E24" s="4">
        <f>IF(B24="",0,1)</f>
        <v>1</v>
      </c>
      <c r="F24" s="4">
        <f>AVERAGE(B24:C24)/10</f>
        <v>28.35</v>
      </c>
      <c r="G24" s="3">
        <f>PI()/40000*F24^2</f>
        <v>6.3124217538120572E-2</v>
      </c>
      <c r="H24" s="1">
        <v>7</v>
      </c>
      <c r="I24">
        <f t="shared" si="0"/>
        <v>1</v>
      </c>
      <c r="J24" t="str">
        <f t="shared" si="1"/>
        <v/>
      </c>
      <c r="K24">
        <f t="shared" si="2"/>
        <v>28.35</v>
      </c>
      <c r="L24">
        <f t="shared" si="3"/>
        <v>-3.7725527921606689E-4</v>
      </c>
      <c r="M24" s="29">
        <f t="shared" si="4"/>
        <v>23.401278736878531</v>
      </c>
      <c r="N24">
        <f t="shared" si="5"/>
        <v>23.401278736878531</v>
      </c>
    </row>
    <row r="25" spans="1:16" x14ac:dyDescent="0.3">
      <c r="A25" s="26">
        <v>58</v>
      </c>
      <c r="B25" s="25">
        <v>288</v>
      </c>
      <c r="C25" s="25">
        <v>275</v>
      </c>
      <c r="D25" s="25">
        <v>23.5</v>
      </c>
      <c r="E25" s="4">
        <f>IF(B25="",0,1)</f>
        <v>1</v>
      </c>
      <c r="F25" s="4">
        <f>AVERAGE(B25:C25)/10</f>
        <v>28.15</v>
      </c>
      <c r="G25" s="3">
        <f>PI()/40000*F25^2</f>
        <v>6.2236717613481436E-2</v>
      </c>
      <c r="H25" s="1">
        <v>8</v>
      </c>
      <c r="I25">
        <f t="shared" si="0"/>
        <v>1</v>
      </c>
      <c r="J25">
        <f t="shared" si="1"/>
        <v>23.5</v>
      </c>
      <c r="K25">
        <f t="shared" si="2"/>
        <v>28.15</v>
      </c>
      <c r="L25">
        <f t="shared" si="3"/>
        <v>-1.2664520030521154E-4</v>
      </c>
      <c r="M25" s="29">
        <f t="shared" si="4"/>
        <v>23.352954164741142</v>
      </c>
      <c r="N25" s="36">
        <f t="shared" si="5"/>
        <v>23.5</v>
      </c>
    </row>
    <row r="26" spans="1:16" x14ac:dyDescent="0.3">
      <c r="A26" s="26">
        <v>62</v>
      </c>
      <c r="B26" s="25">
        <v>284</v>
      </c>
      <c r="C26" s="25">
        <v>279</v>
      </c>
      <c r="D26" s="25"/>
      <c r="E26" s="4">
        <f>IF(B26="",0,1)</f>
        <v>1</v>
      </c>
      <c r="F26" s="4">
        <f>AVERAGE(B26:C26)/10</f>
        <v>28.15</v>
      </c>
      <c r="G26" s="3">
        <f>PI()/40000*F26^2</f>
        <v>6.2236717613481436E-2</v>
      </c>
      <c r="H26" s="1">
        <v>9</v>
      </c>
      <c r="I26">
        <f t="shared" si="0"/>
        <v>1</v>
      </c>
      <c r="J26" t="str">
        <f t="shared" si="1"/>
        <v/>
      </c>
      <c r="K26">
        <f t="shared" si="2"/>
        <v>28.15</v>
      </c>
      <c r="L26">
        <f t="shared" si="3"/>
        <v>-1.2664520030521154E-4</v>
      </c>
      <c r="M26" s="29">
        <f t="shared" si="4"/>
        <v>23.352954164741142</v>
      </c>
      <c r="N26">
        <f t="shared" si="5"/>
        <v>23.352954164741142</v>
      </c>
    </row>
    <row r="27" spans="1:16" x14ac:dyDescent="0.3">
      <c r="A27" s="26">
        <v>64</v>
      </c>
      <c r="B27" s="25">
        <v>285</v>
      </c>
      <c r="C27" s="25">
        <v>275</v>
      </c>
      <c r="D27" s="25">
        <v>23.3</v>
      </c>
      <c r="E27" s="4">
        <f>IF(B27="",0,1)</f>
        <v>1</v>
      </c>
      <c r="F27" s="4">
        <f>AVERAGE(B27:C27)/10</f>
        <v>28</v>
      </c>
      <c r="G27" s="3">
        <f>PI()/40000*F27^2</f>
        <v>6.1575216010359944E-2</v>
      </c>
      <c r="H27" s="1">
        <v>10</v>
      </c>
      <c r="I27">
        <f t="shared" si="0"/>
        <v>1</v>
      </c>
      <c r="J27">
        <f t="shared" si="1"/>
        <v>23.3</v>
      </c>
      <c r="K27">
        <f t="shared" si="2"/>
        <v>28</v>
      </c>
      <c r="L27">
        <f t="shared" si="3"/>
        <v>6.366182836770734E-5</v>
      </c>
      <c r="M27" s="29">
        <f t="shared" si="4"/>
        <v>23.316324366256133</v>
      </c>
      <c r="N27" s="36">
        <f t="shared" si="5"/>
        <v>23.3</v>
      </c>
    </row>
    <row r="28" spans="1:16" x14ac:dyDescent="0.3">
      <c r="A28" s="24">
        <v>2</v>
      </c>
      <c r="B28" s="25">
        <v>272</v>
      </c>
      <c r="C28" s="25">
        <v>272</v>
      </c>
      <c r="D28" s="25"/>
      <c r="E28" s="4">
        <f>IF(B28="",0,1)</f>
        <v>1</v>
      </c>
      <c r="F28" s="4">
        <f>AVERAGE(B28:C28)/10</f>
        <v>27.2</v>
      </c>
      <c r="G28" s="3">
        <f>PI()/40000*F28^2</f>
        <v>5.8106897720796809E-2</v>
      </c>
      <c r="H28" s="1">
        <v>11</v>
      </c>
      <c r="I28">
        <f t="shared" si="0"/>
        <v>1</v>
      </c>
      <c r="J28" t="str">
        <f t="shared" si="1"/>
        <v/>
      </c>
      <c r="K28">
        <f t="shared" si="2"/>
        <v>27.2</v>
      </c>
      <c r="L28">
        <f t="shared" si="3"/>
        <v>1.1140819964349374E-3</v>
      </c>
      <c r="M28" s="29">
        <f t="shared" si="4"/>
        <v>23.115173580911879</v>
      </c>
      <c r="N28">
        <f t="shared" si="5"/>
        <v>23.115173580911879</v>
      </c>
    </row>
    <row r="29" spans="1:16" x14ac:dyDescent="0.3">
      <c r="A29" s="26">
        <v>67</v>
      </c>
      <c r="B29" s="25">
        <v>270</v>
      </c>
      <c r="C29" s="25">
        <v>274</v>
      </c>
      <c r="D29" s="25"/>
      <c r="E29" s="4">
        <f>IF(B29="",0,1)</f>
        <v>1</v>
      </c>
      <c r="F29" s="4">
        <f>AVERAGE(B29:C29)/10</f>
        <v>27.2</v>
      </c>
      <c r="G29" s="3">
        <f>PI()/40000*F29^2</f>
        <v>5.8106897720796809E-2</v>
      </c>
      <c r="H29" s="1">
        <v>12</v>
      </c>
      <c r="I29">
        <f t="shared" si="0"/>
        <v>1</v>
      </c>
      <c r="J29" t="str">
        <f t="shared" si="1"/>
        <v/>
      </c>
      <c r="K29">
        <f t="shared" si="2"/>
        <v>27.2</v>
      </c>
      <c r="L29">
        <f t="shared" si="3"/>
        <v>1.1140819964349374E-3</v>
      </c>
      <c r="M29" s="29">
        <f t="shared" si="4"/>
        <v>23.115173580911879</v>
      </c>
      <c r="N29">
        <f t="shared" si="5"/>
        <v>23.115173580911879</v>
      </c>
    </row>
    <row r="30" spans="1:16" x14ac:dyDescent="0.3">
      <c r="A30" s="26">
        <v>73</v>
      </c>
      <c r="B30" s="25">
        <v>269</v>
      </c>
      <c r="C30" s="25">
        <v>273</v>
      </c>
      <c r="D30" s="25">
        <v>22.5</v>
      </c>
      <c r="E30" s="4">
        <f>IF(B30="",0,1)</f>
        <v>1</v>
      </c>
      <c r="F30" s="4">
        <f>AVERAGE(B30:C30)/10</f>
        <v>27.1</v>
      </c>
      <c r="G30" s="3">
        <f>PI()/40000*F30^2</f>
        <v>5.7680426518072002E-2</v>
      </c>
      <c r="H30" s="1">
        <v>13</v>
      </c>
      <c r="I30">
        <f t="shared" si="0"/>
        <v>1</v>
      </c>
      <c r="J30">
        <f t="shared" si="1"/>
        <v>22.5</v>
      </c>
      <c r="K30">
        <f t="shared" si="2"/>
        <v>27.1</v>
      </c>
      <c r="L30">
        <f t="shared" si="3"/>
        <v>1.2497451177720317E-3</v>
      </c>
      <c r="M30" s="29">
        <f t="shared" si="4"/>
        <v>23.089321548490844</v>
      </c>
      <c r="N30" s="36">
        <f t="shared" si="5"/>
        <v>22.5</v>
      </c>
    </row>
    <row r="31" spans="1:16" x14ac:dyDescent="0.3">
      <c r="A31" s="24">
        <v>31</v>
      </c>
      <c r="B31" s="25">
        <v>260</v>
      </c>
      <c r="C31" s="25">
        <v>278</v>
      </c>
      <c r="D31" s="25">
        <v>23</v>
      </c>
      <c r="E31" s="4">
        <f>IF(B31="",0,1)</f>
        <v>1</v>
      </c>
      <c r="F31" s="4">
        <f>AVERAGE(B31:C31)/10</f>
        <v>26.9</v>
      </c>
      <c r="G31" s="3">
        <f>PI()/40000*F31^2</f>
        <v>5.6832196501602747E-2</v>
      </c>
      <c r="H31" s="1">
        <v>14</v>
      </c>
      <c r="I31">
        <f t="shared" si="0"/>
        <v>1</v>
      </c>
      <c r="J31">
        <f t="shared" si="1"/>
        <v>23</v>
      </c>
      <c r="K31">
        <f t="shared" si="2"/>
        <v>26.9</v>
      </c>
      <c r="L31">
        <f t="shared" si="3"/>
        <v>1.5240973036730748E-3</v>
      </c>
      <c r="M31" s="29">
        <f t="shared" si="4"/>
        <v>23.037129182967558</v>
      </c>
      <c r="N31" s="36">
        <f t="shared" si="5"/>
        <v>23</v>
      </c>
    </row>
    <row r="32" spans="1:16" x14ac:dyDescent="0.3">
      <c r="A32" s="26">
        <v>52</v>
      </c>
      <c r="B32" s="25">
        <v>266</v>
      </c>
      <c r="C32" s="25">
        <v>272</v>
      </c>
      <c r="D32" s="25">
        <v>22</v>
      </c>
      <c r="E32" s="4">
        <f>IF(B32="",0,1)</f>
        <v>1</v>
      </c>
      <c r="F32" s="4">
        <f>AVERAGE(B32:C32)/10</f>
        <v>26.9</v>
      </c>
      <c r="G32" s="3">
        <f>PI()/40000*F32^2</f>
        <v>5.6832196501602747E-2</v>
      </c>
      <c r="H32" s="1">
        <v>15</v>
      </c>
      <c r="I32">
        <f t="shared" si="0"/>
        <v>1</v>
      </c>
      <c r="J32">
        <f t="shared" si="1"/>
        <v>22</v>
      </c>
      <c r="K32">
        <f t="shared" si="2"/>
        <v>26.9</v>
      </c>
      <c r="L32">
        <f t="shared" si="3"/>
        <v>1.5240973036730748E-3</v>
      </c>
      <c r="M32" s="29">
        <f t="shared" si="4"/>
        <v>23.037129182967558</v>
      </c>
      <c r="N32" s="36">
        <f t="shared" si="5"/>
        <v>22</v>
      </c>
    </row>
    <row r="33" spans="1:14" x14ac:dyDescent="0.3">
      <c r="A33" s="24">
        <v>6</v>
      </c>
      <c r="B33" s="25">
        <v>272</v>
      </c>
      <c r="C33" s="25">
        <v>265</v>
      </c>
      <c r="D33" s="25"/>
      <c r="E33" s="4">
        <f>IF(B33="",0,1)</f>
        <v>1</v>
      </c>
      <c r="F33" s="4">
        <f>AVERAGE(B33:C33)/10</f>
        <v>26.85</v>
      </c>
      <c r="G33" s="3">
        <f>PI()/40000*F33^2</f>
        <v>5.6621120745189699E-2</v>
      </c>
      <c r="H33" s="1">
        <v>16</v>
      </c>
      <c r="I33">
        <f t="shared" si="0"/>
        <v>1</v>
      </c>
      <c r="J33" t="str">
        <f t="shared" si="1"/>
        <v/>
      </c>
      <c r="K33">
        <f t="shared" si="2"/>
        <v>26.85</v>
      </c>
      <c r="L33">
        <f t="shared" si="3"/>
        <v>1.5933239725549886E-3</v>
      </c>
      <c r="M33" s="29">
        <f t="shared" si="4"/>
        <v>23.023978251914489</v>
      </c>
      <c r="N33">
        <f t="shared" si="5"/>
        <v>23.023978251914489</v>
      </c>
    </row>
    <row r="34" spans="1:14" x14ac:dyDescent="0.3">
      <c r="A34" s="26">
        <v>55</v>
      </c>
      <c r="B34" s="25">
        <v>273</v>
      </c>
      <c r="C34" s="25">
        <v>257</v>
      </c>
      <c r="D34" s="25"/>
      <c r="E34" s="4">
        <f>IF(B34="",0,1)</f>
        <v>1</v>
      </c>
      <c r="F34" s="4">
        <f>AVERAGE(B34:C34)/10</f>
        <v>26.5</v>
      </c>
      <c r="G34" s="3">
        <f>PI()/40000*F34^2</f>
        <v>5.5154586024585804E-2</v>
      </c>
      <c r="H34" s="1">
        <v>17</v>
      </c>
      <c r="I34" t="str">
        <f t="shared" si="0"/>
        <v/>
      </c>
      <c r="J34" t="str">
        <f t="shared" si="1"/>
        <v/>
      </c>
      <c r="K34" t="str">
        <f t="shared" si="2"/>
        <v/>
      </c>
      <c r="L34">
        <f t="shared" si="3"/>
        <v>2.0852251706857672E-3</v>
      </c>
      <c r="M34" s="29">
        <f t="shared" si="4"/>
        <v>22.930748147128995</v>
      </c>
      <c r="N34">
        <f t="shared" si="5"/>
        <v>22.930748147128995</v>
      </c>
    </row>
    <row r="35" spans="1:14" x14ac:dyDescent="0.3">
      <c r="A35" s="24">
        <v>8</v>
      </c>
      <c r="B35" s="25">
        <v>262</v>
      </c>
      <c r="C35" s="25">
        <v>267</v>
      </c>
      <c r="D35" s="25">
        <v>23</v>
      </c>
      <c r="E35" s="4">
        <f>IF(B35="",0,1)</f>
        <v>1</v>
      </c>
      <c r="F35" s="4">
        <f>AVERAGE(B35:C35)/10</f>
        <v>26.45</v>
      </c>
      <c r="G35" s="3">
        <f>PI()/40000*F35^2</f>
        <v>5.4946651860826326E-2</v>
      </c>
      <c r="H35" s="1">
        <v>18</v>
      </c>
      <c r="I35" t="str">
        <f t="shared" si="0"/>
        <v/>
      </c>
      <c r="J35" t="str">
        <f t="shared" si="1"/>
        <v/>
      </c>
      <c r="K35" t="str">
        <f t="shared" si="2"/>
        <v/>
      </c>
      <c r="L35">
        <f t="shared" si="3"/>
        <v>2.1565594789213147E-3</v>
      </c>
      <c r="M35" s="29">
        <f t="shared" si="4"/>
        <v>22.917259524250685</v>
      </c>
      <c r="N35" s="36">
        <f t="shared" si="5"/>
        <v>23</v>
      </c>
    </row>
    <row r="36" spans="1:14" x14ac:dyDescent="0.3">
      <c r="A36" s="26">
        <v>45</v>
      </c>
      <c r="B36" s="25">
        <v>258</v>
      </c>
      <c r="C36" s="25">
        <v>259</v>
      </c>
      <c r="D36" s="25"/>
      <c r="E36" s="4">
        <f>IF(B36="",0,1)</f>
        <v>1</v>
      </c>
      <c r="F36" s="4">
        <f>AVERAGE(B36:C36)/10</f>
        <v>25.85</v>
      </c>
      <c r="G36" s="3">
        <f>PI()/40000*F36^2</f>
        <v>5.2482072424085147E-2</v>
      </c>
      <c r="H36" s="1">
        <v>19</v>
      </c>
      <c r="I36" t="str">
        <f t="shared" si="0"/>
        <v/>
      </c>
      <c r="J36" t="str">
        <f t="shared" si="1"/>
        <v/>
      </c>
      <c r="K36" t="str">
        <f t="shared" si="2"/>
        <v/>
      </c>
      <c r="L36">
        <f t="shared" si="3"/>
        <v>3.0340956498653565E-3</v>
      </c>
      <c r="M36" s="29">
        <f t="shared" si="4"/>
        <v>22.75197372068488</v>
      </c>
      <c r="N36">
        <f t="shared" si="5"/>
        <v>22.75197372068488</v>
      </c>
    </row>
    <row r="37" spans="1:14" x14ac:dyDescent="0.3">
      <c r="A37" s="24">
        <v>5</v>
      </c>
      <c r="B37" s="25">
        <v>267</v>
      </c>
      <c r="C37" s="25">
        <v>249</v>
      </c>
      <c r="D37" s="25"/>
      <c r="E37" s="4">
        <f>IF(B37="",0,1)</f>
        <v>1</v>
      </c>
      <c r="F37" s="4">
        <f>AVERAGE(B37:C37)/10</f>
        <v>25.8</v>
      </c>
      <c r="G37" s="3">
        <f>PI()/40000*F37^2</f>
        <v>5.2279243348387745E-2</v>
      </c>
      <c r="H37" s="1">
        <v>20</v>
      </c>
      <c r="I37" t="str">
        <f t="shared" si="0"/>
        <v/>
      </c>
      <c r="J37" t="str">
        <f t="shared" si="1"/>
        <v/>
      </c>
      <c r="K37" t="str">
        <f t="shared" si="2"/>
        <v/>
      </c>
      <c r="L37">
        <f t="shared" si="3"/>
        <v>3.1090660365626147E-3</v>
      </c>
      <c r="M37" s="29">
        <f t="shared" si="4"/>
        <v>22.737908283018246</v>
      </c>
      <c r="N37">
        <f t="shared" si="5"/>
        <v>22.737908283018246</v>
      </c>
    </row>
    <row r="38" spans="1:14" x14ac:dyDescent="0.3">
      <c r="A38" s="26">
        <v>60</v>
      </c>
      <c r="B38" s="25">
        <v>257</v>
      </c>
      <c r="C38" s="25">
        <v>254</v>
      </c>
      <c r="D38" s="25"/>
      <c r="E38" s="4">
        <f>IF(B38="",0,1)</f>
        <v>1</v>
      </c>
      <c r="F38" s="4">
        <f>AVERAGE(B38:C38)/10</f>
        <v>25.55</v>
      </c>
      <c r="G38" s="3">
        <f>PI()/40000*F38^2</f>
        <v>5.1270988456126272E-2</v>
      </c>
      <c r="H38" s="1">
        <v>21</v>
      </c>
      <c r="I38" t="str">
        <f t="shared" si="0"/>
        <v/>
      </c>
      <c r="J38" t="str">
        <f t="shared" si="1"/>
        <v/>
      </c>
      <c r="K38" t="str">
        <f t="shared" si="2"/>
        <v/>
      </c>
      <c r="L38">
        <f t="shared" si="3"/>
        <v>3.4883193626142825E-3</v>
      </c>
      <c r="M38" s="29">
        <f t="shared" si="4"/>
        <v>22.666888476778787</v>
      </c>
      <c r="N38">
        <f t="shared" si="5"/>
        <v>22.666888476778787</v>
      </c>
    </row>
    <row r="39" spans="1:14" x14ac:dyDescent="0.3">
      <c r="A39" s="24">
        <v>19</v>
      </c>
      <c r="B39" s="25">
        <v>253</v>
      </c>
      <c r="C39" s="25">
        <v>251</v>
      </c>
      <c r="D39" s="25"/>
      <c r="E39" s="4">
        <f>IF(B39="",0,1)</f>
        <v>1</v>
      </c>
      <c r="F39" s="4">
        <f>AVERAGE(B39:C39)/10</f>
        <v>25.2</v>
      </c>
      <c r="G39" s="3">
        <f>PI()/40000*F39^2</f>
        <v>4.987592496839155E-2</v>
      </c>
      <c r="H39" s="1">
        <v>22</v>
      </c>
      <c r="I39" t="str">
        <f t="shared" si="0"/>
        <v/>
      </c>
      <c r="J39" t="str">
        <f t="shared" si="1"/>
        <v/>
      </c>
      <c r="K39" t="str">
        <f t="shared" si="2"/>
        <v/>
      </c>
      <c r="L39">
        <f t="shared" si="3"/>
        <v>4.0319157966216754E-3</v>
      </c>
      <c r="M39" s="29">
        <f t="shared" si="4"/>
        <v>22.565480082907552</v>
      </c>
      <c r="N39">
        <f t="shared" si="5"/>
        <v>22.565480082907552</v>
      </c>
    </row>
    <row r="40" spans="1:14" x14ac:dyDescent="0.3">
      <c r="A40" s="26">
        <v>46</v>
      </c>
      <c r="B40" s="25">
        <v>246</v>
      </c>
      <c r="C40" s="25">
        <v>258</v>
      </c>
      <c r="D40" s="25"/>
      <c r="E40" s="4">
        <f>IF(B40="",0,1)</f>
        <v>1</v>
      </c>
      <c r="F40" s="4">
        <f>AVERAGE(B40:C40)/10</f>
        <v>25.2</v>
      </c>
      <c r="G40" s="3">
        <f>PI()/40000*F40^2</f>
        <v>4.987592496839155E-2</v>
      </c>
      <c r="H40" s="1">
        <v>23</v>
      </c>
      <c r="I40" t="str">
        <f t="shared" si="0"/>
        <v/>
      </c>
      <c r="J40" t="str">
        <f t="shared" si="1"/>
        <v/>
      </c>
      <c r="K40" t="str">
        <f t="shared" si="2"/>
        <v/>
      </c>
      <c r="L40">
        <f t="shared" si="3"/>
        <v>4.0319157966216754E-3</v>
      </c>
      <c r="M40" s="29">
        <f t="shared" si="4"/>
        <v>22.565480082907552</v>
      </c>
      <c r="N40">
        <f t="shared" si="5"/>
        <v>22.565480082907552</v>
      </c>
    </row>
    <row r="41" spans="1:14" x14ac:dyDescent="0.3">
      <c r="A41" s="24">
        <v>15</v>
      </c>
      <c r="B41" s="25">
        <v>246</v>
      </c>
      <c r="C41" s="25">
        <v>254</v>
      </c>
      <c r="D41" s="25"/>
      <c r="E41" s="4">
        <f>IF(B41="",0,1)</f>
        <v>1</v>
      </c>
      <c r="F41" s="4">
        <f>AVERAGE(B41:C41)/10</f>
        <v>25</v>
      </c>
      <c r="G41" s="3">
        <f>PI()/40000*F41^2</f>
        <v>4.9087385212340517E-2</v>
      </c>
      <c r="H41" s="1">
        <v>24</v>
      </c>
      <c r="I41" t="str">
        <f t="shared" si="0"/>
        <v/>
      </c>
      <c r="J41" t="str">
        <f t="shared" si="1"/>
        <v/>
      </c>
      <c r="K41" t="str">
        <f t="shared" si="2"/>
        <v/>
      </c>
      <c r="L41">
        <f t="shared" si="3"/>
        <v>4.3493761140819959E-3</v>
      </c>
      <c r="M41" s="29">
        <f t="shared" si="4"/>
        <v>22.506467554005358</v>
      </c>
      <c r="N41">
        <f t="shared" si="5"/>
        <v>22.506467554005358</v>
      </c>
    </row>
    <row r="42" spans="1:14" x14ac:dyDescent="0.3">
      <c r="A42" s="24">
        <v>39</v>
      </c>
      <c r="B42" s="25">
        <v>247</v>
      </c>
      <c r="C42" s="25">
        <v>251</v>
      </c>
      <c r="D42" s="25">
        <v>22</v>
      </c>
      <c r="E42" s="4">
        <f>IF(B42="",0,1)</f>
        <v>1</v>
      </c>
      <c r="F42" s="4">
        <f>AVERAGE(B42:C42)/10</f>
        <v>24.9</v>
      </c>
      <c r="G42" s="3">
        <f>PI()/40000*F42^2</f>
        <v>4.8695471528805177E-2</v>
      </c>
      <c r="H42" s="1">
        <v>25</v>
      </c>
      <c r="I42" t="str">
        <f t="shared" si="0"/>
        <v/>
      </c>
      <c r="J42" t="str">
        <f t="shared" si="1"/>
        <v/>
      </c>
      <c r="K42" t="str">
        <f t="shared" si="2"/>
        <v/>
      </c>
      <c r="L42">
        <f t="shared" si="3"/>
        <v>4.5100186843631193E-3</v>
      </c>
      <c r="M42" s="29">
        <f t="shared" si="4"/>
        <v>22.476664623110608</v>
      </c>
      <c r="N42">
        <f t="shared" si="5"/>
        <v>22</v>
      </c>
    </row>
    <row r="43" spans="1:14" x14ac:dyDescent="0.3">
      <c r="A43" s="24">
        <v>7</v>
      </c>
      <c r="B43" s="25">
        <v>254</v>
      </c>
      <c r="C43" s="25">
        <v>241</v>
      </c>
      <c r="D43" s="25"/>
      <c r="E43" s="4">
        <f>IF(B43="",0,1)</f>
        <v>1</v>
      </c>
      <c r="F43" s="4">
        <f>AVERAGE(B43:C43)/10</f>
        <v>24.75</v>
      </c>
      <c r="G43" s="3">
        <f>PI()/40000*F43^2</f>
        <v>4.8110546246614941E-2</v>
      </c>
      <c r="H43" s="1">
        <v>26</v>
      </c>
      <c r="I43" t="str">
        <f t="shared" si="0"/>
        <v/>
      </c>
      <c r="J43" t="str">
        <f t="shared" si="1"/>
        <v/>
      </c>
      <c r="K43" t="str">
        <f t="shared" si="2"/>
        <v/>
      </c>
      <c r="L43">
        <f t="shared" si="3"/>
        <v>4.7534165181224025E-3</v>
      </c>
      <c r="M43" s="29">
        <f t="shared" si="4"/>
        <v>22.431583847163566</v>
      </c>
      <c r="N43">
        <f t="shared" si="5"/>
        <v>22.431583847163566</v>
      </c>
    </row>
    <row r="44" spans="1:14" x14ac:dyDescent="0.3">
      <c r="A44" s="26">
        <v>44</v>
      </c>
      <c r="B44" s="25">
        <v>248</v>
      </c>
      <c r="C44" s="25">
        <v>247</v>
      </c>
      <c r="D44" s="25"/>
      <c r="E44" s="4">
        <f>IF(B44="",0,1)</f>
        <v>1</v>
      </c>
      <c r="F44" s="4">
        <f>AVERAGE(B44:C44)/10</f>
        <v>24.75</v>
      </c>
      <c r="G44" s="3">
        <f>PI()/40000*F44^2</f>
        <v>4.8110546246614941E-2</v>
      </c>
      <c r="H44" s="1">
        <v>27</v>
      </c>
      <c r="I44" t="str">
        <f t="shared" si="0"/>
        <v/>
      </c>
      <c r="J44" t="str">
        <f t="shared" si="1"/>
        <v/>
      </c>
      <c r="K44" t="str">
        <f t="shared" si="2"/>
        <v/>
      </c>
      <c r="L44">
        <f t="shared" si="3"/>
        <v>4.7534165181224025E-3</v>
      </c>
      <c r="M44" s="29">
        <f t="shared" si="4"/>
        <v>22.431583847163566</v>
      </c>
      <c r="N44">
        <f t="shared" si="5"/>
        <v>22.431583847163566</v>
      </c>
    </row>
    <row r="45" spans="1:14" x14ac:dyDescent="0.3">
      <c r="A45" s="24">
        <v>18</v>
      </c>
      <c r="B45" s="25">
        <v>249</v>
      </c>
      <c r="C45" s="25">
        <v>245</v>
      </c>
      <c r="D45" s="25"/>
      <c r="E45" s="4">
        <f>IF(B45="",0,1)</f>
        <v>1</v>
      </c>
      <c r="F45" s="4">
        <f>AVERAGE(B45:C45)/10</f>
        <v>24.7</v>
      </c>
      <c r="G45" s="3">
        <f>PI()/40000*F45^2</f>
        <v>4.7916356550714918E-2</v>
      </c>
      <c r="H45" s="1">
        <v>28</v>
      </c>
      <c r="I45" t="str">
        <f t="shared" si="0"/>
        <v/>
      </c>
      <c r="J45" t="str">
        <f t="shared" si="1"/>
        <v/>
      </c>
      <c r="K45" t="str">
        <f t="shared" si="2"/>
        <v/>
      </c>
      <c r="L45">
        <f t="shared" si="3"/>
        <v>4.8352060735961655E-3</v>
      </c>
      <c r="M45" s="29">
        <f t="shared" si="4"/>
        <v>22.416455551757128</v>
      </c>
      <c r="N45">
        <f t="shared" si="5"/>
        <v>22.416455551757128</v>
      </c>
    </row>
    <row r="46" spans="1:14" x14ac:dyDescent="0.3">
      <c r="A46" s="24">
        <v>30</v>
      </c>
      <c r="B46" s="25">
        <v>239</v>
      </c>
      <c r="C46" s="25">
        <v>251</v>
      </c>
      <c r="D46" s="25"/>
      <c r="E46" s="4">
        <f>IF(B46="",0,1)</f>
        <v>1</v>
      </c>
      <c r="F46" s="4">
        <f>AVERAGE(B46:C46)/10</f>
        <v>24.5</v>
      </c>
      <c r="G46" s="3">
        <f>PI()/40000*F46^2</f>
        <v>4.7143524757931835E-2</v>
      </c>
      <c r="H46" s="1">
        <v>29</v>
      </c>
      <c r="I46" t="str">
        <f t="shared" si="0"/>
        <v/>
      </c>
      <c r="J46" t="str">
        <f t="shared" si="1"/>
        <v/>
      </c>
      <c r="K46" t="str">
        <f t="shared" si="2"/>
        <v/>
      </c>
      <c r="L46">
        <f t="shared" si="3"/>
        <v>5.1657026446942367E-3</v>
      </c>
      <c r="M46" s="29">
        <f t="shared" si="4"/>
        <v>22.355428728322956</v>
      </c>
      <c r="N46">
        <f t="shared" si="5"/>
        <v>22.355428728322956</v>
      </c>
    </row>
    <row r="47" spans="1:14" x14ac:dyDescent="0.3">
      <c r="A47" s="26">
        <v>80</v>
      </c>
      <c r="B47" s="25">
        <v>245</v>
      </c>
      <c r="C47" s="25">
        <v>242</v>
      </c>
      <c r="D47" s="25">
        <v>22</v>
      </c>
      <c r="E47" s="4">
        <f>IF(B47="",0,1)</f>
        <v>1</v>
      </c>
      <c r="F47" s="4">
        <f>AVERAGE(B47:C47)/10</f>
        <v>24.35</v>
      </c>
      <c r="G47" s="3">
        <f>PI()/40000*F47^2</f>
        <v>4.656802425370235E-2</v>
      </c>
      <c r="H47" s="1">
        <v>30</v>
      </c>
      <c r="I47" t="str">
        <f t="shared" si="0"/>
        <v/>
      </c>
      <c r="J47" t="str">
        <f t="shared" si="1"/>
        <v/>
      </c>
      <c r="K47" t="str">
        <f t="shared" si="2"/>
        <v/>
      </c>
      <c r="L47">
        <f t="shared" si="3"/>
        <v>5.4171379210635126E-3</v>
      </c>
      <c r="M47" s="29">
        <f t="shared" si="4"/>
        <v>22.309112026146554</v>
      </c>
      <c r="N47">
        <f t="shared" si="5"/>
        <v>22</v>
      </c>
    </row>
    <row r="48" spans="1:14" x14ac:dyDescent="0.3">
      <c r="A48" s="24">
        <v>35</v>
      </c>
      <c r="B48" s="25">
        <v>241</v>
      </c>
      <c r="C48" s="25">
        <v>244</v>
      </c>
      <c r="D48" s="25"/>
      <c r="E48" s="4">
        <f>IF(B48="",0,1)</f>
        <v>1</v>
      </c>
      <c r="F48" s="4">
        <f>AVERAGE(B48:C48)/10</f>
        <v>24.25</v>
      </c>
      <c r="G48" s="3">
        <f>PI()/40000*F48^2</f>
        <v>4.6186320746291191E-2</v>
      </c>
      <c r="H48" s="1">
        <v>31</v>
      </c>
      <c r="I48" t="str">
        <f t="shared" si="0"/>
        <v/>
      </c>
      <c r="J48" t="str">
        <f t="shared" si="1"/>
        <v/>
      </c>
      <c r="K48" t="str">
        <f t="shared" si="2"/>
        <v/>
      </c>
      <c r="L48">
        <f t="shared" si="3"/>
        <v>5.5864895161438499E-3</v>
      </c>
      <c r="M48" s="29">
        <f t="shared" si="4"/>
        <v>22.27796999211472</v>
      </c>
      <c r="N48">
        <f t="shared" si="5"/>
        <v>22.27796999211472</v>
      </c>
    </row>
    <row r="49" spans="1:14" x14ac:dyDescent="0.3">
      <c r="A49" s="26">
        <v>49</v>
      </c>
      <c r="B49" s="25">
        <v>249</v>
      </c>
      <c r="C49" s="25">
        <v>236</v>
      </c>
      <c r="D49" s="25"/>
      <c r="E49" s="4">
        <f>IF(B49="",0,1)</f>
        <v>1</v>
      </c>
      <c r="F49" s="4">
        <f>AVERAGE(B49:C49)/10</f>
        <v>24.25</v>
      </c>
      <c r="G49" s="3">
        <f>PI()/40000*F49^2</f>
        <v>4.6186320746291191E-2</v>
      </c>
      <c r="H49" s="1">
        <v>32</v>
      </c>
      <c r="I49" t="str">
        <f t="shared" si="0"/>
        <v/>
      </c>
      <c r="J49" t="str">
        <f t="shared" si="1"/>
        <v/>
      </c>
      <c r="K49" t="str">
        <f t="shared" si="2"/>
        <v/>
      </c>
      <c r="L49">
        <f t="shared" si="3"/>
        <v>5.5864895161438499E-3</v>
      </c>
      <c r="M49" s="29">
        <f t="shared" si="4"/>
        <v>22.27796999211472</v>
      </c>
      <c r="N49">
        <f t="shared" si="5"/>
        <v>22.27796999211472</v>
      </c>
    </row>
    <row r="50" spans="1:14" x14ac:dyDescent="0.3">
      <c r="A50" s="26">
        <v>74</v>
      </c>
      <c r="B50" s="25">
        <v>244</v>
      </c>
      <c r="C50" s="25">
        <v>236</v>
      </c>
      <c r="D50" s="25"/>
      <c r="E50" s="4">
        <f>IF(B50="",0,1)</f>
        <v>1</v>
      </c>
      <c r="F50" s="4">
        <f>AVERAGE(B50:C50)/10</f>
        <v>24</v>
      </c>
      <c r="G50" s="3">
        <f>PI()/40000*F50^2</f>
        <v>4.5238934211693019E-2</v>
      </c>
      <c r="H50" s="1">
        <v>33</v>
      </c>
      <c r="I50" t="str">
        <f t="shared" si="0"/>
        <v/>
      </c>
      <c r="J50" t="str">
        <f t="shared" si="1"/>
        <v/>
      </c>
      <c r="K50" t="str">
        <f t="shared" si="2"/>
        <v/>
      </c>
      <c r="L50">
        <f t="shared" si="3"/>
        <v>6.0160427807486594E-3</v>
      </c>
      <c r="M50" s="29">
        <f t="shared" si="4"/>
        <v>22.199174355570026</v>
      </c>
      <c r="N50">
        <f t="shared" si="5"/>
        <v>22.199174355570026</v>
      </c>
    </row>
    <row r="51" spans="1:14" x14ac:dyDescent="0.3">
      <c r="A51" s="26">
        <v>75</v>
      </c>
      <c r="B51" s="25">
        <v>236</v>
      </c>
      <c r="C51" s="25">
        <v>240</v>
      </c>
      <c r="D51" s="25"/>
      <c r="E51" s="4">
        <f>IF(B51="",0,1)</f>
        <v>1</v>
      </c>
      <c r="F51" s="4">
        <f>AVERAGE(B51:C51)/10</f>
        <v>23.8</v>
      </c>
      <c r="G51" s="3">
        <f>PI()/40000*F51^2</f>
        <v>4.4488093567485065E-2</v>
      </c>
      <c r="H51" s="1">
        <v>34</v>
      </c>
      <c r="I51" t="str">
        <f t="shared" si="0"/>
        <v/>
      </c>
      <c r="J51" t="str">
        <f t="shared" si="1"/>
        <v/>
      </c>
      <c r="K51" t="str">
        <f t="shared" si="2"/>
        <v/>
      </c>
      <c r="L51">
        <f t="shared" si="3"/>
        <v>6.3661828367710671E-3</v>
      </c>
      <c r="M51" s="29">
        <f t="shared" si="4"/>
        <v>22.135152196835143</v>
      </c>
      <c r="N51">
        <f t="shared" si="5"/>
        <v>22.135152196835143</v>
      </c>
    </row>
    <row r="52" spans="1:14" x14ac:dyDescent="0.3">
      <c r="A52" s="26">
        <v>65</v>
      </c>
      <c r="B52" s="25">
        <v>240</v>
      </c>
      <c r="C52" s="25">
        <v>235</v>
      </c>
      <c r="D52" s="25"/>
      <c r="E52" s="4">
        <f>IF(B52="",0,1)</f>
        <v>1</v>
      </c>
      <c r="F52" s="4">
        <f>AVERAGE(B52:C52)/10</f>
        <v>23.75</v>
      </c>
      <c r="G52" s="3">
        <f>PI()/40000*F52^2</f>
        <v>4.4301365154137316E-2</v>
      </c>
      <c r="H52" s="1">
        <v>35</v>
      </c>
      <c r="I52" t="str">
        <f t="shared" si="0"/>
        <v/>
      </c>
      <c r="J52" t="str">
        <f t="shared" si="1"/>
        <v/>
      </c>
      <c r="K52" t="str">
        <f t="shared" si="2"/>
        <v/>
      </c>
      <c r="L52">
        <f t="shared" si="3"/>
        <v>6.4546392719767309E-3</v>
      </c>
      <c r="M52" s="29">
        <f t="shared" si="4"/>
        <v>22.11900741372957</v>
      </c>
      <c r="N52">
        <f t="shared" si="5"/>
        <v>22.11900741372957</v>
      </c>
    </row>
    <row r="53" spans="1:14" x14ac:dyDescent="0.3">
      <c r="A53" s="26">
        <v>70</v>
      </c>
      <c r="B53" s="25">
        <v>235</v>
      </c>
      <c r="C53" s="25">
        <v>239</v>
      </c>
      <c r="D53" s="25"/>
      <c r="E53" s="4">
        <f>IF(B53="",0,1)</f>
        <v>1</v>
      </c>
      <c r="F53" s="4">
        <f>AVERAGE(B53:C53)/10</f>
        <v>23.7</v>
      </c>
      <c r="G53" s="3">
        <f>PI()/40000*F53^2</f>
        <v>4.4115029439871264E-2</v>
      </c>
      <c r="H53" s="1">
        <v>36</v>
      </c>
      <c r="I53" t="str">
        <f t="shared" si="0"/>
        <v/>
      </c>
      <c r="J53" t="str">
        <f t="shared" si="1"/>
        <v/>
      </c>
      <c r="K53" t="str">
        <f t="shared" si="2"/>
        <v/>
      </c>
      <c r="L53">
        <f t="shared" si="3"/>
        <v>6.5434689410862126E-3</v>
      </c>
      <c r="M53" s="29">
        <f t="shared" si="4"/>
        <v>22.10280635936731</v>
      </c>
      <c r="N53">
        <f t="shared" si="5"/>
        <v>22.10280635936731</v>
      </c>
    </row>
    <row r="54" spans="1:14" x14ac:dyDescent="0.3">
      <c r="A54" s="26">
        <v>54</v>
      </c>
      <c r="B54" s="25">
        <v>242</v>
      </c>
      <c r="C54" s="25">
        <v>230</v>
      </c>
      <c r="D54" s="25"/>
      <c r="E54" s="4">
        <f>IF(B54="",0,1)</f>
        <v>1</v>
      </c>
      <c r="F54" s="4">
        <f>AVERAGE(B54:C54)/10</f>
        <v>23.6</v>
      </c>
      <c r="G54" s="3">
        <f>PI()/40000*F54^2</f>
        <v>4.374353610858428E-2</v>
      </c>
      <c r="H54" s="1">
        <v>37</v>
      </c>
      <c r="I54" t="str">
        <f t="shared" si="0"/>
        <v/>
      </c>
      <c r="J54" t="str">
        <f t="shared" si="1"/>
        <v/>
      </c>
      <c r="K54" t="str">
        <f t="shared" si="2"/>
        <v/>
      </c>
      <c r="L54">
        <f t="shared" si="3"/>
        <v>6.7222574700141965E-3</v>
      </c>
      <c r="M54" s="29">
        <f t="shared" si="4"/>
        <v>22.070234273570662</v>
      </c>
      <c r="N54">
        <f t="shared" si="5"/>
        <v>22.070234273570662</v>
      </c>
    </row>
    <row r="55" spans="1:14" x14ac:dyDescent="0.3">
      <c r="A55" s="24">
        <v>38</v>
      </c>
      <c r="B55" s="25">
        <v>237</v>
      </c>
      <c r="C55" s="25">
        <v>229</v>
      </c>
      <c r="D55" s="25"/>
      <c r="E55" s="4">
        <f>IF(B55="",0,1)</f>
        <v>1</v>
      </c>
      <c r="F55" s="4">
        <f>AVERAGE(B55:C55)/10</f>
        <v>23.3</v>
      </c>
      <c r="G55" s="3">
        <f>PI()/40000*F55^2</f>
        <v>4.2638480892684065E-2</v>
      </c>
      <c r="H55" s="1">
        <v>38</v>
      </c>
      <c r="I55" t="str">
        <f t="shared" si="0"/>
        <v/>
      </c>
      <c r="J55" t="str">
        <f t="shared" si="1"/>
        <v/>
      </c>
      <c r="K55" t="str">
        <f t="shared" si="2"/>
        <v/>
      </c>
      <c r="L55">
        <f t="shared" si="3"/>
        <v>7.2678310497043125E-3</v>
      </c>
      <c r="M55" s="29">
        <f t="shared" si="4"/>
        <v>21.971136902683117</v>
      </c>
      <c r="N55">
        <f t="shared" si="5"/>
        <v>21.971136902683117</v>
      </c>
    </row>
    <row r="56" spans="1:14" x14ac:dyDescent="0.3">
      <c r="A56" s="24">
        <v>34</v>
      </c>
      <c r="B56" s="25">
        <v>225</v>
      </c>
      <c r="C56" s="25">
        <v>234</v>
      </c>
      <c r="D56" s="25"/>
      <c r="E56" s="4">
        <f>IF(B56="",0,1)</f>
        <v>1</v>
      </c>
      <c r="F56" s="4">
        <f>AVERAGE(B56:C56)/10</f>
        <v>22.95</v>
      </c>
      <c r="G56" s="3">
        <f>PI()/40000*F56^2</f>
        <v>4.136711761568445E-2</v>
      </c>
      <c r="H56" s="1">
        <v>39</v>
      </c>
      <c r="I56" t="str">
        <f t="shared" si="0"/>
        <v/>
      </c>
      <c r="J56" t="str">
        <f t="shared" si="1"/>
        <v/>
      </c>
      <c r="K56" t="str">
        <f t="shared" si="2"/>
        <v/>
      </c>
      <c r="L56">
        <f t="shared" si="3"/>
        <v>7.9223608635373352E-3</v>
      </c>
      <c r="M56" s="29">
        <f t="shared" si="4"/>
        <v>21.852835790972868</v>
      </c>
      <c r="N56">
        <f t="shared" si="5"/>
        <v>21.852835790972868</v>
      </c>
    </row>
    <row r="57" spans="1:14" x14ac:dyDescent="0.3">
      <c r="A57" s="26">
        <v>57</v>
      </c>
      <c r="B57" s="25">
        <v>231</v>
      </c>
      <c r="C57" s="25">
        <v>225</v>
      </c>
      <c r="D57" s="25"/>
      <c r="E57" s="4">
        <f>IF(B57="",0,1)</f>
        <v>1</v>
      </c>
      <c r="F57" s="4">
        <f>AVERAGE(B57:C57)/10</f>
        <v>22.8</v>
      </c>
      <c r="G57" s="3">
        <f>PI()/40000*F57^2</f>
        <v>4.0828138126052953E-2</v>
      </c>
      <c r="H57" s="1">
        <v>40</v>
      </c>
      <c r="I57" t="str">
        <f t="shared" si="0"/>
        <v/>
      </c>
      <c r="J57" t="str">
        <f t="shared" si="1"/>
        <v/>
      </c>
      <c r="K57" t="str">
        <f t="shared" si="2"/>
        <v/>
      </c>
      <c r="L57">
        <f t="shared" si="3"/>
        <v>8.2090252368890101E-3</v>
      </c>
      <c r="M57" s="29">
        <f t="shared" si="4"/>
        <v>21.801224245464759</v>
      </c>
      <c r="N57">
        <f t="shared" si="5"/>
        <v>21.801224245464759</v>
      </c>
    </row>
    <row r="58" spans="1:14" x14ac:dyDescent="0.3">
      <c r="A58" s="24">
        <v>23</v>
      </c>
      <c r="B58" s="25">
        <v>227</v>
      </c>
      <c r="C58" s="25">
        <v>228</v>
      </c>
      <c r="D58" s="25"/>
      <c r="E58" s="4">
        <f>IF(B58="",0,1)</f>
        <v>1</v>
      </c>
      <c r="F58" s="4">
        <f>AVERAGE(B58:C58)/10</f>
        <v>22.75</v>
      </c>
      <c r="G58" s="3">
        <f>PI()/40000*F58^2</f>
        <v>4.0649263694339181E-2</v>
      </c>
      <c r="H58" s="1">
        <v>41</v>
      </c>
      <c r="I58" t="str">
        <f t="shared" si="0"/>
        <v/>
      </c>
      <c r="J58" t="str">
        <f t="shared" si="1"/>
        <v/>
      </c>
      <c r="K58" t="str">
        <f t="shared" si="2"/>
        <v/>
      </c>
      <c r="L58">
        <f t="shared" si="3"/>
        <v>8.3054200701259545E-3</v>
      </c>
      <c r="M58" s="29">
        <f t="shared" si="4"/>
        <v>21.783896554633195</v>
      </c>
      <c r="N58">
        <f t="shared" si="5"/>
        <v>21.783896554633195</v>
      </c>
    </row>
    <row r="59" spans="1:14" x14ac:dyDescent="0.3">
      <c r="A59" s="26">
        <v>61</v>
      </c>
      <c r="B59" s="25">
        <v>227</v>
      </c>
      <c r="C59" s="25">
        <v>227</v>
      </c>
      <c r="D59" s="25"/>
      <c r="E59" s="4">
        <f>IF(B59="",0,1)</f>
        <v>1</v>
      </c>
      <c r="F59" s="4">
        <f>AVERAGE(B59:C59)/10</f>
        <v>22.7</v>
      </c>
      <c r="G59" s="3">
        <f>PI()/40000*F59^2</f>
        <v>4.0470781961707107E-2</v>
      </c>
      <c r="H59" s="1">
        <v>42</v>
      </c>
      <c r="I59" t="str">
        <f t="shared" si="0"/>
        <v/>
      </c>
      <c r="J59" t="str">
        <f t="shared" si="1"/>
        <v/>
      </c>
      <c r="K59" t="str">
        <f t="shared" si="2"/>
        <v/>
      </c>
      <c r="L59">
        <f t="shared" si="3"/>
        <v>8.4022395502053454E-3</v>
      </c>
      <c r="M59" s="29">
        <f t="shared" si="4"/>
        <v>21.766506393594945</v>
      </c>
      <c r="N59">
        <f t="shared" si="5"/>
        <v>21.766506393594945</v>
      </c>
    </row>
    <row r="60" spans="1:14" x14ac:dyDescent="0.3">
      <c r="A60" s="24">
        <v>1</v>
      </c>
      <c r="B60" s="25">
        <v>235</v>
      </c>
      <c r="C60" s="25">
        <v>217</v>
      </c>
      <c r="D60" s="25">
        <v>18.5</v>
      </c>
      <c r="E60" s="4">
        <f>IF(B60="",0,1)</f>
        <v>1</v>
      </c>
      <c r="F60" s="4">
        <f>AVERAGE(B60:C60)/10</f>
        <v>22.6</v>
      </c>
      <c r="G60" s="3">
        <f>PI()/40000*F60^2</f>
        <v>4.0114996593688071E-2</v>
      </c>
      <c r="H60" s="1">
        <v>43</v>
      </c>
      <c r="I60" t="str">
        <f t="shared" si="0"/>
        <v/>
      </c>
      <c r="J60" t="str">
        <f t="shared" si="1"/>
        <v/>
      </c>
      <c r="K60" t="str">
        <f t="shared" si="2"/>
        <v/>
      </c>
      <c r="L60">
        <f t="shared" si="3"/>
        <v>8.5971637247014634E-3</v>
      </c>
      <c r="M60" s="29">
        <f t="shared" si="4"/>
        <v>21.731537327128052</v>
      </c>
      <c r="N60">
        <f t="shared" si="5"/>
        <v>18.5</v>
      </c>
    </row>
    <row r="61" spans="1:14" x14ac:dyDescent="0.3">
      <c r="A61" s="24">
        <v>27</v>
      </c>
      <c r="B61" s="25">
        <v>223</v>
      </c>
      <c r="C61" s="25">
        <v>229</v>
      </c>
      <c r="D61" s="25"/>
      <c r="E61" s="4">
        <f>IF(B61="",0,1)</f>
        <v>1</v>
      </c>
      <c r="F61" s="4">
        <f>AVERAGE(B61:C61)/10</f>
        <v>22.6</v>
      </c>
      <c r="G61" s="3">
        <f>PI()/40000*F61^2</f>
        <v>4.0114996593688071E-2</v>
      </c>
      <c r="H61" s="1">
        <v>44</v>
      </c>
      <c r="I61" t="str">
        <f t="shared" si="0"/>
        <v/>
      </c>
      <c r="J61" t="str">
        <f t="shared" si="1"/>
        <v/>
      </c>
      <c r="K61" t="str">
        <f t="shared" si="2"/>
        <v/>
      </c>
      <c r="L61">
        <f t="shared" si="3"/>
        <v>8.5971637247014634E-3</v>
      </c>
      <c r="M61" s="29">
        <f t="shared" si="4"/>
        <v>21.731537327128052</v>
      </c>
      <c r="N61">
        <f t="shared" si="5"/>
        <v>21.731537327128052</v>
      </c>
    </row>
    <row r="62" spans="1:14" x14ac:dyDescent="0.3">
      <c r="A62" s="24">
        <v>37</v>
      </c>
      <c r="B62" s="25">
        <v>230</v>
      </c>
      <c r="C62" s="25">
        <v>222</v>
      </c>
      <c r="D62" s="25"/>
      <c r="E62" s="4">
        <f>IF(B62="",0,1)</f>
        <v>1</v>
      </c>
      <c r="F62" s="4">
        <f>AVERAGE(B62:C62)/10</f>
        <v>22.6</v>
      </c>
      <c r="G62" s="3">
        <f>PI()/40000*F62^2</f>
        <v>4.0114996593688071E-2</v>
      </c>
      <c r="H62" s="1">
        <v>45</v>
      </c>
      <c r="I62" t="str">
        <f t="shared" si="0"/>
        <v/>
      </c>
      <c r="J62" t="str">
        <f t="shared" si="1"/>
        <v/>
      </c>
      <c r="K62" t="str">
        <f t="shared" si="2"/>
        <v/>
      </c>
      <c r="L62">
        <f t="shared" si="3"/>
        <v>8.5971637247014634E-3</v>
      </c>
      <c r="M62" s="29">
        <f t="shared" si="4"/>
        <v>21.731537327128052</v>
      </c>
      <c r="N62">
        <f t="shared" si="5"/>
        <v>21.731537327128052</v>
      </c>
    </row>
    <row r="63" spans="1:14" x14ac:dyDescent="0.3">
      <c r="A63" s="26">
        <v>76</v>
      </c>
      <c r="B63" s="25">
        <v>226</v>
      </c>
      <c r="C63" s="25">
        <v>218</v>
      </c>
      <c r="D63" s="25"/>
      <c r="E63" s="4">
        <f>IF(B63="",0,1)</f>
        <v>1</v>
      </c>
      <c r="F63" s="4">
        <f>AVERAGE(B63:C63)/10</f>
        <v>22.2</v>
      </c>
      <c r="G63" s="3">
        <f>PI()/40000*F63^2</f>
        <v>3.870756308487984E-2</v>
      </c>
      <c r="H63" s="1">
        <v>46</v>
      </c>
      <c r="I63" t="str">
        <f t="shared" si="0"/>
        <v/>
      </c>
      <c r="J63" t="str">
        <f t="shared" si="1"/>
        <v/>
      </c>
      <c r="K63" t="str">
        <f t="shared" si="2"/>
        <v/>
      </c>
      <c r="L63">
        <f t="shared" si="3"/>
        <v>9.3944211591270449E-3</v>
      </c>
      <c r="M63" s="29">
        <f t="shared" si="4"/>
        <v>21.589094528444001</v>
      </c>
      <c r="N63">
        <f t="shared" si="5"/>
        <v>21.589094528444001</v>
      </c>
    </row>
    <row r="64" spans="1:14" x14ac:dyDescent="0.3">
      <c r="A64" s="24">
        <v>12</v>
      </c>
      <c r="B64" s="25">
        <v>223</v>
      </c>
      <c r="C64" s="25">
        <v>220</v>
      </c>
      <c r="D64" s="25"/>
      <c r="E64" s="4">
        <f>IF(B64="",0,1)</f>
        <v>1</v>
      </c>
      <c r="F64" s="4">
        <f>AVERAGE(B64:C64)/10</f>
        <v>22.15</v>
      </c>
      <c r="G64" s="3">
        <f>PI()/40000*F64^2</f>
        <v>3.8533401042146455E-2</v>
      </c>
      <c r="H64" s="1">
        <v>47</v>
      </c>
      <c r="I64" t="str">
        <f t="shared" si="0"/>
        <v/>
      </c>
      <c r="J64" t="str">
        <f t="shared" si="1"/>
        <v/>
      </c>
      <c r="K64" t="str">
        <f t="shared" si="2"/>
        <v/>
      </c>
      <c r="L64">
        <f t="shared" si="3"/>
        <v>9.4961029763844795E-3</v>
      </c>
      <c r="M64" s="29">
        <f t="shared" si="4"/>
        <v>21.570994706156029</v>
      </c>
      <c r="N64">
        <f t="shared" si="5"/>
        <v>21.570994706156029</v>
      </c>
    </row>
    <row r="65" spans="1:14" x14ac:dyDescent="0.3">
      <c r="A65" s="24">
        <v>22</v>
      </c>
      <c r="B65" s="25">
        <v>222</v>
      </c>
      <c r="C65" s="25">
        <v>217</v>
      </c>
      <c r="D65" s="25"/>
      <c r="E65" s="4">
        <f>IF(B65="",0,1)</f>
        <v>1</v>
      </c>
      <c r="F65" s="4">
        <f>AVERAGE(B65:C65)/10</f>
        <v>21.95</v>
      </c>
      <c r="G65" s="3">
        <f>PI()/40000*F65^2</f>
        <v>3.7840679862029901E-2</v>
      </c>
      <c r="H65" s="1">
        <v>48</v>
      </c>
      <c r="I65" t="str">
        <f t="shared" si="0"/>
        <v/>
      </c>
      <c r="J65" t="str">
        <f t="shared" si="1"/>
        <v/>
      </c>
      <c r="K65" t="str">
        <f t="shared" si="2"/>
        <v/>
      </c>
      <c r="L65">
        <f t="shared" si="3"/>
        <v>9.9074626744464628E-3</v>
      </c>
      <c r="M65" s="29">
        <f t="shared" si="4"/>
        <v>21.497925563600365</v>
      </c>
      <c r="N65">
        <f t="shared" si="5"/>
        <v>21.497925563600365</v>
      </c>
    </row>
    <row r="66" spans="1:14" x14ac:dyDescent="0.3">
      <c r="A66" s="24">
        <v>36</v>
      </c>
      <c r="B66" s="25">
        <v>221</v>
      </c>
      <c r="C66" s="25">
        <v>218</v>
      </c>
      <c r="D66" s="25"/>
      <c r="E66" s="4">
        <f>IF(B66="",0,1)</f>
        <v>1</v>
      </c>
      <c r="F66" s="4">
        <f>AVERAGE(B66:C66)/10</f>
        <v>21.95</v>
      </c>
      <c r="G66" s="3">
        <f>PI()/40000*F66^2</f>
        <v>3.7840679862029901E-2</v>
      </c>
      <c r="H66" s="1">
        <v>49</v>
      </c>
      <c r="I66" t="str">
        <f t="shared" si="0"/>
        <v/>
      </c>
      <c r="J66" t="str">
        <f t="shared" si="1"/>
        <v/>
      </c>
      <c r="K66" t="str">
        <f t="shared" si="2"/>
        <v/>
      </c>
      <c r="L66">
        <f t="shared" si="3"/>
        <v>9.9074626744464628E-3</v>
      </c>
      <c r="M66" s="29">
        <f t="shared" si="4"/>
        <v>21.497925563600365</v>
      </c>
      <c r="N66">
        <f t="shared" si="5"/>
        <v>21.497925563600365</v>
      </c>
    </row>
    <row r="67" spans="1:14" x14ac:dyDescent="0.3">
      <c r="A67" s="24">
        <v>40</v>
      </c>
      <c r="B67" s="25">
        <v>214</v>
      </c>
      <c r="C67" s="25">
        <v>223</v>
      </c>
      <c r="D67" s="25"/>
      <c r="E67" s="4">
        <f>IF(B67="",0,1)</f>
        <v>1</v>
      </c>
      <c r="F67" s="4">
        <f>AVERAGE(B67:C67)/10</f>
        <v>21.85</v>
      </c>
      <c r="G67" s="3">
        <f>PI()/40000*F67^2</f>
        <v>3.7496675466461828E-2</v>
      </c>
      <c r="H67" s="1">
        <v>50</v>
      </c>
      <c r="I67" t="str">
        <f t="shared" si="0"/>
        <v/>
      </c>
      <c r="J67" t="str">
        <f t="shared" si="1"/>
        <v/>
      </c>
      <c r="K67" t="str">
        <f t="shared" si="2"/>
        <v/>
      </c>
      <c r="L67">
        <f t="shared" si="3"/>
        <v>1.0115966503098012E-2</v>
      </c>
      <c r="M67" s="29">
        <f t="shared" si="4"/>
        <v>21.460983948538317</v>
      </c>
      <c r="N67">
        <f t="shared" si="5"/>
        <v>21.460983948538317</v>
      </c>
    </row>
    <row r="68" spans="1:14" x14ac:dyDescent="0.3">
      <c r="A68" s="24">
        <v>4</v>
      </c>
      <c r="B68" s="25">
        <v>216</v>
      </c>
      <c r="C68" s="25">
        <v>218</v>
      </c>
      <c r="D68" s="25"/>
      <c r="E68" s="4">
        <f>IF(B68="",0,1)</f>
        <v>1</v>
      </c>
      <c r="F68" s="4">
        <f>AVERAGE(B68:C68)/10</f>
        <v>21.7</v>
      </c>
      <c r="G68" s="3">
        <f>PI()/40000*F68^2</f>
        <v>3.6983614116222439E-2</v>
      </c>
      <c r="H68" s="1">
        <v>51</v>
      </c>
      <c r="I68" t="str">
        <f t="shared" si="0"/>
        <v/>
      </c>
      <c r="J68" t="str">
        <f t="shared" si="1"/>
        <v/>
      </c>
      <c r="K68" t="str">
        <f t="shared" si="2"/>
        <v/>
      </c>
      <c r="L68">
        <f t="shared" si="3"/>
        <v>1.0432325422837757E-2</v>
      </c>
      <c r="M68" s="29">
        <f t="shared" si="4"/>
        <v>21.40505432606216</v>
      </c>
      <c r="N68">
        <f t="shared" si="5"/>
        <v>21.40505432606216</v>
      </c>
    </row>
    <row r="69" spans="1:14" x14ac:dyDescent="0.3">
      <c r="A69" s="24">
        <v>3</v>
      </c>
      <c r="B69" s="25">
        <v>212</v>
      </c>
      <c r="C69" s="25">
        <v>217</v>
      </c>
      <c r="D69" s="25">
        <v>22.5</v>
      </c>
      <c r="E69" s="4">
        <f>IF(B69="",0,1)</f>
        <v>1</v>
      </c>
      <c r="F69" s="4">
        <f>AVERAGE(B69:C69)/10</f>
        <v>21.45</v>
      </c>
      <c r="G69" s="3">
        <f>PI()/40000*F69^2</f>
        <v>3.6136365847457441E-2</v>
      </c>
      <c r="H69" s="1">
        <v>52</v>
      </c>
      <c r="I69" t="str">
        <f t="shared" si="0"/>
        <v/>
      </c>
      <c r="J69" t="str">
        <f t="shared" si="1"/>
        <v/>
      </c>
      <c r="K69" t="str">
        <f t="shared" si="2"/>
        <v/>
      </c>
      <c r="L69">
        <f t="shared" si="3"/>
        <v>1.0969422734128619E-2</v>
      </c>
      <c r="M69" s="29">
        <f t="shared" si="4"/>
        <v>21.310433585593891</v>
      </c>
      <c r="N69">
        <f t="shared" si="5"/>
        <v>22.5</v>
      </c>
    </row>
    <row r="70" spans="1:14" x14ac:dyDescent="0.3">
      <c r="A70" s="26">
        <v>42</v>
      </c>
      <c r="B70" s="25">
        <v>215</v>
      </c>
      <c r="C70" s="25">
        <v>213</v>
      </c>
      <c r="D70" s="25"/>
      <c r="E70" s="4">
        <f>IF(B70="",0,1)</f>
        <v>1</v>
      </c>
      <c r="F70" s="4">
        <f>AVERAGE(B70:C70)/10</f>
        <v>21.4</v>
      </c>
      <c r="G70" s="3">
        <f>PI()/40000*F70^2</f>
        <v>3.5968094290949534E-2</v>
      </c>
      <c r="H70" s="1">
        <v>53</v>
      </c>
      <c r="I70" t="str">
        <f t="shared" si="0"/>
        <v/>
      </c>
      <c r="J70" t="str">
        <f t="shared" si="1"/>
        <v/>
      </c>
      <c r="K70" t="str">
        <f t="shared" si="2"/>
        <v/>
      </c>
      <c r="L70">
        <f t="shared" si="3"/>
        <v>1.1078348076698823E-2</v>
      </c>
      <c r="M70" s="29">
        <f t="shared" si="4"/>
        <v>21.291295220654007</v>
      </c>
      <c r="N70">
        <f t="shared" si="5"/>
        <v>21.291295220654007</v>
      </c>
    </row>
    <row r="71" spans="1:14" x14ac:dyDescent="0.3">
      <c r="A71" s="26">
        <v>48</v>
      </c>
      <c r="B71" s="25">
        <v>215</v>
      </c>
      <c r="C71" s="25">
        <v>213</v>
      </c>
      <c r="D71" s="25"/>
      <c r="E71" s="4">
        <f>IF(B71="",0,1)</f>
        <v>1</v>
      </c>
      <c r="F71" s="4">
        <f>AVERAGE(B71:C71)/10</f>
        <v>21.4</v>
      </c>
      <c r="G71" s="3">
        <f>PI()/40000*F71^2</f>
        <v>3.5968094290949534E-2</v>
      </c>
      <c r="H71" s="1">
        <v>54</v>
      </c>
      <c r="I71" t="str">
        <f t="shared" si="0"/>
        <v/>
      </c>
      <c r="J71" t="str">
        <f t="shared" si="1"/>
        <v/>
      </c>
      <c r="K71" t="str">
        <f t="shared" si="2"/>
        <v/>
      </c>
      <c r="L71">
        <f t="shared" si="3"/>
        <v>1.1078348076698823E-2</v>
      </c>
      <c r="M71" s="29">
        <f t="shared" si="4"/>
        <v>21.291295220654007</v>
      </c>
      <c r="N71">
        <f t="shared" si="5"/>
        <v>21.291295220654007</v>
      </c>
    </row>
    <row r="72" spans="1:14" x14ac:dyDescent="0.3">
      <c r="A72" s="24">
        <v>21</v>
      </c>
      <c r="B72" s="25">
        <v>212</v>
      </c>
      <c r="C72" s="25">
        <v>213</v>
      </c>
      <c r="D72" s="25">
        <v>22.5</v>
      </c>
      <c r="E72" s="4">
        <f>IF(B72="",0,1)</f>
        <v>1</v>
      </c>
      <c r="F72" s="4">
        <f>AVERAGE(B72:C72)/10</f>
        <v>21.25</v>
      </c>
      <c r="G72" s="3">
        <f>PI()/40000*F72^2</f>
        <v>3.5465635815916025E-2</v>
      </c>
      <c r="H72" s="1">
        <v>55</v>
      </c>
      <c r="I72" t="str">
        <f t="shared" si="0"/>
        <v/>
      </c>
      <c r="J72" t="str">
        <f t="shared" si="1"/>
        <v/>
      </c>
      <c r="K72" t="str">
        <f t="shared" si="2"/>
        <v/>
      </c>
      <c r="L72">
        <f t="shared" si="3"/>
        <v>1.1408199643493759E-2</v>
      </c>
      <c r="M72" s="29">
        <f t="shared" si="4"/>
        <v>21.23344451634253</v>
      </c>
      <c r="N72">
        <f t="shared" si="5"/>
        <v>22.5</v>
      </c>
    </row>
    <row r="73" spans="1:14" x14ac:dyDescent="0.3">
      <c r="A73" s="26">
        <v>59</v>
      </c>
      <c r="B73" s="25">
        <v>212</v>
      </c>
      <c r="C73" s="25">
        <v>208</v>
      </c>
      <c r="D73" s="25"/>
      <c r="E73" s="4">
        <f>IF(B73="",0,1)</f>
        <v>1</v>
      </c>
      <c r="F73" s="4">
        <f>AVERAGE(B73:C73)/10</f>
        <v>21</v>
      </c>
      <c r="G73" s="3">
        <f>PI()/40000*F73^2</f>
        <v>3.4636059005827467E-2</v>
      </c>
      <c r="H73" s="1">
        <v>56</v>
      </c>
      <c r="I73" t="str">
        <f t="shared" si="0"/>
        <v/>
      </c>
      <c r="J73" t="str">
        <f t="shared" si="1"/>
        <v/>
      </c>
      <c r="K73" t="str">
        <f t="shared" si="2"/>
        <v/>
      </c>
      <c r="L73">
        <f t="shared" si="3"/>
        <v>1.1968423733129611E-2</v>
      </c>
      <c r="M73" s="29">
        <f t="shared" si="4"/>
        <v>21.13555011192901</v>
      </c>
      <c r="N73">
        <f t="shared" si="5"/>
        <v>21.13555011192901</v>
      </c>
    </row>
    <row r="74" spans="1:14" x14ac:dyDescent="0.3">
      <c r="A74" s="24">
        <v>17</v>
      </c>
      <c r="B74" s="25">
        <v>212</v>
      </c>
      <c r="C74" s="25">
        <v>203</v>
      </c>
      <c r="D74" s="25"/>
      <c r="E74" s="4">
        <f>IF(B74="",0,1)</f>
        <v>1</v>
      </c>
      <c r="F74" s="4">
        <f>AVERAGE(B74:C74)/10</f>
        <v>20.75</v>
      </c>
      <c r="G74" s="3">
        <f>PI()/40000*F74^2</f>
        <v>3.381629967278138E-2</v>
      </c>
      <c r="H74" s="1">
        <v>57</v>
      </c>
      <c r="I74" t="str">
        <f t="shared" si="0"/>
        <v/>
      </c>
      <c r="J74" t="str">
        <f t="shared" si="1"/>
        <v/>
      </c>
      <c r="K74" t="str">
        <f t="shared" si="2"/>
        <v/>
      </c>
      <c r="L74">
        <f t="shared" si="3"/>
        <v>1.2542147198419347E-2</v>
      </c>
      <c r="M74" s="29">
        <f t="shared" si="4"/>
        <v>21.035764564190906</v>
      </c>
      <c r="N74">
        <f t="shared" si="5"/>
        <v>21.035764564190906</v>
      </c>
    </row>
    <row r="75" spans="1:14" x14ac:dyDescent="0.3">
      <c r="A75" s="24">
        <v>13</v>
      </c>
      <c r="B75" s="25">
        <v>205</v>
      </c>
      <c r="C75" s="25">
        <v>205</v>
      </c>
      <c r="D75" s="25"/>
      <c r="E75" s="4">
        <f>IF(B75="",0,1)</f>
        <v>1</v>
      </c>
      <c r="F75" s="4">
        <f>AVERAGE(B75:C75)/10</f>
        <v>20.5</v>
      </c>
      <c r="G75" s="3">
        <f>PI()/40000*F75^2</f>
        <v>3.3006357816777764E-2</v>
      </c>
      <c r="H75" s="1">
        <v>58</v>
      </c>
      <c r="I75" t="str">
        <f t="shared" si="0"/>
        <v/>
      </c>
      <c r="J75" t="str">
        <f t="shared" si="1"/>
        <v/>
      </c>
      <c r="K75" t="str">
        <f t="shared" si="2"/>
        <v/>
      </c>
      <c r="L75">
        <f t="shared" si="3"/>
        <v>1.3129863918960046E-2</v>
      </c>
      <c r="M75" s="29">
        <f t="shared" si="4"/>
        <v>20.934033689032432</v>
      </c>
      <c r="N75">
        <f t="shared" si="5"/>
        <v>20.934033689032432</v>
      </c>
    </row>
    <row r="76" spans="1:14" x14ac:dyDescent="0.3">
      <c r="A76" s="26">
        <v>72</v>
      </c>
      <c r="B76" s="25">
        <v>198</v>
      </c>
      <c r="C76" s="25">
        <v>211</v>
      </c>
      <c r="D76" s="25"/>
      <c r="E76" s="4">
        <f>IF(B76="",0,1)</f>
        <v>1</v>
      </c>
      <c r="F76" s="4">
        <f>AVERAGE(B76:C76)/10</f>
        <v>20.45</v>
      </c>
      <c r="G76" s="3">
        <f>PI()/40000*F76^2</f>
        <v>3.2845547542822137E-2</v>
      </c>
      <c r="H76" s="1">
        <v>59</v>
      </c>
      <c r="I76" t="str">
        <f t="shared" si="0"/>
        <v/>
      </c>
      <c r="J76" t="str">
        <f t="shared" si="1"/>
        <v/>
      </c>
      <c r="K76" t="str">
        <f t="shared" si="2"/>
        <v/>
      </c>
      <c r="L76">
        <f t="shared" si="3"/>
        <v>1.3249131615304492E-2</v>
      </c>
      <c r="M76" s="29">
        <f t="shared" si="4"/>
        <v>20.913449164546542</v>
      </c>
      <c r="N76">
        <f t="shared" si="5"/>
        <v>20.913449164546542</v>
      </c>
    </row>
    <row r="77" spans="1:14" x14ac:dyDescent="0.3">
      <c r="A77" s="26">
        <v>47</v>
      </c>
      <c r="B77" s="25">
        <v>197</v>
      </c>
      <c r="C77" s="25">
        <v>211</v>
      </c>
      <c r="D77" s="25"/>
      <c r="E77" s="4">
        <f>IF(B77="",0,1)</f>
        <v>1</v>
      </c>
      <c r="F77" s="4">
        <f>AVERAGE(B77:C77)/10</f>
        <v>20.399999999999999</v>
      </c>
      <c r="G77" s="3">
        <f>PI()/40000*F77^2</f>
        <v>3.2685129967948208E-2</v>
      </c>
      <c r="H77" s="1">
        <v>60</v>
      </c>
      <c r="I77" t="str">
        <f t="shared" si="0"/>
        <v/>
      </c>
      <c r="J77" t="str">
        <f t="shared" si="1"/>
        <v/>
      </c>
      <c r="K77" t="str">
        <f t="shared" si="2"/>
        <v/>
      </c>
      <c r="L77">
        <f t="shared" si="3"/>
        <v>1.3368983957219256E-2</v>
      </c>
      <c r="M77" s="29">
        <f t="shared" si="4"/>
        <v>20.892784125419659</v>
      </c>
      <c r="N77">
        <f t="shared" si="5"/>
        <v>20.892784125419659</v>
      </c>
    </row>
    <row r="78" spans="1:14" x14ac:dyDescent="0.3">
      <c r="A78" s="24">
        <v>26</v>
      </c>
      <c r="B78" s="25">
        <v>207</v>
      </c>
      <c r="C78" s="25">
        <v>195</v>
      </c>
      <c r="D78" s="25"/>
      <c r="E78" s="4">
        <f>IF(B78="",0,1)</f>
        <v>1</v>
      </c>
      <c r="F78" s="4">
        <f>AVERAGE(B78:C78)/10</f>
        <v>20.100000000000001</v>
      </c>
      <c r="G78" s="3">
        <f>PI()/40000*F78^2</f>
        <v>3.1730871199420314E-2</v>
      </c>
      <c r="H78" s="1">
        <v>61</v>
      </c>
      <c r="I78" t="str">
        <f t="shared" si="0"/>
        <v/>
      </c>
      <c r="J78" t="str">
        <f t="shared" si="1"/>
        <v/>
      </c>
      <c r="K78" t="str">
        <f t="shared" si="2"/>
        <v/>
      </c>
      <c r="L78">
        <f t="shared" si="3"/>
        <v>1.4100619895176518E-2</v>
      </c>
      <c r="M78" s="29">
        <f t="shared" si="4"/>
        <v>20.767076902667231</v>
      </c>
      <c r="N78">
        <f t="shared" si="5"/>
        <v>20.767076902667231</v>
      </c>
    </row>
    <row r="79" spans="1:14" x14ac:dyDescent="0.3">
      <c r="A79" s="24">
        <v>25</v>
      </c>
      <c r="B79" s="25">
        <v>202</v>
      </c>
      <c r="C79" s="25">
        <v>199</v>
      </c>
      <c r="D79" s="25"/>
      <c r="E79" s="4">
        <f>IF(B79="",0,1)</f>
        <v>1</v>
      </c>
      <c r="F79" s="4">
        <f>AVERAGE(B79:C79)/10</f>
        <v>20.05</v>
      </c>
      <c r="G79" s="3">
        <f>PI()/40000*F79^2</f>
        <v>3.1573202518118272E-2</v>
      </c>
      <c r="H79" s="1">
        <v>62</v>
      </c>
      <c r="I79" t="str">
        <f t="shared" si="0"/>
        <v/>
      </c>
      <c r="J79" t="str">
        <f t="shared" si="1"/>
        <v/>
      </c>
      <c r="K79" t="str">
        <f t="shared" si="2"/>
        <v/>
      </c>
      <c r="L79">
        <f t="shared" si="3"/>
        <v>1.4224687834780245E-2</v>
      </c>
      <c r="M79" s="29">
        <f t="shared" si="4"/>
        <v>20.745835096875062</v>
      </c>
      <c r="N79">
        <f t="shared" si="5"/>
        <v>20.745835096875062</v>
      </c>
    </row>
    <row r="80" spans="1:14" x14ac:dyDescent="0.3">
      <c r="A80" s="24">
        <v>32</v>
      </c>
      <c r="B80" s="25">
        <v>195</v>
      </c>
      <c r="C80" s="25">
        <v>196</v>
      </c>
      <c r="D80" s="25">
        <v>20.5</v>
      </c>
      <c r="E80" s="4">
        <f>IF(B80="",0,1)</f>
        <v>1</v>
      </c>
      <c r="F80" s="4">
        <f>AVERAGE(B80:C80)/10</f>
        <v>19.55</v>
      </c>
      <c r="G80" s="3">
        <f>PI()/40000*F80^2</f>
        <v>3.0018114154591324E-2</v>
      </c>
      <c r="H80" s="1">
        <v>63</v>
      </c>
      <c r="I80" t="str">
        <f t="shared" si="0"/>
        <v/>
      </c>
      <c r="J80" t="str">
        <f t="shared" si="1"/>
        <v/>
      </c>
      <c r="K80" t="str">
        <f t="shared" si="2"/>
        <v/>
      </c>
      <c r="L80">
        <f t="shared" si="3"/>
        <v>1.5500271254746956E-2</v>
      </c>
      <c r="M80" s="29">
        <f t="shared" si="4"/>
        <v>20.528697152392212</v>
      </c>
      <c r="N80">
        <f t="shared" si="5"/>
        <v>20.5</v>
      </c>
    </row>
    <row r="81" spans="1:14" x14ac:dyDescent="0.3">
      <c r="A81" s="26">
        <v>68</v>
      </c>
      <c r="B81" s="25">
        <v>188</v>
      </c>
      <c r="C81" s="25">
        <v>198</v>
      </c>
      <c r="D81" s="25"/>
      <c r="E81" s="4">
        <f>IF(B81="",0,1)</f>
        <v>1</v>
      </c>
      <c r="F81" s="4">
        <f>AVERAGE(B81:C81)/10</f>
        <v>19.3</v>
      </c>
      <c r="G81" s="3">
        <f>PI()/40000*F81^2</f>
        <v>2.9255296188391552E-2</v>
      </c>
      <c r="H81" s="1">
        <v>64</v>
      </c>
      <c r="I81" t="str">
        <f t="shared" si="0"/>
        <v/>
      </c>
      <c r="J81" t="str">
        <f t="shared" si="1"/>
        <v/>
      </c>
      <c r="K81" t="str">
        <f t="shared" si="2"/>
        <v/>
      </c>
      <c r="L81">
        <f t="shared" si="3"/>
        <v>1.6162847616672665E-2</v>
      </c>
      <c r="M81" s="29">
        <f t="shared" si="4"/>
        <v>20.416807535085695</v>
      </c>
      <c r="N81">
        <f t="shared" si="5"/>
        <v>20.416807535085695</v>
      </c>
    </row>
    <row r="82" spans="1:14" x14ac:dyDescent="0.3">
      <c r="A82" s="26">
        <v>43</v>
      </c>
      <c r="B82" s="25">
        <v>194</v>
      </c>
      <c r="C82" s="25">
        <v>187</v>
      </c>
      <c r="D82" s="25"/>
      <c r="E82" s="4">
        <f>IF(B82="",0,1)</f>
        <v>1</v>
      </c>
      <c r="F82" s="4">
        <f>AVERAGE(B82:C82)/10</f>
        <v>19.05</v>
      </c>
      <c r="G82" s="3">
        <f>PI()/40000*F82^2</f>
        <v>2.8502295699234251E-2</v>
      </c>
      <c r="H82" s="1">
        <v>65</v>
      </c>
      <c r="I82" t="str">
        <f t="shared" si="0"/>
        <v/>
      </c>
      <c r="J82" t="str">
        <f t="shared" si="1"/>
        <v/>
      </c>
      <c r="K82" t="str">
        <f t="shared" si="2"/>
        <v/>
      </c>
      <c r="L82">
        <f t="shared" si="3"/>
        <v>1.6842814434291968E-2</v>
      </c>
      <c r="M82" s="29">
        <f t="shared" si="4"/>
        <v>20.302615214978562</v>
      </c>
      <c r="N82">
        <f t="shared" si="5"/>
        <v>20.302615214978562</v>
      </c>
    </row>
    <row r="83" spans="1:14" x14ac:dyDescent="0.3">
      <c r="A83" s="26">
        <v>79</v>
      </c>
      <c r="B83" s="25">
        <v>182</v>
      </c>
      <c r="C83" s="25">
        <v>190</v>
      </c>
      <c r="D83" s="25"/>
      <c r="E83" s="4">
        <f>IF(B83="",0,1)</f>
        <v>1</v>
      </c>
      <c r="F83" s="4">
        <f>AVERAGE(B83:C83)/10</f>
        <v>18.600000000000001</v>
      </c>
      <c r="G83" s="3">
        <f>PI()/40000*F83^2</f>
        <v>2.7171634860898124E-2</v>
      </c>
      <c r="H83" s="1">
        <v>66</v>
      </c>
      <c r="I83" t="str">
        <f t="shared" ref="I83:I97" si="6">IF(H83&lt;=16,1,"")</f>
        <v/>
      </c>
      <c r="J83" t="str">
        <f t="shared" ref="J83:J97" si="7">IF(AND(H83&lt;=16,D83&lt;&gt;""),D83,"")</f>
        <v/>
      </c>
      <c r="K83" t="str">
        <f t="shared" ref="K83:K91" si="8">IF(AND(H83&lt;=16,F83&lt;&gt;""),F83,"")</f>
        <v/>
      </c>
      <c r="L83">
        <f>(1/F83-1/$F$12)</f>
        <v>1.8112816974297043E-2</v>
      </c>
      <c r="M83" s="29">
        <f>$F$11*EXP($N$4*L83)</f>
        <v>20.091041122263476</v>
      </c>
      <c r="N83">
        <f t="shared" ref="N83:N97" si="9">IF(D83="",M83,D83)</f>
        <v>20.091041122263476</v>
      </c>
    </row>
    <row r="84" spans="1:14" x14ac:dyDescent="0.3">
      <c r="A84" s="26">
        <v>77</v>
      </c>
      <c r="B84" s="25">
        <v>179</v>
      </c>
      <c r="C84" s="25">
        <v>171</v>
      </c>
      <c r="D84" s="25"/>
      <c r="E84" s="4">
        <f>IF(B84="",0,1)</f>
        <v>1</v>
      </c>
      <c r="F84" s="4">
        <f>AVERAGE(B84:C84)/10</f>
        <v>17.5</v>
      </c>
      <c r="G84" s="3">
        <f>PI()/40000*F84^2</f>
        <v>2.4052818754046853E-2</v>
      </c>
      <c r="H84" s="1">
        <v>67</v>
      </c>
      <c r="I84" t="str">
        <f t="shared" si="6"/>
        <v/>
      </c>
      <c r="J84" t="str">
        <f t="shared" si="7"/>
        <v/>
      </c>
      <c r="K84" t="str">
        <f t="shared" si="8"/>
        <v/>
      </c>
      <c r="L84">
        <f>(1/F84-1/$F$12)</f>
        <v>2.1492233256939136E-2</v>
      </c>
      <c r="M84" s="29">
        <f>$F$11*EXP($N$4*L84)</f>
        <v>19.538729937529688</v>
      </c>
      <c r="N84">
        <f t="shared" si="9"/>
        <v>19.538729937529688</v>
      </c>
    </row>
    <row r="85" spans="1:14" x14ac:dyDescent="0.3">
      <c r="A85" s="24">
        <v>29</v>
      </c>
      <c r="B85" s="25">
        <v>162</v>
      </c>
      <c r="C85" s="25">
        <v>185</v>
      </c>
      <c r="D85" s="25"/>
      <c r="E85" s="4">
        <f>IF(B85="",0,1)</f>
        <v>1</v>
      </c>
      <c r="F85" s="4">
        <f>AVERAGE(B85:C85)/10</f>
        <v>17.350000000000001</v>
      </c>
      <c r="G85" s="3">
        <f>PI()/40000*F85^2</f>
        <v>2.3642251864130839E-2</v>
      </c>
      <c r="H85" s="1">
        <v>68</v>
      </c>
      <c r="I85" t="str">
        <f t="shared" si="6"/>
        <v/>
      </c>
      <c r="J85" t="str">
        <f t="shared" si="7"/>
        <v/>
      </c>
      <c r="K85" t="str">
        <f t="shared" si="8"/>
        <v/>
      </c>
      <c r="L85">
        <f>(1/F85-1/$F$12)</f>
        <v>2.1986263722151157E-2</v>
      </c>
      <c r="M85" s="29">
        <f>$F$11*EXP($N$4*L85)</f>
        <v>19.459270739816322</v>
      </c>
      <c r="N85">
        <f t="shared" si="9"/>
        <v>19.459270739816322</v>
      </c>
    </row>
    <row r="86" spans="1:14" x14ac:dyDescent="0.3">
      <c r="A86" s="26">
        <v>69</v>
      </c>
      <c r="B86" s="25">
        <v>170</v>
      </c>
      <c r="C86" s="25">
        <v>155</v>
      </c>
      <c r="D86" s="25"/>
      <c r="E86" s="4">
        <f>IF(B86="",0,1)</f>
        <v>1</v>
      </c>
      <c r="F86" s="4">
        <f>AVERAGE(B86:C86)/10</f>
        <v>16.25</v>
      </c>
      <c r="G86" s="3">
        <f>PI()/40000*F86^2</f>
        <v>2.0739420252213869E-2</v>
      </c>
      <c r="H86" s="1">
        <v>69</v>
      </c>
      <c r="I86" t="str">
        <f t="shared" si="6"/>
        <v/>
      </c>
      <c r="J86" t="str">
        <f t="shared" si="7"/>
        <v/>
      </c>
      <c r="K86" t="str">
        <f t="shared" si="8"/>
        <v/>
      </c>
      <c r="L86">
        <f>(1/F86-1/$F$12)</f>
        <v>2.5887837652543537E-2</v>
      </c>
      <c r="M86" s="29">
        <f>$F$11*EXP($N$4*L86)</f>
        <v>18.842994363404184</v>
      </c>
      <c r="N86">
        <f t="shared" si="9"/>
        <v>18.842994363404184</v>
      </c>
    </row>
    <row r="87" spans="1:14" x14ac:dyDescent="0.3">
      <c r="A87" s="24">
        <v>24</v>
      </c>
      <c r="B87" s="25">
        <v>147</v>
      </c>
      <c r="C87" s="25">
        <v>146</v>
      </c>
      <c r="D87" s="25"/>
      <c r="E87" s="4">
        <f>IF(B87="",0,1)</f>
        <v>1</v>
      </c>
      <c r="F87" s="4">
        <f>AVERAGE(B87:C87)/10</f>
        <v>14.65</v>
      </c>
      <c r="G87" s="3">
        <f>PI()/40000*F87^2</f>
        <v>1.6856411732376883E-2</v>
      </c>
      <c r="H87" s="1">
        <v>70</v>
      </c>
      <c r="I87" t="str">
        <f t="shared" si="6"/>
        <v/>
      </c>
      <c r="J87" t="str">
        <f t="shared" si="7"/>
        <v/>
      </c>
      <c r="K87" t="str">
        <f t="shared" si="8"/>
        <v/>
      </c>
      <c r="L87">
        <f>(1/F87-1/$F$12)</f>
        <v>3.2608761779611008E-2</v>
      </c>
      <c r="M87" s="29">
        <f>$F$11*EXP($N$4*L87)</f>
        <v>17.826804145170726</v>
      </c>
      <c r="N87">
        <f t="shared" si="9"/>
        <v>17.826804145170726</v>
      </c>
    </row>
    <row r="88" spans="1:14" x14ac:dyDescent="0.3">
      <c r="A88" s="24">
        <v>9</v>
      </c>
      <c r="B88" s="25">
        <v>145</v>
      </c>
      <c r="C88" s="25">
        <v>141</v>
      </c>
      <c r="D88" s="25">
        <v>15.5</v>
      </c>
      <c r="E88" s="4">
        <f>IF(B88="",0,1)</f>
        <v>1</v>
      </c>
      <c r="F88" s="4">
        <f>AVERAGE(B88:C88)/10</f>
        <v>14.3</v>
      </c>
      <c r="G88" s="3">
        <f>PI()/40000*F88^2</f>
        <v>1.6060607043314419E-2</v>
      </c>
      <c r="H88" s="1">
        <v>71</v>
      </c>
      <c r="I88" t="str">
        <f t="shared" si="6"/>
        <v/>
      </c>
      <c r="J88" t="str">
        <f t="shared" si="7"/>
        <v/>
      </c>
      <c r="K88" t="str">
        <f t="shared" si="8"/>
        <v/>
      </c>
      <c r="L88">
        <f>(1/F88-1/$F$12)</f>
        <v>3.4279446044151916E-2</v>
      </c>
      <c r="M88" s="29">
        <f>$F$11*EXP($N$4*L88)</f>
        <v>17.582822274351898</v>
      </c>
      <c r="N88">
        <f t="shared" si="9"/>
        <v>15.5</v>
      </c>
    </row>
    <row r="89" spans="1:14" x14ac:dyDescent="0.3">
      <c r="A89" s="26">
        <v>56</v>
      </c>
      <c r="B89" s="25">
        <v>141</v>
      </c>
      <c r="C89" s="25">
        <v>140</v>
      </c>
      <c r="D89" s="25"/>
      <c r="E89" s="4">
        <f>IF(B89="",0,1)</f>
        <v>1</v>
      </c>
      <c r="F89" s="4">
        <f>AVERAGE(B89:C89)/10</f>
        <v>14.05</v>
      </c>
      <c r="G89" s="3">
        <f>PI()/40000*F89^2</f>
        <v>1.5503956095006481E-2</v>
      </c>
      <c r="H89" s="1">
        <v>72</v>
      </c>
      <c r="I89" t="str">
        <f t="shared" si="6"/>
        <v/>
      </c>
      <c r="J89" t="str">
        <f t="shared" si="7"/>
        <v/>
      </c>
      <c r="K89" t="str">
        <f t="shared" si="8"/>
        <v/>
      </c>
      <c r="L89">
        <f>(1/F89-1/$F$12)</f>
        <v>3.5523753338281276E-2</v>
      </c>
      <c r="M89" s="29">
        <f>$F$11*EXP($N$4*L89)</f>
        <v>17.403279433841977</v>
      </c>
      <c r="N89">
        <f t="shared" si="9"/>
        <v>17.403279433841977</v>
      </c>
    </row>
    <row r="90" spans="1:14" x14ac:dyDescent="0.3">
      <c r="A90" s="24">
        <v>33</v>
      </c>
      <c r="B90" s="25">
        <v>83</v>
      </c>
      <c r="C90" s="25">
        <v>80</v>
      </c>
      <c r="D90" s="25">
        <v>11.5</v>
      </c>
      <c r="E90" s="4">
        <f>IF(B90="",0,1)</f>
        <v>1</v>
      </c>
      <c r="F90" s="4">
        <f>AVERAGE(B90:C90)/10</f>
        <v>8.15</v>
      </c>
      <c r="G90" s="3">
        <f>PI()/40000*F90^2</f>
        <v>5.2168109508267009E-3</v>
      </c>
      <c r="H90" s="1">
        <v>73</v>
      </c>
      <c r="I90" t="str">
        <f t="shared" si="6"/>
        <v/>
      </c>
      <c r="J90" t="str">
        <f t="shared" si="7"/>
        <v/>
      </c>
      <c r="K90" t="str">
        <f t="shared" si="8"/>
        <v/>
      </c>
      <c r="L90">
        <f>(1/F90-1/$F$12)</f>
        <v>8.7048762617149472E-2</v>
      </c>
      <c r="M90" s="29">
        <f>$F$11*EXP($N$4*L90)</f>
        <v>11.377650882108517</v>
      </c>
      <c r="N90">
        <f t="shared" si="9"/>
        <v>11.5</v>
      </c>
    </row>
    <row r="91" spans="1:14" x14ac:dyDescent="0.3">
      <c r="A91" s="24">
        <v>20</v>
      </c>
      <c r="B91" s="25">
        <v>40</v>
      </c>
      <c r="C91" s="25">
        <v>41</v>
      </c>
      <c r="D91" s="25">
        <v>5.5</v>
      </c>
      <c r="E91" s="4">
        <f>IF(B91="",0,1)</f>
        <v>1</v>
      </c>
      <c r="F91" s="4">
        <f>AVERAGE(B91:C91)/10</f>
        <v>4.05</v>
      </c>
      <c r="G91" s="3">
        <f>PI()/40000*F91^2</f>
        <v>1.2882493375126645E-3</v>
      </c>
      <c r="H91" s="1">
        <v>74</v>
      </c>
      <c r="I91" t="str">
        <f t="shared" si="6"/>
        <v/>
      </c>
      <c r="J91" t="str">
        <f t="shared" si="7"/>
        <v/>
      </c>
      <c r="K91" t="str">
        <f t="shared" si="8"/>
        <v/>
      </c>
      <c r="L91">
        <f>(1/F91-1/$F$12)</f>
        <v>0.2112629563609956</v>
      </c>
      <c r="M91" s="29">
        <f>$F$11*EXP($N$4*L91)</f>
        <v>4.0839368162495955</v>
      </c>
      <c r="N91">
        <f t="shared" si="9"/>
        <v>5.5</v>
      </c>
    </row>
    <row r="92" spans="1:14" x14ac:dyDescent="0.3">
      <c r="A92" s="24">
        <v>10</v>
      </c>
      <c r="B92" s="25"/>
      <c r="C92" s="25"/>
      <c r="D92" s="25"/>
      <c r="E92" s="4">
        <f>IF(B92="",0,1)</f>
        <v>0</v>
      </c>
      <c r="F92" s="4" t="e">
        <f>AVERAGE(B92:C92)/10</f>
        <v>#DIV/0!</v>
      </c>
      <c r="G92" s="3" t="e">
        <f>PI()/40000*F92^2</f>
        <v>#DIV/0!</v>
      </c>
      <c r="H92" s="1">
        <v>75</v>
      </c>
      <c r="I92" t="str">
        <f t="shared" si="6"/>
        <v/>
      </c>
      <c r="J92" t="str">
        <f t="shared" si="7"/>
        <v/>
      </c>
      <c r="M92" s="29"/>
      <c r="N92">
        <f t="shared" si="9"/>
        <v>0</v>
      </c>
    </row>
    <row r="93" spans="1:14" x14ac:dyDescent="0.3">
      <c r="A93" s="24">
        <v>14</v>
      </c>
      <c r="B93" s="25"/>
      <c r="C93" s="25"/>
      <c r="D93" s="25"/>
      <c r="E93" s="4">
        <f>IF(B93="",0,1)</f>
        <v>0</v>
      </c>
      <c r="F93" s="4" t="e">
        <f>AVERAGE(B93:C93)/10</f>
        <v>#DIV/0!</v>
      </c>
      <c r="G93" s="3" t="e">
        <f>PI()/40000*F93^2</f>
        <v>#DIV/0!</v>
      </c>
      <c r="H93" s="1">
        <v>76</v>
      </c>
      <c r="I93" t="str">
        <f t="shared" si="6"/>
        <v/>
      </c>
      <c r="J93" t="str">
        <f t="shared" si="7"/>
        <v/>
      </c>
      <c r="M93" s="29"/>
      <c r="N93">
        <f t="shared" si="9"/>
        <v>0</v>
      </c>
    </row>
    <row r="94" spans="1:14" x14ac:dyDescent="0.3">
      <c r="A94" s="24">
        <v>28</v>
      </c>
      <c r="B94" s="25"/>
      <c r="C94" s="25"/>
      <c r="D94" s="25"/>
      <c r="E94" s="4">
        <f>IF(B94="",0,1)</f>
        <v>0</v>
      </c>
      <c r="F94" s="4" t="e">
        <f>AVERAGE(B94:C94)/10</f>
        <v>#DIV/0!</v>
      </c>
      <c r="G94" s="3" t="e">
        <f>PI()/40000*F94^2</f>
        <v>#DIV/0!</v>
      </c>
      <c r="H94" s="1">
        <v>77</v>
      </c>
      <c r="I94" t="str">
        <f t="shared" si="6"/>
        <v/>
      </c>
      <c r="J94" t="str">
        <f t="shared" si="7"/>
        <v/>
      </c>
      <c r="M94" s="29"/>
      <c r="N94">
        <f t="shared" si="9"/>
        <v>0</v>
      </c>
    </row>
    <row r="95" spans="1:14" x14ac:dyDescent="0.3">
      <c r="A95" s="26">
        <v>50</v>
      </c>
      <c r="B95" s="25"/>
      <c r="C95" s="25"/>
      <c r="D95" s="25"/>
      <c r="E95" s="4">
        <f>IF(B95="",0,1)</f>
        <v>0</v>
      </c>
      <c r="F95" s="4" t="e">
        <f>AVERAGE(B95:C95)/10</f>
        <v>#DIV/0!</v>
      </c>
      <c r="G95" s="3" t="e">
        <f>PI()/40000*F95^2</f>
        <v>#DIV/0!</v>
      </c>
      <c r="H95" s="1">
        <v>78</v>
      </c>
      <c r="I95" t="str">
        <f t="shared" si="6"/>
        <v/>
      </c>
      <c r="J95" t="str">
        <f t="shared" si="7"/>
        <v/>
      </c>
      <c r="M95" s="29"/>
      <c r="N95">
        <f t="shared" si="9"/>
        <v>0</v>
      </c>
    </row>
    <row r="96" spans="1:14" x14ac:dyDescent="0.3">
      <c r="A96" s="26">
        <v>51</v>
      </c>
      <c r="B96" s="25"/>
      <c r="C96" s="25"/>
      <c r="D96" s="25"/>
      <c r="E96" s="4">
        <f>IF(B96="",0,1)</f>
        <v>0</v>
      </c>
      <c r="F96" s="4" t="e">
        <f>AVERAGE(B96:C96)/10</f>
        <v>#DIV/0!</v>
      </c>
      <c r="G96" s="3" t="e">
        <f>PI()/40000*F96^2</f>
        <v>#DIV/0!</v>
      </c>
      <c r="H96" s="1">
        <v>79</v>
      </c>
      <c r="I96" t="str">
        <f t="shared" si="6"/>
        <v/>
      </c>
      <c r="J96" t="str">
        <f t="shared" si="7"/>
        <v/>
      </c>
      <c r="M96" s="29"/>
      <c r="N96">
        <f t="shared" si="9"/>
        <v>0</v>
      </c>
    </row>
    <row r="97" spans="1:14" x14ac:dyDescent="0.3">
      <c r="A97" s="26">
        <v>63</v>
      </c>
      <c r="B97" s="25"/>
      <c r="C97" s="25"/>
      <c r="D97" s="25"/>
      <c r="E97" s="4">
        <f>IF(B97="",0,1)</f>
        <v>0</v>
      </c>
      <c r="F97" s="4" t="e">
        <f>AVERAGE(B97:C97)/10</f>
        <v>#DIV/0!</v>
      </c>
      <c r="G97" s="3" t="e">
        <f>PI()/40000*F97^2</f>
        <v>#DIV/0!</v>
      </c>
      <c r="H97" s="1">
        <v>80</v>
      </c>
      <c r="I97" t="str">
        <f t="shared" si="6"/>
        <v/>
      </c>
      <c r="J97" t="str">
        <f t="shared" si="7"/>
        <v/>
      </c>
      <c r="M97" s="29"/>
      <c r="N97">
        <f t="shared" si="9"/>
        <v>0</v>
      </c>
    </row>
  </sheetData>
  <sortState ref="A17:G96">
    <sortCondition descending="1" ref="E17:E96"/>
    <sortCondition descending="1" ref="F17:F96"/>
  </sortState>
  <mergeCells count="2">
    <mergeCell ref="L16:N16"/>
    <mergeCell ref="A15:C15"/>
  </mergeCells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Equation.3" shapeId="3073" r:id="rId4">
          <objectPr defaultSize="0" autoPict="0" r:id="rId5">
            <anchor moveWithCells="1" sizeWithCells="1">
              <from>
                <xdr:col>7</xdr:col>
                <xdr:colOff>106680</xdr:colOff>
                <xdr:row>5</xdr:row>
                <xdr:rowOff>160020</xdr:rowOff>
              </from>
              <to>
                <xdr:col>15</xdr:col>
                <xdr:colOff>464820</xdr:colOff>
                <xdr:row>9</xdr:row>
                <xdr:rowOff>60960</xdr:rowOff>
              </to>
            </anchor>
          </objectPr>
        </oleObject>
      </mc:Choice>
      <mc:Fallback>
        <oleObject progId="Equation.3" shapeId="307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4" sqref="D2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Processa_Ec</vt:lpstr>
      <vt:lpstr>Processa_Pb</vt:lpstr>
    </vt:vector>
  </TitlesOfParts>
  <Company>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</dc:creator>
  <cp:lastModifiedBy>smb</cp:lastModifiedBy>
  <dcterms:created xsi:type="dcterms:W3CDTF">2026-10-13T11:12:52Z</dcterms:created>
  <dcterms:modified xsi:type="dcterms:W3CDTF">2026-10-13T13:59:22Z</dcterms:modified>
</cp:coreProperties>
</file>