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2022-23_Inventario\Exercicios\"/>
    </mc:Choice>
  </mc:AlternateContent>
  <bookViews>
    <workbookView xWindow="0" yWindow="0" windowWidth="23016" windowHeight="9168"/>
  </bookViews>
  <sheets>
    <sheet name="Ex_321" sheetId="2" r:id="rId1"/>
    <sheet name="Sheet1" sheetId="1" r:id="rId2"/>
  </sheets>
  <externalReferences>
    <externalReference r:id="rId3"/>
  </externalReferences>
  <definedNames>
    <definedName name="_Toc36579243" localSheetId="0">Ex_321!$A$2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4" i="2" l="1"/>
  <c r="S84" i="2" s="1"/>
  <c r="T84" i="2" s="1"/>
  <c r="O84" i="2"/>
  <c r="S83" i="2"/>
  <c r="T83" i="2" s="1"/>
  <c r="P83" i="2"/>
  <c r="O83" i="2"/>
  <c r="P82" i="2"/>
  <c r="S82" i="2" s="1"/>
  <c r="T82" i="2" s="1"/>
  <c r="O82" i="2"/>
  <c r="S81" i="2"/>
  <c r="T81" i="2" s="1"/>
  <c r="P81" i="2"/>
  <c r="O81" i="2"/>
  <c r="P80" i="2"/>
  <c r="S80" i="2" s="1"/>
  <c r="T80" i="2" s="1"/>
  <c r="O80" i="2"/>
  <c r="S79" i="2"/>
  <c r="T79" i="2" s="1"/>
  <c r="P79" i="2"/>
  <c r="O79" i="2"/>
  <c r="P78" i="2"/>
  <c r="S78" i="2" s="1"/>
  <c r="T78" i="2" s="1"/>
  <c r="O78" i="2"/>
  <c r="S77" i="2"/>
  <c r="T77" i="2" s="1"/>
  <c r="P77" i="2"/>
  <c r="O77" i="2"/>
  <c r="P76" i="2"/>
  <c r="S76" i="2" s="1"/>
  <c r="T76" i="2" s="1"/>
  <c r="O76" i="2"/>
  <c r="S75" i="2"/>
  <c r="T75" i="2" s="1"/>
  <c r="P75" i="2"/>
  <c r="O75" i="2"/>
  <c r="P74" i="2"/>
  <c r="S74" i="2" s="1"/>
  <c r="T74" i="2" s="1"/>
  <c r="O74" i="2"/>
  <c r="S73" i="2"/>
  <c r="T73" i="2" s="1"/>
  <c r="P73" i="2"/>
  <c r="O73" i="2"/>
  <c r="P72" i="2"/>
  <c r="S72" i="2" s="1"/>
  <c r="T72" i="2" s="1"/>
  <c r="O72" i="2"/>
  <c r="S71" i="2"/>
  <c r="T71" i="2" s="1"/>
  <c r="P71" i="2"/>
  <c r="O71" i="2"/>
  <c r="P70" i="2"/>
  <c r="S70" i="2" s="1"/>
  <c r="T70" i="2" s="1"/>
  <c r="O70" i="2"/>
  <c r="S69" i="2"/>
  <c r="T69" i="2" s="1"/>
  <c r="P69" i="2"/>
  <c r="O69" i="2"/>
  <c r="P68" i="2"/>
  <c r="S68" i="2" s="1"/>
  <c r="T68" i="2" s="1"/>
  <c r="O68" i="2"/>
  <c r="S67" i="2"/>
  <c r="T67" i="2" s="1"/>
  <c r="P67" i="2"/>
  <c r="O67" i="2"/>
  <c r="P66" i="2"/>
  <c r="S66" i="2" s="1"/>
  <c r="T66" i="2" s="1"/>
  <c r="O66" i="2"/>
  <c r="S65" i="2"/>
  <c r="T65" i="2" s="1"/>
  <c r="P65" i="2"/>
  <c r="O65" i="2"/>
  <c r="P64" i="2"/>
  <c r="S64" i="2" s="1"/>
  <c r="T64" i="2" s="1"/>
  <c r="O64" i="2"/>
  <c r="S63" i="2"/>
  <c r="T63" i="2" s="1"/>
  <c r="P63" i="2"/>
  <c r="O63" i="2"/>
  <c r="P62" i="2"/>
  <c r="S62" i="2" s="1"/>
  <c r="T62" i="2" s="1"/>
  <c r="O62" i="2"/>
  <c r="S61" i="2"/>
  <c r="T61" i="2" s="1"/>
  <c r="P61" i="2"/>
  <c r="O61" i="2"/>
  <c r="P60" i="2"/>
  <c r="S60" i="2" s="1"/>
  <c r="T60" i="2" s="1"/>
  <c r="O60" i="2"/>
  <c r="S59" i="2"/>
  <c r="T59" i="2" s="1"/>
  <c r="P59" i="2"/>
  <c r="O59" i="2"/>
  <c r="P58" i="2"/>
  <c r="S58" i="2" s="1"/>
  <c r="T58" i="2" s="1"/>
  <c r="O58" i="2"/>
  <c r="S57" i="2"/>
  <c r="T57" i="2" s="1"/>
  <c r="P57" i="2"/>
  <c r="O57" i="2"/>
  <c r="P56" i="2"/>
  <c r="S56" i="2" s="1"/>
  <c r="T56" i="2" s="1"/>
  <c r="O56" i="2"/>
  <c r="S55" i="2"/>
  <c r="T55" i="2" s="1"/>
  <c r="P55" i="2"/>
  <c r="O55" i="2"/>
  <c r="P54" i="2"/>
  <c r="S54" i="2" s="1"/>
  <c r="T54" i="2" s="1"/>
  <c r="O54" i="2"/>
  <c r="S53" i="2"/>
  <c r="T53" i="2" s="1"/>
  <c r="P53" i="2"/>
  <c r="O53" i="2"/>
  <c r="P52" i="2"/>
  <c r="S52" i="2" s="1"/>
  <c r="T52" i="2" s="1"/>
  <c r="O52" i="2"/>
  <c r="S51" i="2"/>
  <c r="T51" i="2" s="1"/>
  <c r="P51" i="2"/>
  <c r="O51" i="2"/>
  <c r="P50" i="2"/>
  <c r="S50" i="2" s="1"/>
  <c r="T50" i="2" s="1"/>
  <c r="O50" i="2"/>
  <c r="S49" i="2"/>
  <c r="T49" i="2" s="1"/>
  <c r="P49" i="2"/>
  <c r="O49" i="2"/>
  <c r="P48" i="2"/>
  <c r="S48" i="2" s="1"/>
  <c r="T48" i="2" s="1"/>
  <c r="O48" i="2"/>
  <c r="S47" i="2"/>
  <c r="T47" i="2" s="1"/>
  <c r="P47" i="2"/>
  <c r="O47" i="2"/>
  <c r="P46" i="2"/>
  <c r="S46" i="2" s="1"/>
  <c r="T46" i="2" s="1"/>
  <c r="O46" i="2"/>
  <c r="S45" i="2"/>
  <c r="T45" i="2" s="1"/>
  <c r="P45" i="2"/>
  <c r="O45" i="2"/>
  <c r="P44" i="2"/>
  <c r="S44" i="2" s="1"/>
  <c r="T44" i="2" s="1"/>
  <c r="O44" i="2"/>
  <c r="S43" i="2"/>
  <c r="T43" i="2" s="1"/>
  <c r="P43" i="2"/>
  <c r="O43" i="2"/>
  <c r="P42" i="2"/>
  <c r="S42" i="2" s="1"/>
  <c r="T42" i="2" s="1"/>
  <c r="O42" i="2"/>
  <c r="S41" i="2"/>
  <c r="T41" i="2" s="1"/>
  <c r="P41" i="2"/>
  <c r="O41" i="2"/>
  <c r="P40" i="2"/>
  <c r="S40" i="2" s="1"/>
  <c r="T40" i="2" s="1"/>
  <c r="O40" i="2"/>
  <c r="T39" i="2"/>
  <c r="S39" i="2"/>
  <c r="P39" i="2"/>
  <c r="O39" i="2"/>
  <c r="P38" i="2"/>
  <c r="S38" i="2" s="1"/>
  <c r="T38" i="2" s="1"/>
  <c r="O38" i="2"/>
  <c r="T37" i="2"/>
  <c r="S37" i="2"/>
  <c r="P37" i="2"/>
  <c r="O37" i="2"/>
  <c r="P36" i="2"/>
  <c r="S36" i="2" s="1"/>
  <c r="T36" i="2" s="1"/>
  <c r="O36" i="2"/>
  <c r="T35" i="2"/>
  <c r="S35" i="2"/>
  <c r="P35" i="2"/>
  <c r="O35" i="2"/>
  <c r="P34" i="2"/>
  <c r="S34" i="2" s="1"/>
  <c r="T34" i="2" s="1"/>
  <c r="O34" i="2"/>
  <c r="T33" i="2"/>
  <c r="S33" i="2"/>
  <c r="P33" i="2"/>
  <c r="O33" i="2"/>
  <c r="P32" i="2"/>
  <c r="S32" i="2" s="1"/>
  <c r="T32" i="2" s="1"/>
  <c r="O32" i="2"/>
  <c r="S31" i="2"/>
  <c r="T31" i="2" s="1"/>
  <c r="P31" i="2"/>
  <c r="O31" i="2"/>
  <c r="P30" i="2"/>
  <c r="S30" i="2" s="1"/>
  <c r="T30" i="2" s="1"/>
  <c r="O30" i="2"/>
  <c r="S29" i="2"/>
  <c r="T29" i="2" s="1"/>
  <c r="P29" i="2"/>
  <c r="O29" i="2"/>
  <c r="P28" i="2"/>
  <c r="S28" i="2" s="1"/>
  <c r="T28" i="2" s="1"/>
  <c r="O28" i="2"/>
  <c r="T27" i="2"/>
  <c r="S27" i="2"/>
  <c r="P27" i="2"/>
  <c r="O27" i="2"/>
  <c r="P26" i="2"/>
  <c r="S26" i="2" s="1"/>
  <c r="T26" i="2" s="1"/>
  <c r="O26" i="2"/>
  <c r="S25" i="2"/>
  <c r="T25" i="2" s="1"/>
  <c r="P25" i="2"/>
  <c r="O25" i="2"/>
  <c r="P24" i="2"/>
  <c r="S24" i="2" s="1"/>
  <c r="T24" i="2" s="1"/>
  <c r="O24" i="2"/>
  <c r="S23" i="2"/>
  <c r="T23" i="2" s="1"/>
  <c r="P23" i="2"/>
  <c r="O23" i="2"/>
  <c r="P22" i="2"/>
  <c r="S22" i="2" s="1"/>
  <c r="T22" i="2" s="1"/>
  <c r="O22" i="2"/>
  <c r="T21" i="2"/>
  <c r="S21" i="2"/>
  <c r="R21" i="2"/>
  <c r="P21" i="2"/>
  <c r="Q21" i="2" s="1"/>
  <c r="O21" i="2"/>
  <c r="T20" i="2"/>
  <c r="S20" i="2"/>
  <c r="R20" i="2"/>
  <c r="Q20" i="2"/>
  <c r="P20" i="2"/>
  <c r="O20" i="2"/>
  <c r="T19" i="2"/>
  <c r="R19" i="2"/>
  <c r="P19" i="2"/>
  <c r="S19" i="2" s="1"/>
  <c r="O19" i="2"/>
  <c r="T18" i="2"/>
  <c r="R18" i="2"/>
  <c r="P18" i="2"/>
  <c r="Q18" i="2" s="1"/>
  <c r="O18" i="2"/>
  <c r="T17" i="2"/>
  <c r="S17" i="2"/>
  <c r="R17" i="2"/>
  <c r="P17" i="2"/>
  <c r="Q17" i="2" s="1"/>
  <c r="O17" i="2"/>
  <c r="T16" i="2"/>
  <c r="R16" i="2"/>
  <c r="P16" i="2"/>
  <c r="S16" i="2" s="1"/>
  <c r="O16" i="2"/>
  <c r="T15" i="2"/>
  <c r="R15" i="2"/>
  <c r="P15" i="2"/>
  <c r="S15" i="2" s="1"/>
  <c r="O15" i="2"/>
  <c r="T14" i="2"/>
  <c r="R14" i="2"/>
  <c r="P14" i="2"/>
  <c r="Q14" i="2" s="1"/>
  <c r="O14" i="2"/>
  <c r="T13" i="2"/>
  <c r="R13" i="2"/>
  <c r="P13" i="2"/>
  <c r="S13" i="2" s="1"/>
  <c r="O13" i="2"/>
  <c r="T12" i="2"/>
  <c r="R12" i="2"/>
  <c r="P12" i="2"/>
  <c r="S12" i="2" s="1"/>
  <c r="O12" i="2"/>
  <c r="T11" i="2"/>
  <c r="R11" i="2"/>
  <c r="P11" i="2"/>
  <c r="S11" i="2" s="1"/>
  <c r="O11" i="2"/>
  <c r="T10" i="2"/>
  <c r="R10" i="2"/>
  <c r="P10" i="2"/>
  <c r="Q10" i="2" s="1"/>
  <c r="O10" i="2"/>
  <c r="T9" i="2"/>
  <c r="R9" i="2"/>
  <c r="P9" i="2"/>
  <c r="S9" i="2" s="1"/>
  <c r="O9" i="2"/>
  <c r="T8" i="2"/>
  <c r="R8" i="2"/>
  <c r="P8" i="2"/>
  <c r="S8" i="2" s="1"/>
  <c r="O8" i="2"/>
  <c r="T7" i="2"/>
  <c r="R7" i="2"/>
  <c r="P7" i="2"/>
  <c r="S7" i="2" s="1"/>
  <c r="O7" i="2"/>
  <c r="T6" i="2"/>
  <c r="R6" i="2"/>
  <c r="P6" i="2"/>
  <c r="Q6" i="2" s="1"/>
  <c r="O6" i="2"/>
  <c r="T5" i="2"/>
  <c r="R5" i="2"/>
  <c r="P5" i="2"/>
  <c r="S5" i="2" s="1"/>
  <c r="O5" i="2"/>
  <c r="Q5" i="2" l="1"/>
  <c r="S6" i="2"/>
  <c r="Q9" i="2"/>
  <c r="S10" i="2"/>
  <c r="Q13" i="2"/>
  <c r="S14" i="2"/>
  <c r="S18" i="2"/>
  <c r="Q8" i="2"/>
  <c r="Q12" i="2"/>
  <c r="Q16" i="2"/>
  <c r="Q7" i="2"/>
  <c r="Q11" i="2"/>
  <c r="Q15" i="2"/>
  <c r="Q19" i="2"/>
</calcChain>
</file>

<file path=xl/sharedStrings.xml><?xml version="1.0" encoding="utf-8"?>
<sst xmlns="http://schemas.openxmlformats.org/spreadsheetml/2006/main" count="57" uniqueCount="56">
  <si>
    <r>
      <t>b)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Ajuste a esta relação o modelo de Prodan (1965) linearisado:</t>
    </r>
  </si>
  <si>
    <r>
      <t>3.2.1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Relações hipsométricas locais</t>
    </r>
  </si>
  <si>
    <t>(mm)</t>
  </si>
  <si>
    <t>(m)</t>
  </si>
  <si>
    <t>Com os dados das árvores modelo da ficha de medição da parcela de um ensaio de compassos (Figura 10):</t>
  </si>
  <si>
    <t>id_arv</t>
  </si>
  <si>
    <t>d2 c/casca</t>
  </si>
  <si>
    <t>d1 c/casca</t>
  </si>
  <si>
    <t>Altura</t>
  </si>
  <si>
    <t>id_morta</t>
  </si>
  <si>
    <t>d (cm)</t>
  </si>
  <si>
    <t>1/d</t>
  </si>
  <si>
    <t>1/h</t>
  </si>
  <si>
    <t>h_est</t>
  </si>
  <si>
    <t>h</t>
  </si>
  <si>
    <t>beta2</t>
  </si>
  <si>
    <t>beta1</t>
  </si>
  <si>
    <r>
      <t>a)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 xml:space="preserve">represente graficamente a relação entre a altura e o diâmetro das árvores modelo (relação hipsométrica). </t>
    </r>
  </si>
  <si>
    <r>
      <t xml:space="preserve">Se compararem a </t>
    </r>
    <r>
      <rPr>
        <sz val="11"/>
        <color rgb="FF0000FF"/>
        <rFont val="Calibri"/>
        <family val="2"/>
        <scheme val="minor"/>
      </rPr>
      <t>Altura</t>
    </r>
    <r>
      <rPr>
        <sz val="11"/>
        <color theme="1"/>
        <rFont val="Calibri"/>
        <family val="2"/>
        <scheme val="minor"/>
      </rPr>
      <t xml:space="preserve"> com a </t>
    </r>
    <r>
      <rPr>
        <sz val="11"/>
        <color theme="9"/>
        <rFont val="Calibri"/>
        <family val="2"/>
        <scheme val="minor"/>
      </rPr>
      <t>altura estimada com a hipsométrica local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9"/>
        <rFont val="Calibri"/>
        <family val="2"/>
        <scheme val="minor"/>
      </rPr>
      <t>h_est</t>
    </r>
    <r>
      <rPr>
        <sz val="11"/>
        <color theme="1"/>
        <rFont val="Calibri"/>
        <family val="2"/>
        <scheme val="minor"/>
      </rPr>
      <t>) veem que os valores não são exactamente iguais. Isto acontece porque existe um erro associado a cada equação. Assim, sempre que temos a possibilidade de recorrer aos valores medidos no campo, optamos por estes, e aplicamos apenas a equação às árvores para as quais não se procedeu à medição da altura (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).</t>
    </r>
  </si>
  <si>
    <t xml:space="preserve">Para fazer a regressão: </t>
  </si>
  <si>
    <t>1 ) Data\data analysis \ regression</t>
  </si>
  <si>
    <t>Relação diâmetro altura para as árvores modelo</t>
  </si>
  <si>
    <r>
      <t>2) Na janela da regressão seleccionar o</t>
    </r>
    <r>
      <rPr>
        <sz val="11"/>
        <color theme="5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e o </t>
    </r>
    <r>
      <rPr>
        <sz val="11"/>
        <color theme="7"/>
        <rFont val="Calibri"/>
        <family val="2"/>
        <scheme val="minor"/>
      </rPr>
      <t>yy</t>
    </r>
    <r>
      <rPr>
        <sz val="11"/>
        <rFont val="Calibri"/>
        <family val="2"/>
        <scheme val="minor"/>
      </rPr>
      <t xml:space="preserve">, bem como a célula da folha do excel onde querem que o output seja colocado </t>
    </r>
    <r>
      <rPr>
        <i/>
        <sz val="11"/>
        <color theme="1" tint="0.499984740745262"/>
        <rFont val="Calibri"/>
        <family val="2"/>
        <scheme val="minor"/>
      </rPr>
      <t>(neste caso foi a celula x12)</t>
    </r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</si>
  <si>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</si>
  <si>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</si>
  <si>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</si>
  <si>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</si>
  <si>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</si>
  <si>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</si>
  <si>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</si>
  <si>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</si>
  <si>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</si>
  <si>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</si>
  <si>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</si>
  <si>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</si>
  <si>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</si>
  <si>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</si>
  <si>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</si>
  <si>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</si>
  <si>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</si>
  <si>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</si>
  <si>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</si>
  <si>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</si>
  <si>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</si>
  <si>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</si>
  <si>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</si>
  <si>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</si>
  <si>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Relação diâmetro altura para todas as árvores da parcela</t>
  </si>
  <si>
    <t>X Variable 1</t>
  </si>
  <si>
    <t>RESIDUAL OUTPUT</t>
  </si>
  <si>
    <t>PROBABILITY OUTPUT</t>
  </si>
  <si>
    <t>Observation</t>
  </si>
  <si>
    <t>Predicted Y</t>
  </si>
  <si>
    <t>Residuals</t>
  </si>
  <si>
    <t>Percentile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</si>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</sst>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7"/>
      <name val="Times New Roman"/>
      <family val="1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FF"/>
      <name val="Arial"/>
      <family val="2"/>
    </font>
    <font>
      <sz val="9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2" borderId="0" xfId="0" applyFont="1" applyFill="1"/>
    <xf numFmtId="0" fontId="5" fillId="2" borderId="0" xfId="0" applyFont="1" applyFill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Fill="1"/>
    <xf numFmtId="0" fontId="3" fillId="2" borderId="0" xfId="0" applyFont="1" applyFill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164" fontId="13" fillId="0" borderId="2" xfId="0" applyNumberFormat="1" applyFont="1" applyBorder="1"/>
    <xf numFmtId="164" fontId="14" fillId="0" borderId="3" xfId="0" applyNumberFormat="1" applyFont="1" applyBorder="1"/>
    <xf numFmtId="165" fontId="15" fillId="0" borderId="2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ill="1"/>
    <xf numFmtId="0" fontId="17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0" fillId="0" borderId="4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5" xfId="0" applyFill="1" applyBorder="1" applyAlignment="1"/>
    <xf numFmtId="164" fontId="15" fillId="0" borderId="2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24613212627535"/>
          <c:y val="4.1714069017823284E-2"/>
          <c:w val="0.77481794674002169"/>
          <c:h val="0.76382849754702165"/>
        </c:manualLayout>
      </c:layout>
      <c:scatterChart>
        <c:scatterStyle val="lineMarker"/>
        <c:varyColors val="0"/>
        <c:ser>
          <c:idx val="0"/>
          <c:order val="0"/>
          <c:tx>
            <c:v>observados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Ex_321!$P$5:$P$21</c:f>
              <c:numCache>
                <c:formatCode>General</c:formatCode>
                <c:ptCount val="17"/>
                <c:pt idx="0">
                  <c:v>4.05</c:v>
                </c:pt>
                <c:pt idx="1">
                  <c:v>8.15</c:v>
                </c:pt>
                <c:pt idx="2">
                  <c:v>14.3</c:v>
                </c:pt>
                <c:pt idx="3">
                  <c:v>22.6</c:v>
                </c:pt>
                <c:pt idx="4">
                  <c:v>19.55</c:v>
                </c:pt>
                <c:pt idx="5">
                  <c:v>24.9</c:v>
                </c:pt>
                <c:pt idx="6">
                  <c:v>26.9</c:v>
                </c:pt>
                <c:pt idx="7">
                  <c:v>24.35</c:v>
                </c:pt>
                <c:pt idx="8">
                  <c:v>21.45</c:v>
                </c:pt>
                <c:pt idx="9">
                  <c:v>21.25</c:v>
                </c:pt>
                <c:pt idx="10">
                  <c:v>27.1</c:v>
                </c:pt>
                <c:pt idx="11">
                  <c:v>26.45</c:v>
                </c:pt>
                <c:pt idx="12">
                  <c:v>26.9</c:v>
                </c:pt>
                <c:pt idx="13">
                  <c:v>28</c:v>
                </c:pt>
                <c:pt idx="14">
                  <c:v>29.4</c:v>
                </c:pt>
                <c:pt idx="15">
                  <c:v>28.15</c:v>
                </c:pt>
                <c:pt idx="16">
                  <c:v>28.65</c:v>
                </c:pt>
              </c:numCache>
            </c:numRef>
          </c:xVal>
          <c:yVal>
            <c:numRef>
              <c:f>Ex_321!$N$5:$N$21</c:f>
              <c:numCache>
                <c:formatCode>General</c:formatCode>
                <c:ptCount val="17"/>
                <c:pt idx="0">
                  <c:v>5.5</c:v>
                </c:pt>
                <c:pt idx="1">
                  <c:v>11.5</c:v>
                </c:pt>
                <c:pt idx="2">
                  <c:v>15.5</c:v>
                </c:pt>
                <c:pt idx="3">
                  <c:v>18.5</c:v>
                </c:pt>
                <c:pt idx="4">
                  <c:v>20.5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22.5</c:v>
                </c:pt>
                <c:pt idx="9">
                  <c:v>22.5</c:v>
                </c:pt>
                <c:pt idx="10">
                  <c:v>22.5</c:v>
                </c:pt>
                <c:pt idx="11">
                  <c:v>23</c:v>
                </c:pt>
                <c:pt idx="12">
                  <c:v>23</c:v>
                </c:pt>
                <c:pt idx="13">
                  <c:v>23.3</c:v>
                </c:pt>
                <c:pt idx="14">
                  <c:v>23.5</c:v>
                </c:pt>
                <c:pt idx="15">
                  <c:v>23.5</c:v>
                </c:pt>
                <c:pt idx="16">
                  <c:v>25.5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B2-4958-8C82-DC2E6AE8DE42}"/>
            </c:ext>
          </c:extLst>
        </c:ser>
        <c:ser>
          <c:idx val="1"/>
          <c:order val="1"/>
          <c:tx>
            <c:v>estimados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Ex_321!$P$5:$P$21</c:f>
              <c:numCache>
                <c:formatCode>General</c:formatCode>
                <c:ptCount val="17"/>
                <c:pt idx="0">
                  <c:v>4.05</c:v>
                </c:pt>
                <c:pt idx="1">
                  <c:v>8.15</c:v>
                </c:pt>
                <c:pt idx="2">
                  <c:v>14.3</c:v>
                </c:pt>
                <c:pt idx="3">
                  <c:v>22.6</c:v>
                </c:pt>
                <c:pt idx="4">
                  <c:v>19.55</c:v>
                </c:pt>
                <c:pt idx="5">
                  <c:v>24.9</c:v>
                </c:pt>
                <c:pt idx="6">
                  <c:v>26.9</c:v>
                </c:pt>
                <c:pt idx="7">
                  <c:v>24.35</c:v>
                </c:pt>
                <c:pt idx="8">
                  <c:v>21.45</c:v>
                </c:pt>
                <c:pt idx="9">
                  <c:v>21.25</c:v>
                </c:pt>
                <c:pt idx="10">
                  <c:v>27.1</c:v>
                </c:pt>
                <c:pt idx="11">
                  <c:v>26.45</c:v>
                </c:pt>
                <c:pt idx="12">
                  <c:v>26.9</c:v>
                </c:pt>
                <c:pt idx="13">
                  <c:v>28</c:v>
                </c:pt>
                <c:pt idx="14">
                  <c:v>29.4</c:v>
                </c:pt>
                <c:pt idx="15">
                  <c:v>28.15</c:v>
                </c:pt>
                <c:pt idx="16">
                  <c:v>28.65</c:v>
                </c:pt>
              </c:numCache>
            </c:numRef>
          </c:xVal>
          <c:yVal>
            <c:numRef>
              <c:f>Ex_321!$S$5:$S$21</c:f>
              <c:numCache>
                <c:formatCode>0.0</c:formatCode>
                <c:ptCount val="17"/>
                <c:pt idx="0">
                  <c:v>5.6406972267481983</c:v>
                </c:pt>
                <c:pt idx="1">
                  <c:v>10.253995621963208</c:v>
                </c:pt>
                <c:pt idx="2">
                  <c:v>15.713667861685131</c:v>
                </c:pt>
                <c:pt idx="3">
                  <c:v>21.209885372272701</c:v>
                </c:pt>
                <c:pt idx="4">
                  <c:v>19.387197133614734</c:v>
                </c:pt>
                <c:pt idx="5">
                  <c:v>22.46009965188993</c:v>
                </c:pt>
                <c:pt idx="6">
                  <c:v>23.470824149150516</c:v>
                </c:pt>
                <c:pt idx="7">
                  <c:v>22.170060030372795</c:v>
                </c:pt>
                <c:pt idx="8">
                  <c:v>20.546075494465143</c:v>
                </c:pt>
                <c:pt idx="9">
                  <c:v>20.427823318148331</c:v>
                </c:pt>
                <c:pt idx="10">
                  <c:v>23.568273497352223</c:v>
                </c:pt>
                <c:pt idx="11">
                  <c:v>23.249216056718005</c:v>
                </c:pt>
                <c:pt idx="12">
                  <c:v>23.470824149150516</c:v>
                </c:pt>
                <c:pt idx="13">
                  <c:v>23.999049400064745</c:v>
                </c:pt>
                <c:pt idx="14">
                  <c:v>24.644939877447204</c:v>
                </c:pt>
                <c:pt idx="15">
                  <c:v>24.069637716968057</c:v>
                </c:pt>
                <c:pt idx="16">
                  <c:v>24.302501482358025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B2-4958-8C82-DC2E6AE8D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910319"/>
        <c:axId val="450908239"/>
      </c:scatterChart>
      <c:valAx>
        <c:axId val="45091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08239"/>
        <c:crosses val="autoZero"/>
        <c:crossBetween val="midCat"/>
      </c:valAx>
      <c:valAx>
        <c:axId val="45090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Altura</a:t>
                </a:r>
              </a:p>
              <a:p>
                <a:pPr>
                  <a:defRPr/>
                </a:pPr>
                <a:r>
                  <a:rPr lang="en-US"/>
                  <a:t>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1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X Variable 1  Residual 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78180227471564"/>
          <c:y val="0.2136739373095605"/>
          <c:w val="0.63238495188101485"/>
          <c:h val="0.640683923130298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Ex_321!$Q$5:$Q$21</c:f>
              <c:numCache>
                <c:formatCode>0.0000</c:formatCode>
                <c:ptCount val="17"/>
                <c:pt idx="0">
                  <c:v>0.24691358024691359</c:v>
                </c:pt>
                <c:pt idx="1">
                  <c:v>0.12269938650306748</c:v>
                </c:pt>
                <c:pt idx="2">
                  <c:v>6.9930069930069921E-2</c:v>
                </c:pt>
                <c:pt idx="3">
                  <c:v>4.4247787610619468E-2</c:v>
                </c:pt>
                <c:pt idx="4">
                  <c:v>5.1150895140664961E-2</c:v>
                </c:pt>
                <c:pt idx="5">
                  <c:v>4.0160642570281124E-2</c:v>
                </c:pt>
                <c:pt idx="6">
                  <c:v>3.717472118959108E-2</c:v>
                </c:pt>
                <c:pt idx="7">
                  <c:v>4.1067761806981518E-2</c:v>
                </c:pt>
                <c:pt idx="8">
                  <c:v>4.6620046620046623E-2</c:v>
                </c:pt>
                <c:pt idx="9">
                  <c:v>4.7058823529411764E-2</c:v>
                </c:pt>
                <c:pt idx="10">
                  <c:v>3.6900369003690037E-2</c:v>
                </c:pt>
                <c:pt idx="11">
                  <c:v>3.780718336483932E-2</c:v>
                </c:pt>
                <c:pt idx="12">
                  <c:v>3.717472118959108E-2</c:v>
                </c:pt>
                <c:pt idx="13">
                  <c:v>3.5714285714285712E-2</c:v>
                </c:pt>
                <c:pt idx="14">
                  <c:v>3.4013605442176874E-2</c:v>
                </c:pt>
                <c:pt idx="15">
                  <c:v>3.5523978685612793E-2</c:v>
                </c:pt>
                <c:pt idx="16">
                  <c:v>3.4904013961605584E-2</c:v>
                </c:pt>
              </c:numCache>
            </c:numRef>
          </c:xVal>
          <c:yVal>
            <c:numRef>
              <c:f>Ex_321!$AA$36:$AA$52</c:f>
              <c:numCache>
                <c:formatCode>General</c:formatCode>
                <c:ptCount val="17"/>
                <c:pt idx="0">
                  <c:v>4.5351333223331292E-3</c:v>
                </c:pt>
                <c:pt idx="1">
                  <c:v>-1.0566437784870431E-2</c:v>
                </c:pt>
                <c:pt idx="2">
                  <c:v>8.7726324979393866E-4</c:v>
                </c:pt>
                <c:pt idx="3">
                  <c:v>6.9062273473957658E-3</c:v>
                </c:pt>
                <c:pt idx="4">
                  <c:v>-2.7999440186647906E-3</c:v>
                </c:pt>
                <c:pt idx="5">
                  <c:v>9.3114549198768104E-4</c:v>
                </c:pt>
                <c:pt idx="6">
                  <c:v>2.8484574175306476E-3</c:v>
                </c:pt>
                <c:pt idx="7">
                  <c:v>3.4866849119900845E-4</c:v>
                </c:pt>
                <c:pt idx="8">
                  <c:v>-4.2266509318665962E-3</c:v>
                </c:pt>
                <c:pt idx="9">
                  <c:v>-4.5083971983353593E-3</c:v>
                </c:pt>
                <c:pt idx="10">
                  <c:v>2.0145227061234353E-3</c:v>
                </c:pt>
                <c:pt idx="11">
                  <c:v>4.6605789633662187E-4</c:v>
                </c:pt>
                <c:pt idx="12">
                  <c:v>8.7217283255040801E-4</c:v>
                </c:pt>
                <c:pt idx="13">
                  <c:v>1.2501378564757568E-3</c:v>
                </c:pt>
                <c:pt idx="14">
                  <c:v>1.9769107204599748E-3</c:v>
                </c:pt>
                <c:pt idx="15">
                  <c:v>1.0070738552336519E-3</c:v>
                </c:pt>
                <c:pt idx="16">
                  <c:v>-1.9323412536824125E-3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30-4638-A3CB-916D24852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33647"/>
        <c:axId val="557936143"/>
      </c:scatterChart>
      <c:valAx>
        <c:axId val="557933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>
            <c:manualLayout>
              <c:xMode val="edge"/>
              <c:yMode val="edge"/>
              <c:x val="0.44908521434820642"/>
              <c:y val="0.83520077231725343"/>
            </c:manualLayout>
          </c:layout>
          <c:overlay val="0"/>
        </c:title>
        <c:numFmt formatCode="0.0000" sourceLinked="1"/>
        <c:majorTickMark val="out"/>
        <c:minorTickMark val="none"/>
        <c:tickLblPos val="nextTo"/>
        <c:crossAx val="557936143"/>
        <c:crosses val="autoZero"/>
        <c:crossBetween val="midCat"/>
      </c:valAx>
      <c:valAx>
        <c:axId val="55793614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7933647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Normal Probability 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123843810967481"/>
          <c:y val="0.23691578026430907"/>
          <c:w val="0.69585175516162079"/>
          <c:h val="0.4389449125876809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Ex_321!$AC$36:$AC$52</c:f>
              <c:numCache>
                <c:formatCode>General</c:formatCode>
                <c:ptCount val="17"/>
                <c:pt idx="0">
                  <c:v>2.9411764705882355</c:v>
                </c:pt>
                <c:pt idx="1">
                  <c:v>8.8235294117647065</c:v>
                </c:pt>
                <c:pt idx="2">
                  <c:v>14.705882352941178</c:v>
                </c:pt>
                <c:pt idx="3">
                  <c:v>20.588235294117649</c:v>
                </c:pt>
                <c:pt idx="4">
                  <c:v>26.47058823529412</c:v>
                </c:pt>
                <c:pt idx="5">
                  <c:v>32.352941176470594</c:v>
                </c:pt>
                <c:pt idx="6">
                  <c:v>38.235294117647058</c:v>
                </c:pt>
                <c:pt idx="7">
                  <c:v>44.117647058823536</c:v>
                </c:pt>
                <c:pt idx="8">
                  <c:v>50</c:v>
                </c:pt>
                <c:pt idx="9">
                  <c:v>55.882352941176478</c:v>
                </c:pt>
                <c:pt idx="10">
                  <c:v>61.764705882352942</c:v>
                </c:pt>
                <c:pt idx="11">
                  <c:v>67.64705882352942</c:v>
                </c:pt>
                <c:pt idx="12">
                  <c:v>73.529411764705884</c:v>
                </c:pt>
                <c:pt idx="13">
                  <c:v>79.411764705882348</c:v>
                </c:pt>
                <c:pt idx="14">
                  <c:v>85.294117647058826</c:v>
                </c:pt>
                <c:pt idx="15">
                  <c:v>91.176470588235304</c:v>
                </c:pt>
                <c:pt idx="16">
                  <c:v>97.058823529411768</c:v>
                </c:pt>
              </c:numCache>
            </c:numRef>
          </c:xVal>
          <c:yVal>
            <c:numRef>
              <c:f>Ex_321!$AD$36:$AD$52</c:f>
              <c:numCache>
                <c:formatCode>General</c:formatCode>
                <c:ptCount val="17"/>
                <c:pt idx="0">
                  <c:v>3.9215686274509803E-2</c:v>
                </c:pt>
                <c:pt idx="1">
                  <c:v>4.2553191489361701E-2</c:v>
                </c:pt>
                <c:pt idx="2">
                  <c:v>4.2553191489361701E-2</c:v>
                </c:pt>
                <c:pt idx="3">
                  <c:v>4.2918454935622317E-2</c:v>
                </c:pt>
                <c:pt idx="4">
                  <c:v>4.3478260869565216E-2</c:v>
                </c:pt>
                <c:pt idx="5">
                  <c:v>4.3478260869565216E-2</c:v>
                </c:pt>
                <c:pt idx="6">
                  <c:v>4.4444444444444446E-2</c:v>
                </c:pt>
                <c:pt idx="7">
                  <c:v>4.4444444444444446E-2</c:v>
                </c:pt>
                <c:pt idx="8">
                  <c:v>4.4444444444444446E-2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4.878048780487805E-2</c:v>
                </c:pt>
                <c:pt idx="13">
                  <c:v>5.4054054054054057E-2</c:v>
                </c:pt>
                <c:pt idx="14">
                  <c:v>6.4516129032258063E-2</c:v>
                </c:pt>
                <c:pt idx="15">
                  <c:v>8.6956521739130432E-2</c:v>
                </c:pt>
                <c:pt idx="16">
                  <c:v>0.18181818181818182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5D-4639-BF2B-4F431FA55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32815"/>
        <c:axId val="557940303"/>
      </c:scatterChart>
      <c:valAx>
        <c:axId val="557932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>
            <c:manualLayout>
              <c:xMode val="edge"/>
              <c:yMode val="edge"/>
              <c:x val="0.38463865145199094"/>
              <c:y val="0.842056146490460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7940303"/>
        <c:crosses val="autoZero"/>
        <c:crossBetween val="midCat"/>
      </c:valAx>
      <c:valAx>
        <c:axId val="55794030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7932815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0257082005227"/>
          <c:y val="4.1714069017823284E-2"/>
          <c:w val="0.70396150804624469"/>
          <c:h val="0.76382849754702165"/>
        </c:manualLayout>
      </c:layout>
      <c:scatterChart>
        <c:scatterStyle val="lineMarker"/>
        <c:varyColors val="0"/>
        <c:ser>
          <c:idx val="0"/>
          <c:order val="0"/>
          <c:tx>
            <c:v>observados (árv modelo)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  <a:effectLst/>
            </c:spPr>
          </c:marker>
          <c:xVal>
            <c:numRef>
              <c:f>Ex_321!$P$5:$P$21</c:f>
              <c:numCache>
                <c:formatCode>General</c:formatCode>
                <c:ptCount val="17"/>
                <c:pt idx="0">
                  <c:v>4.05</c:v>
                </c:pt>
                <c:pt idx="1">
                  <c:v>8.15</c:v>
                </c:pt>
                <c:pt idx="2">
                  <c:v>14.3</c:v>
                </c:pt>
                <c:pt idx="3">
                  <c:v>22.6</c:v>
                </c:pt>
                <c:pt idx="4">
                  <c:v>19.55</c:v>
                </c:pt>
                <c:pt idx="5">
                  <c:v>24.9</c:v>
                </c:pt>
                <c:pt idx="6">
                  <c:v>26.9</c:v>
                </c:pt>
                <c:pt idx="7">
                  <c:v>24.35</c:v>
                </c:pt>
                <c:pt idx="8">
                  <c:v>21.45</c:v>
                </c:pt>
                <c:pt idx="9">
                  <c:v>21.25</c:v>
                </c:pt>
                <c:pt idx="10">
                  <c:v>27.1</c:v>
                </c:pt>
                <c:pt idx="11">
                  <c:v>26.45</c:v>
                </c:pt>
                <c:pt idx="12">
                  <c:v>26.9</c:v>
                </c:pt>
                <c:pt idx="13">
                  <c:v>28</c:v>
                </c:pt>
                <c:pt idx="14">
                  <c:v>29.4</c:v>
                </c:pt>
                <c:pt idx="15">
                  <c:v>28.15</c:v>
                </c:pt>
                <c:pt idx="16">
                  <c:v>28.65</c:v>
                </c:pt>
              </c:numCache>
            </c:numRef>
          </c:xVal>
          <c:yVal>
            <c:numRef>
              <c:f>Ex_321!$T$5:$T$21</c:f>
              <c:numCache>
                <c:formatCode>0.00</c:formatCode>
                <c:ptCount val="17"/>
                <c:pt idx="0">
                  <c:v>5.5</c:v>
                </c:pt>
                <c:pt idx="1">
                  <c:v>11.5</c:v>
                </c:pt>
                <c:pt idx="2">
                  <c:v>15.5</c:v>
                </c:pt>
                <c:pt idx="3">
                  <c:v>18.5</c:v>
                </c:pt>
                <c:pt idx="4">
                  <c:v>20.5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22.5</c:v>
                </c:pt>
                <c:pt idx="9">
                  <c:v>22.5</c:v>
                </c:pt>
                <c:pt idx="10">
                  <c:v>22.5</c:v>
                </c:pt>
                <c:pt idx="11">
                  <c:v>23</c:v>
                </c:pt>
                <c:pt idx="12">
                  <c:v>23</c:v>
                </c:pt>
                <c:pt idx="13">
                  <c:v>23.3</c:v>
                </c:pt>
                <c:pt idx="14">
                  <c:v>23.5</c:v>
                </c:pt>
                <c:pt idx="15">
                  <c:v>23.5</c:v>
                </c:pt>
                <c:pt idx="16">
                  <c:v>25.5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4F-4C66-AC4C-7D888A543316}"/>
            </c:ext>
          </c:extLst>
        </c:ser>
        <c:ser>
          <c:idx val="1"/>
          <c:order val="1"/>
          <c:tx>
            <c:v>h estimada (restantes árv)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Ex_321!$P$22:$P$84</c:f>
              <c:numCache>
                <c:formatCode>General</c:formatCode>
                <c:ptCount val="63"/>
                <c:pt idx="0">
                  <c:v>27.2</c:v>
                </c:pt>
                <c:pt idx="1">
                  <c:v>21.7</c:v>
                </c:pt>
                <c:pt idx="2">
                  <c:v>25.8</c:v>
                </c:pt>
                <c:pt idx="3">
                  <c:v>26.85</c:v>
                </c:pt>
                <c:pt idx="4">
                  <c:v>24.75</c:v>
                </c:pt>
                <c:pt idx="5">
                  <c:v>0</c:v>
                </c:pt>
                <c:pt idx="6">
                  <c:v>22.15</c:v>
                </c:pt>
                <c:pt idx="7">
                  <c:v>20.5</c:v>
                </c:pt>
                <c:pt idx="8">
                  <c:v>0</c:v>
                </c:pt>
                <c:pt idx="9">
                  <c:v>25</c:v>
                </c:pt>
                <c:pt idx="10">
                  <c:v>28.35</c:v>
                </c:pt>
                <c:pt idx="11">
                  <c:v>20.75</c:v>
                </c:pt>
                <c:pt idx="12">
                  <c:v>24.7</c:v>
                </c:pt>
                <c:pt idx="13">
                  <c:v>25.2</c:v>
                </c:pt>
                <c:pt idx="14">
                  <c:v>21.95</c:v>
                </c:pt>
                <c:pt idx="15">
                  <c:v>22.75</c:v>
                </c:pt>
                <c:pt idx="16">
                  <c:v>14.65</c:v>
                </c:pt>
                <c:pt idx="17">
                  <c:v>20.05</c:v>
                </c:pt>
                <c:pt idx="18">
                  <c:v>20.100000000000001</c:v>
                </c:pt>
                <c:pt idx="19">
                  <c:v>22.6</c:v>
                </c:pt>
                <c:pt idx="20">
                  <c:v>0</c:v>
                </c:pt>
                <c:pt idx="21">
                  <c:v>17.350000000000001</c:v>
                </c:pt>
                <c:pt idx="22">
                  <c:v>24.5</c:v>
                </c:pt>
                <c:pt idx="23">
                  <c:v>22.95</c:v>
                </c:pt>
                <c:pt idx="24">
                  <c:v>24.25</c:v>
                </c:pt>
                <c:pt idx="25">
                  <c:v>21.95</c:v>
                </c:pt>
                <c:pt idx="26">
                  <c:v>22.6</c:v>
                </c:pt>
                <c:pt idx="27">
                  <c:v>23.3</c:v>
                </c:pt>
                <c:pt idx="28">
                  <c:v>21.85</c:v>
                </c:pt>
                <c:pt idx="29">
                  <c:v>28.5</c:v>
                </c:pt>
                <c:pt idx="30">
                  <c:v>21.4</c:v>
                </c:pt>
                <c:pt idx="31">
                  <c:v>19.05</c:v>
                </c:pt>
                <c:pt idx="32">
                  <c:v>24.75</c:v>
                </c:pt>
                <c:pt idx="33">
                  <c:v>25.85</c:v>
                </c:pt>
                <c:pt idx="34">
                  <c:v>25.2</c:v>
                </c:pt>
                <c:pt idx="35">
                  <c:v>20.399999999999999</c:v>
                </c:pt>
                <c:pt idx="36">
                  <c:v>21.4</c:v>
                </c:pt>
                <c:pt idx="37">
                  <c:v>24.25</c:v>
                </c:pt>
                <c:pt idx="38">
                  <c:v>0</c:v>
                </c:pt>
                <c:pt idx="39">
                  <c:v>0</c:v>
                </c:pt>
                <c:pt idx="40">
                  <c:v>28.75</c:v>
                </c:pt>
                <c:pt idx="41">
                  <c:v>23.6</c:v>
                </c:pt>
                <c:pt idx="42">
                  <c:v>26.5</c:v>
                </c:pt>
                <c:pt idx="43">
                  <c:v>14.05</c:v>
                </c:pt>
                <c:pt idx="44">
                  <c:v>22.8</c:v>
                </c:pt>
                <c:pt idx="45">
                  <c:v>21</c:v>
                </c:pt>
                <c:pt idx="46">
                  <c:v>25.55</c:v>
                </c:pt>
                <c:pt idx="47">
                  <c:v>22.7</c:v>
                </c:pt>
                <c:pt idx="48">
                  <c:v>28.15</c:v>
                </c:pt>
                <c:pt idx="49">
                  <c:v>0</c:v>
                </c:pt>
                <c:pt idx="50">
                  <c:v>23.75</c:v>
                </c:pt>
                <c:pt idx="51">
                  <c:v>28.95</c:v>
                </c:pt>
                <c:pt idx="52">
                  <c:v>27.2</c:v>
                </c:pt>
                <c:pt idx="53">
                  <c:v>19.3</c:v>
                </c:pt>
                <c:pt idx="54">
                  <c:v>16.25</c:v>
                </c:pt>
                <c:pt idx="55">
                  <c:v>23.7</c:v>
                </c:pt>
                <c:pt idx="56">
                  <c:v>20.45</c:v>
                </c:pt>
                <c:pt idx="57">
                  <c:v>24</c:v>
                </c:pt>
                <c:pt idx="58">
                  <c:v>23.8</c:v>
                </c:pt>
                <c:pt idx="59">
                  <c:v>22.2</c:v>
                </c:pt>
                <c:pt idx="60">
                  <c:v>17.5</c:v>
                </c:pt>
                <c:pt idx="61">
                  <c:v>29.75</c:v>
                </c:pt>
                <c:pt idx="62">
                  <c:v>18.600000000000001</c:v>
                </c:pt>
              </c:numCache>
            </c:numRef>
          </c:xVal>
          <c:yVal>
            <c:numRef>
              <c:f>Ex_321!$T$22:$T$84</c:f>
              <c:numCache>
                <c:formatCode>0.00</c:formatCode>
                <c:ptCount val="63"/>
                <c:pt idx="0">
                  <c:v>23.616760384419262</c:v>
                </c:pt>
                <c:pt idx="1">
                  <c:v>20.692702333865157</c:v>
                </c:pt>
                <c:pt idx="2">
                  <c:v>22.923254066641434</c:v>
                </c:pt>
                <c:pt idx="3">
                  <c:v>23.446362166830244</c:v>
                </c:pt>
                <c:pt idx="4">
                  <c:v>22.381534013825537</c:v>
                </c:pt>
                <c:pt idx="5">
                  <c:v>0</c:v>
                </c:pt>
                <c:pt idx="6">
                  <c:v>20.953356254542971</c:v>
                </c:pt>
                <c:pt idx="7">
                  <c:v>19.976686349765561</c:v>
                </c:pt>
                <c:pt idx="8">
                  <c:v>0</c:v>
                </c:pt>
                <c:pt idx="9">
                  <c:v>22.512255828044896</c:v>
                </c:pt>
                <c:pt idx="10">
                  <c:v>24.163229445792371</c:v>
                </c:pt>
                <c:pt idx="11">
                  <c:v>20.128431857865017</c:v>
                </c:pt>
                <c:pt idx="12">
                  <c:v>22.355256651920158</c:v>
                </c:pt>
                <c:pt idx="13">
                  <c:v>22.616041993968718</c:v>
                </c:pt>
                <c:pt idx="14">
                  <c:v>20.838025189860652</c:v>
                </c:pt>
                <c:pt idx="15">
                  <c:v>21.294495333752671</c:v>
                </c:pt>
                <c:pt idx="16">
                  <c:v>15.983098722347828</c:v>
                </c:pt>
                <c:pt idx="17">
                  <c:v>19.70002473771347</c:v>
                </c:pt>
                <c:pt idx="18">
                  <c:v>19.730991061200267</c:v>
                </c:pt>
                <c:pt idx="19">
                  <c:v>21.209885372272701</c:v>
                </c:pt>
                <c:pt idx="20">
                  <c:v>0</c:v>
                </c:pt>
                <c:pt idx="21">
                  <c:v>17.938764195284346</c:v>
                </c:pt>
                <c:pt idx="22">
                  <c:v>22.249700102525477</c:v>
                </c:pt>
                <c:pt idx="23">
                  <c:v>21.406618598056042</c:v>
                </c:pt>
                <c:pt idx="24">
                  <c:v>22.116739842011171</c:v>
                </c:pt>
                <c:pt idx="25">
                  <c:v>20.838025189860652</c:v>
                </c:pt>
                <c:pt idx="26">
                  <c:v>21.209885372272701</c:v>
                </c:pt>
                <c:pt idx="27">
                  <c:v>21.600959833430675</c:v>
                </c:pt>
                <c:pt idx="28">
                  <c:v>20.780051410213805</c:v>
                </c:pt>
                <c:pt idx="29">
                  <c:v>24.233031864578518</c:v>
                </c:pt>
                <c:pt idx="30">
                  <c:v>20.516592102702916</c:v>
                </c:pt>
                <c:pt idx="31">
                  <c:v>19.0685028382136</c:v>
                </c:pt>
                <c:pt idx="32">
                  <c:v>22.381534013825537</c:v>
                </c:pt>
                <c:pt idx="33">
                  <c:v>22.948578294307026</c:v>
                </c:pt>
                <c:pt idx="34">
                  <c:v>22.616041993968718</c:v>
                </c:pt>
                <c:pt idx="35">
                  <c:v>19.915599572603977</c:v>
                </c:pt>
                <c:pt idx="36">
                  <c:v>20.516592102702916</c:v>
                </c:pt>
                <c:pt idx="37">
                  <c:v>22.116739842011171</c:v>
                </c:pt>
                <c:pt idx="38">
                  <c:v>0</c:v>
                </c:pt>
                <c:pt idx="39">
                  <c:v>0</c:v>
                </c:pt>
                <c:pt idx="40">
                  <c:v>24.348630844908673</c:v>
                </c:pt>
                <c:pt idx="41">
                  <c:v>21.765667102943084</c:v>
                </c:pt>
                <c:pt idx="42">
                  <c:v>23.274001245187499</c:v>
                </c:pt>
                <c:pt idx="43">
                  <c:v>15.518827677284445</c:v>
                </c:pt>
                <c:pt idx="44">
                  <c:v>21.322599821218272</c:v>
                </c:pt>
                <c:pt idx="45">
                  <c:v>20.278804666519004</c:v>
                </c:pt>
                <c:pt idx="46">
                  <c:v>22.795997945858677</c:v>
                </c:pt>
                <c:pt idx="47">
                  <c:v>21.266341516510444</c:v>
                </c:pt>
                <c:pt idx="48">
                  <c:v>24.069637716968057</c:v>
                </c:pt>
                <c:pt idx="49">
                  <c:v>0</c:v>
                </c:pt>
                <c:pt idx="50">
                  <c:v>21.847382036653329</c:v>
                </c:pt>
                <c:pt idx="51">
                  <c:v>24.440451790009053</c:v>
                </c:pt>
                <c:pt idx="52">
                  <c:v>23.616760384419262</c:v>
                </c:pt>
                <c:pt idx="53">
                  <c:v>19.228593588800152</c:v>
                </c:pt>
                <c:pt idx="54">
                  <c:v>17.167243918294471</c:v>
                </c:pt>
                <c:pt idx="55">
                  <c:v>21.820190710167253</c:v>
                </c:pt>
                <c:pt idx="56">
                  <c:v>19.946170868624602</c:v>
                </c:pt>
                <c:pt idx="57">
                  <c:v>21.982638735572408</c:v>
                </c:pt>
                <c:pt idx="58">
                  <c:v>21.874526540202393</c:v>
                </c:pt>
                <c:pt idx="59">
                  <c:v>20.982061380344906</c:v>
                </c:pt>
                <c:pt idx="60">
                  <c:v>18.041431378809918</c:v>
                </c:pt>
                <c:pt idx="61">
                  <c:v>24.801998792801605</c:v>
                </c:pt>
                <c:pt idx="62">
                  <c:v>18.776524390021837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4F-4C66-AC4C-7D888A543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910319"/>
        <c:axId val="450908239"/>
      </c:scatterChart>
      <c:valAx>
        <c:axId val="45091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08239"/>
        <c:crosses val="autoZero"/>
        <c:crossBetween val="midCat"/>
      </c:valAx>
      <c:valAx>
        <c:axId val="45090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1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22860</xdr:colOff>
          <xdr:row>1</xdr:row>
          <xdr:rowOff>114300</xdr:rowOff>
        </xdr:from>
        <xdr:to>
          <xdr:col>30</xdr:col>
          <xdr:colOff>22860</xdr:colOff>
          <xdr:row>4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594360</xdr:colOff>
      <xdr:row>8</xdr:row>
      <xdr:rowOff>11430</xdr:rowOff>
    </xdr:from>
    <xdr:to>
      <xdr:col>7</xdr:col>
      <xdr:colOff>449580</xdr:colOff>
      <xdr:row>26</xdr:row>
      <xdr:rowOff>68580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449580</xdr:colOff>
      <xdr:row>13</xdr:row>
      <xdr:rowOff>83820</xdr:rowOff>
    </xdr:from>
    <xdr:to>
      <xdr:col>31</xdr:col>
      <xdr:colOff>259080</xdr:colOff>
      <xdr:row>20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320040</xdr:colOff>
      <xdr:row>13</xdr:row>
      <xdr:rowOff>83820</xdr:rowOff>
    </xdr:from>
    <xdr:to>
      <xdr:col>35</xdr:col>
      <xdr:colOff>594360</xdr:colOff>
      <xdr:row>20</xdr:row>
      <xdr:rowOff>106680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601980</xdr:colOff>
      <xdr:row>29</xdr:row>
      <xdr:rowOff>22860</xdr:rowOff>
    </xdr:from>
    <xdr:to>
      <xdr:col>7</xdr:col>
      <xdr:colOff>457200</xdr:colOff>
      <xdr:row>47</xdr:row>
      <xdr:rowOff>118110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586740</xdr:colOff>
      <xdr:row>2</xdr:row>
      <xdr:rowOff>30480</xdr:rowOff>
    </xdr:from>
    <xdr:to>
      <xdr:col>29</xdr:col>
      <xdr:colOff>198120</xdr:colOff>
      <xdr:row>3</xdr:row>
      <xdr:rowOff>121920</xdr:rowOff>
    </xdr:to>
    <xdr:sp macro="" textlink="">
      <xdr:nvSpPr>
        <xdr:cNvPr id="2" name="Rectangle 1"/>
        <xdr:cNvSpPr/>
      </xdr:nvSpPr>
      <xdr:spPr>
        <a:xfrm>
          <a:off x="17236440" y="396240"/>
          <a:ext cx="220980" cy="281940"/>
        </a:xfrm>
        <a:prstGeom prst="rect">
          <a:avLst/>
        </a:prstGeom>
        <a:noFill/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15240</xdr:colOff>
      <xdr:row>27</xdr:row>
      <xdr:rowOff>15240</xdr:rowOff>
    </xdr:from>
    <xdr:to>
      <xdr:col>26</xdr:col>
      <xdr:colOff>7620</xdr:colOff>
      <xdr:row>28</xdr:row>
      <xdr:rowOff>15240</xdr:rowOff>
    </xdr:to>
    <xdr:sp macro="" textlink="">
      <xdr:nvSpPr>
        <xdr:cNvPr id="8" name="Rectangle 7"/>
        <xdr:cNvSpPr/>
      </xdr:nvSpPr>
      <xdr:spPr>
        <a:xfrm>
          <a:off x="13990320" y="4998720"/>
          <a:ext cx="1584960" cy="182880"/>
        </a:xfrm>
        <a:prstGeom prst="rect">
          <a:avLst/>
        </a:prstGeom>
        <a:noFill/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312420</xdr:colOff>
      <xdr:row>2</xdr:row>
      <xdr:rowOff>30480</xdr:rowOff>
    </xdr:from>
    <xdr:to>
      <xdr:col>29</xdr:col>
      <xdr:colOff>502920</xdr:colOff>
      <xdr:row>3</xdr:row>
      <xdr:rowOff>121920</xdr:rowOff>
    </xdr:to>
    <xdr:sp macro="" textlink="">
      <xdr:nvSpPr>
        <xdr:cNvPr id="9" name="Rectangle 8"/>
        <xdr:cNvSpPr/>
      </xdr:nvSpPr>
      <xdr:spPr>
        <a:xfrm>
          <a:off x="17571720" y="396240"/>
          <a:ext cx="190500" cy="28194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22860</xdr:colOff>
      <xdr:row>28</xdr:row>
      <xdr:rowOff>30480</xdr:rowOff>
    </xdr:from>
    <xdr:to>
      <xdr:col>26</xdr:col>
      <xdr:colOff>15240</xdr:colOff>
      <xdr:row>28</xdr:row>
      <xdr:rowOff>220980</xdr:rowOff>
    </xdr:to>
    <xdr:sp macro="" textlink="">
      <xdr:nvSpPr>
        <xdr:cNvPr id="10" name="Rectangle 9"/>
        <xdr:cNvSpPr/>
      </xdr:nvSpPr>
      <xdr:spPr>
        <a:xfrm>
          <a:off x="13997940" y="5196840"/>
          <a:ext cx="1584960" cy="1905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7620</xdr:colOff>
      <xdr:row>2</xdr:row>
      <xdr:rowOff>7620</xdr:rowOff>
    </xdr:from>
    <xdr:to>
      <xdr:col>23</xdr:col>
      <xdr:colOff>571500</xdr:colOff>
      <xdr:row>3</xdr:row>
      <xdr:rowOff>15240</xdr:rowOff>
    </xdr:to>
    <xdr:sp macro="" textlink="">
      <xdr:nvSpPr>
        <xdr:cNvPr id="11" name="Rectangle 10"/>
        <xdr:cNvSpPr/>
      </xdr:nvSpPr>
      <xdr:spPr>
        <a:xfrm>
          <a:off x="12763500" y="373380"/>
          <a:ext cx="1173480" cy="198120"/>
        </a:xfrm>
        <a:prstGeom prst="rect">
          <a:avLst/>
        </a:prstGeom>
        <a:noFill/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7620</xdr:colOff>
      <xdr:row>3</xdr:row>
      <xdr:rowOff>22860</xdr:rowOff>
    </xdr:from>
    <xdr:to>
      <xdr:col>23</xdr:col>
      <xdr:colOff>571500</xdr:colOff>
      <xdr:row>4</xdr:row>
      <xdr:rowOff>0</xdr:rowOff>
    </xdr:to>
    <xdr:sp macro="" textlink="">
      <xdr:nvSpPr>
        <xdr:cNvPr id="12" name="Rectangle 11"/>
        <xdr:cNvSpPr/>
      </xdr:nvSpPr>
      <xdr:spPr>
        <a:xfrm>
          <a:off x="12763500" y="579120"/>
          <a:ext cx="1173480" cy="1600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_Backup/Susana/Aulas/2022-23_Inventario/Ex321_322_323_324_327_28Feb2023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de campo"/>
      <sheetName val="Sheet2"/>
      <sheetName val="Ex_321"/>
      <sheetName val="Ex_322"/>
      <sheetName val="Ex_322_k"/>
      <sheetName val="Ex_323"/>
      <sheetName val="Ex_324"/>
      <sheetName val="Ex_327"/>
      <sheetName val="Prepara dados pinheiro"/>
    </sheetNames>
    <sheetDataSet>
      <sheetData sheetId="0"/>
      <sheetData sheetId="1"/>
      <sheetData sheetId="2">
        <row r="5">
          <cell r="N5">
            <v>5.5</v>
          </cell>
          <cell r="P5">
            <v>4.05</v>
          </cell>
          <cell r="Q5">
            <v>0.24691358024691359</v>
          </cell>
          <cell r="S5">
            <v>5.6406972267481983</v>
          </cell>
          <cell r="T5">
            <v>5.5</v>
          </cell>
        </row>
        <row r="6">
          <cell r="N6">
            <v>11.5</v>
          </cell>
          <cell r="P6">
            <v>8.15</v>
          </cell>
          <cell r="Q6">
            <v>0.12269938650306748</v>
          </cell>
          <cell r="S6">
            <v>10.253995621963208</v>
          </cell>
          <cell r="T6">
            <v>11.5</v>
          </cell>
        </row>
        <row r="7">
          <cell r="N7">
            <v>15.5</v>
          </cell>
          <cell r="P7">
            <v>14.3</v>
          </cell>
          <cell r="Q7">
            <v>6.9930069930069921E-2</v>
          </cell>
          <cell r="S7">
            <v>15.713667861685131</v>
          </cell>
          <cell r="T7">
            <v>15.5</v>
          </cell>
        </row>
        <row r="8">
          <cell r="N8">
            <v>18.5</v>
          </cell>
          <cell r="P8">
            <v>22.6</v>
          </cell>
          <cell r="Q8">
            <v>4.4247787610619468E-2</v>
          </cell>
          <cell r="S8">
            <v>21.209885372272701</v>
          </cell>
          <cell r="T8">
            <v>18.5</v>
          </cell>
        </row>
        <row r="9">
          <cell r="N9">
            <v>20.5</v>
          </cell>
          <cell r="P9">
            <v>19.55</v>
          </cell>
          <cell r="Q9">
            <v>5.1150895140664961E-2</v>
          </cell>
          <cell r="S9">
            <v>19.387197133614734</v>
          </cell>
          <cell r="T9">
            <v>20.5</v>
          </cell>
        </row>
        <row r="10">
          <cell r="N10">
            <v>22</v>
          </cell>
          <cell r="P10">
            <v>24.9</v>
          </cell>
          <cell r="Q10">
            <v>4.0160642570281124E-2</v>
          </cell>
          <cell r="S10">
            <v>22.46009965188993</v>
          </cell>
          <cell r="T10">
            <v>22</v>
          </cell>
        </row>
        <row r="11">
          <cell r="N11">
            <v>22</v>
          </cell>
          <cell r="P11">
            <v>26.9</v>
          </cell>
          <cell r="Q11">
            <v>3.717472118959108E-2</v>
          </cell>
          <cell r="S11">
            <v>23.470824149150516</v>
          </cell>
          <cell r="T11">
            <v>22</v>
          </cell>
        </row>
        <row r="12">
          <cell r="N12">
            <v>22</v>
          </cell>
          <cell r="P12">
            <v>24.35</v>
          </cell>
          <cell r="Q12">
            <v>4.1067761806981518E-2</v>
          </cell>
          <cell r="S12">
            <v>22.170060030372795</v>
          </cell>
          <cell r="T12">
            <v>22</v>
          </cell>
        </row>
        <row r="13">
          <cell r="N13">
            <v>22.5</v>
          </cell>
          <cell r="P13">
            <v>21.45</v>
          </cell>
          <cell r="Q13">
            <v>4.6620046620046623E-2</v>
          </cell>
          <cell r="S13">
            <v>20.546075494465143</v>
          </cell>
          <cell r="T13">
            <v>22.5</v>
          </cell>
        </row>
        <row r="14">
          <cell r="N14">
            <v>22.5</v>
          </cell>
          <cell r="P14">
            <v>21.25</v>
          </cell>
          <cell r="Q14">
            <v>4.7058823529411764E-2</v>
          </cell>
          <cell r="S14">
            <v>20.427823318148331</v>
          </cell>
          <cell r="T14">
            <v>22.5</v>
          </cell>
        </row>
        <row r="15">
          <cell r="N15">
            <v>22.5</v>
          </cell>
          <cell r="P15">
            <v>27.1</v>
          </cell>
          <cell r="Q15">
            <v>3.6900369003690037E-2</v>
          </cell>
          <cell r="S15">
            <v>23.568273497352223</v>
          </cell>
          <cell r="T15">
            <v>22.5</v>
          </cell>
        </row>
        <row r="16">
          <cell r="N16">
            <v>23</v>
          </cell>
          <cell r="P16">
            <v>26.45</v>
          </cell>
          <cell r="Q16">
            <v>3.780718336483932E-2</v>
          </cell>
          <cell r="S16">
            <v>23.249216056718005</v>
          </cell>
          <cell r="T16">
            <v>23</v>
          </cell>
        </row>
        <row r="17">
          <cell r="N17">
            <v>23</v>
          </cell>
          <cell r="P17">
            <v>26.9</v>
          </cell>
          <cell r="Q17">
            <v>3.717472118959108E-2</v>
          </cell>
          <cell r="S17">
            <v>23.470824149150516</v>
          </cell>
          <cell r="T17">
            <v>23</v>
          </cell>
        </row>
        <row r="18">
          <cell r="N18">
            <v>23.3</v>
          </cell>
          <cell r="P18">
            <v>28</v>
          </cell>
          <cell r="Q18">
            <v>3.5714285714285712E-2</v>
          </cell>
          <cell r="S18">
            <v>23.999049400064745</v>
          </cell>
          <cell r="T18">
            <v>23.3</v>
          </cell>
        </row>
        <row r="19">
          <cell r="N19">
            <v>23.5</v>
          </cell>
          <cell r="P19">
            <v>29.4</v>
          </cell>
          <cell r="Q19">
            <v>3.4013605442176874E-2</v>
          </cell>
          <cell r="S19">
            <v>24.644939877447204</v>
          </cell>
          <cell r="T19">
            <v>23.5</v>
          </cell>
        </row>
        <row r="20">
          <cell r="N20">
            <v>23.5</v>
          </cell>
          <cell r="P20">
            <v>28.15</v>
          </cell>
          <cell r="Q20">
            <v>3.5523978685612793E-2</v>
          </cell>
          <cell r="S20">
            <v>24.069637716968057</v>
          </cell>
          <cell r="T20">
            <v>23.5</v>
          </cell>
        </row>
        <row r="21">
          <cell r="N21">
            <v>25.5</v>
          </cell>
          <cell r="P21">
            <v>28.65</v>
          </cell>
          <cell r="Q21">
            <v>3.4904013961605584E-2</v>
          </cell>
          <cell r="S21">
            <v>24.302501482358025</v>
          </cell>
          <cell r="T21">
            <v>25.5</v>
          </cell>
        </row>
        <row r="22">
          <cell r="P22">
            <v>27.2</v>
          </cell>
          <cell r="T22">
            <v>23.616760384419262</v>
          </cell>
        </row>
        <row r="23">
          <cell r="P23">
            <v>21.7</v>
          </cell>
          <cell r="T23">
            <v>20.692702333865157</v>
          </cell>
        </row>
        <row r="24">
          <cell r="P24">
            <v>25.8</v>
          </cell>
          <cell r="T24">
            <v>22.923254066641434</v>
          </cell>
        </row>
        <row r="25">
          <cell r="P25">
            <v>26.85</v>
          </cell>
          <cell r="T25">
            <v>23.446362166830244</v>
          </cell>
        </row>
        <row r="26">
          <cell r="P26">
            <v>24.75</v>
          </cell>
          <cell r="T26">
            <v>22.381534013825537</v>
          </cell>
        </row>
        <row r="27">
          <cell r="P27">
            <v>0</v>
          </cell>
          <cell r="T27">
            <v>0</v>
          </cell>
        </row>
        <row r="28">
          <cell r="P28">
            <v>22.15</v>
          </cell>
          <cell r="T28">
            <v>20.953356254542971</v>
          </cell>
        </row>
        <row r="29">
          <cell r="P29">
            <v>20.5</v>
          </cell>
          <cell r="T29">
            <v>19.976686349765561</v>
          </cell>
        </row>
        <row r="30">
          <cell r="P30">
            <v>0</v>
          </cell>
          <cell r="T30">
            <v>0</v>
          </cell>
        </row>
        <row r="31">
          <cell r="P31">
            <v>25</v>
          </cell>
          <cell r="T31">
            <v>22.512255828044896</v>
          </cell>
        </row>
        <row r="32">
          <cell r="P32">
            <v>28.35</v>
          </cell>
          <cell r="T32">
            <v>24.163229445792371</v>
          </cell>
        </row>
        <row r="33">
          <cell r="P33">
            <v>20.75</v>
          </cell>
          <cell r="T33">
            <v>20.128431857865017</v>
          </cell>
        </row>
        <row r="34">
          <cell r="P34">
            <v>24.7</v>
          </cell>
          <cell r="T34">
            <v>22.355256651920158</v>
          </cell>
        </row>
        <row r="35">
          <cell r="P35">
            <v>25.2</v>
          </cell>
          <cell r="T35">
            <v>22.616041993968718</v>
          </cell>
        </row>
        <row r="36">
          <cell r="P36">
            <v>21.95</v>
          </cell>
          <cell r="T36">
            <v>20.838025189860652</v>
          </cell>
          <cell r="AA36">
            <v>4.5351333223331292E-3</v>
          </cell>
          <cell r="AC36">
            <v>2.9411764705882355</v>
          </cell>
          <cell r="AD36">
            <v>3.9215686274509803E-2</v>
          </cell>
        </row>
        <row r="37">
          <cell r="P37">
            <v>22.75</v>
          </cell>
          <cell r="T37">
            <v>21.294495333752671</v>
          </cell>
          <cell r="AA37">
            <v>-1.0566437784870431E-2</v>
          </cell>
          <cell r="AC37">
            <v>8.8235294117647065</v>
          </cell>
          <cell r="AD37">
            <v>4.2553191489361701E-2</v>
          </cell>
        </row>
        <row r="38">
          <cell r="P38">
            <v>14.65</v>
          </cell>
          <cell r="T38">
            <v>15.983098722347828</v>
          </cell>
          <cell r="AA38">
            <v>8.7726324979393866E-4</v>
          </cell>
          <cell r="AC38">
            <v>14.705882352941178</v>
          </cell>
          <cell r="AD38">
            <v>4.2553191489361701E-2</v>
          </cell>
        </row>
        <row r="39">
          <cell r="P39">
            <v>20.05</v>
          </cell>
          <cell r="T39">
            <v>19.70002473771347</v>
          </cell>
          <cell r="AA39">
            <v>6.9062273473957658E-3</v>
          </cell>
          <cell r="AC39">
            <v>20.588235294117649</v>
          </cell>
          <cell r="AD39">
            <v>4.2918454935622317E-2</v>
          </cell>
        </row>
        <row r="40">
          <cell r="P40">
            <v>20.100000000000001</v>
          </cell>
          <cell r="T40">
            <v>19.730991061200267</v>
          </cell>
          <cell r="AA40">
            <v>-2.7999440186647906E-3</v>
          </cell>
          <cell r="AC40">
            <v>26.47058823529412</v>
          </cell>
          <cell r="AD40">
            <v>4.3478260869565216E-2</v>
          </cell>
        </row>
        <row r="41">
          <cell r="P41">
            <v>22.6</v>
          </cell>
          <cell r="T41">
            <v>21.209885372272701</v>
          </cell>
          <cell r="AA41">
            <v>9.3114549198768104E-4</v>
          </cell>
          <cell r="AC41">
            <v>32.352941176470594</v>
          </cell>
          <cell r="AD41">
            <v>4.3478260869565216E-2</v>
          </cell>
        </row>
        <row r="42">
          <cell r="P42">
            <v>0</v>
          </cell>
          <cell r="T42">
            <v>0</v>
          </cell>
          <cell r="AA42">
            <v>2.8484574175306476E-3</v>
          </cell>
          <cell r="AC42">
            <v>38.235294117647058</v>
          </cell>
          <cell r="AD42">
            <v>4.4444444444444446E-2</v>
          </cell>
        </row>
        <row r="43">
          <cell r="P43">
            <v>17.350000000000001</v>
          </cell>
          <cell r="T43">
            <v>17.938764195284346</v>
          </cell>
          <cell r="AA43">
            <v>3.4866849119900845E-4</v>
          </cell>
          <cell r="AC43">
            <v>44.117647058823536</v>
          </cell>
          <cell r="AD43">
            <v>4.4444444444444446E-2</v>
          </cell>
        </row>
        <row r="44">
          <cell r="P44">
            <v>24.5</v>
          </cell>
          <cell r="T44">
            <v>22.249700102525477</v>
          </cell>
          <cell r="AA44">
            <v>-4.2266509318665962E-3</v>
          </cell>
          <cell r="AC44">
            <v>50</v>
          </cell>
          <cell r="AD44">
            <v>4.4444444444444446E-2</v>
          </cell>
        </row>
        <row r="45">
          <cell r="P45">
            <v>22.95</v>
          </cell>
          <cell r="T45">
            <v>21.406618598056042</v>
          </cell>
          <cell r="AA45">
            <v>-4.5083971983353593E-3</v>
          </cell>
          <cell r="AC45">
            <v>55.882352941176478</v>
          </cell>
          <cell r="AD45">
            <v>4.5454545454545456E-2</v>
          </cell>
        </row>
        <row r="46">
          <cell r="P46">
            <v>24.25</v>
          </cell>
          <cell r="T46">
            <v>22.116739842011171</v>
          </cell>
          <cell r="AA46">
            <v>2.0145227061234353E-3</v>
          </cell>
          <cell r="AC46">
            <v>61.764705882352942</v>
          </cell>
          <cell r="AD46">
            <v>4.5454545454545456E-2</v>
          </cell>
        </row>
        <row r="47">
          <cell r="P47">
            <v>21.95</v>
          </cell>
          <cell r="T47">
            <v>20.838025189860652</v>
          </cell>
          <cell r="AA47">
            <v>4.6605789633662187E-4</v>
          </cell>
          <cell r="AC47">
            <v>67.64705882352942</v>
          </cell>
          <cell r="AD47">
            <v>4.5454545454545456E-2</v>
          </cell>
        </row>
        <row r="48">
          <cell r="P48">
            <v>22.6</v>
          </cell>
          <cell r="T48">
            <v>21.209885372272701</v>
          </cell>
          <cell r="AA48">
            <v>8.7217283255040801E-4</v>
          </cell>
          <cell r="AC48">
            <v>73.529411764705884</v>
          </cell>
          <cell r="AD48">
            <v>4.878048780487805E-2</v>
          </cell>
        </row>
        <row r="49">
          <cell r="P49">
            <v>23.3</v>
          </cell>
          <cell r="T49">
            <v>21.600959833430675</v>
          </cell>
          <cell r="AA49">
            <v>1.2501378564757568E-3</v>
          </cell>
          <cell r="AC49">
            <v>79.411764705882348</v>
          </cell>
          <cell r="AD49">
            <v>5.4054054054054057E-2</v>
          </cell>
        </row>
        <row r="50">
          <cell r="P50">
            <v>21.85</v>
          </cell>
          <cell r="T50">
            <v>20.780051410213805</v>
          </cell>
          <cell r="AA50">
            <v>1.9769107204599748E-3</v>
          </cell>
          <cell r="AC50">
            <v>85.294117647058826</v>
          </cell>
          <cell r="AD50">
            <v>6.4516129032258063E-2</v>
          </cell>
        </row>
        <row r="51">
          <cell r="P51">
            <v>28.5</v>
          </cell>
          <cell r="T51">
            <v>24.233031864578518</v>
          </cell>
          <cell r="AA51">
            <v>1.0070738552336519E-3</v>
          </cell>
          <cell r="AC51">
            <v>91.176470588235304</v>
          </cell>
          <cell r="AD51">
            <v>8.6956521739130432E-2</v>
          </cell>
        </row>
        <row r="52">
          <cell r="P52">
            <v>21.4</v>
          </cell>
          <cell r="T52">
            <v>20.516592102702916</v>
          </cell>
          <cell r="AA52">
            <v>-1.9323412536824125E-3</v>
          </cell>
          <cell r="AC52">
            <v>97.058823529411768</v>
          </cell>
          <cell r="AD52">
            <v>0.18181818181818182</v>
          </cell>
        </row>
        <row r="53">
          <cell r="P53">
            <v>19.05</v>
          </cell>
          <cell r="T53">
            <v>19.0685028382136</v>
          </cell>
        </row>
        <row r="54">
          <cell r="P54">
            <v>24.75</v>
          </cell>
          <cell r="T54">
            <v>22.381534013825537</v>
          </cell>
        </row>
        <row r="55">
          <cell r="P55">
            <v>25.85</v>
          </cell>
          <cell r="T55">
            <v>22.948578294307026</v>
          </cell>
        </row>
        <row r="56">
          <cell r="P56">
            <v>25.2</v>
          </cell>
          <cell r="T56">
            <v>22.616041993968718</v>
          </cell>
        </row>
        <row r="57">
          <cell r="P57">
            <v>20.399999999999999</v>
          </cell>
          <cell r="T57">
            <v>19.915599572603977</v>
          </cell>
        </row>
        <row r="58">
          <cell r="P58">
            <v>21.4</v>
          </cell>
          <cell r="T58">
            <v>20.516592102702916</v>
          </cell>
        </row>
        <row r="59">
          <cell r="P59">
            <v>24.25</v>
          </cell>
          <cell r="T59">
            <v>22.116739842011171</v>
          </cell>
        </row>
        <row r="60">
          <cell r="P60">
            <v>0</v>
          </cell>
          <cell r="T60">
            <v>0</v>
          </cell>
        </row>
        <row r="61">
          <cell r="P61">
            <v>0</v>
          </cell>
          <cell r="T61">
            <v>0</v>
          </cell>
        </row>
        <row r="62">
          <cell r="P62">
            <v>28.75</v>
          </cell>
          <cell r="T62">
            <v>24.348630844908673</v>
          </cell>
        </row>
        <row r="63">
          <cell r="P63">
            <v>23.6</v>
          </cell>
          <cell r="T63">
            <v>21.765667102943084</v>
          </cell>
        </row>
        <row r="64">
          <cell r="P64">
            <v>26.5</v>
          </cell>
          <cell r="T64">
            <v>23.274001245187499</v>
          </cell>
        </row>
        <row r="65">
          <cell r="P65">
            <v>14.05</v>
          </cell>
          <cell r="T65">
            <v>15.518827677284445</v>
          </cell>
        </row>
        <row r="66">
          <cell r="P66">
            <v>22.8</v>
          </cell>
          <cell r="T66">
            <v>21.322599821218272</v>
          </cell>
        </row>
        <row r="67">
          <cell r="P67">
            <v>21</v>
          </cell>
          <cell r="T67">
            <v>20.278804666519004</v>
          </cell>
        </row>
        <row r="68">
          <cell r="P68">
            <v>25.55</v>
          </cell>
          <cell r="T68">
            <v>22.795997945858677</v>
          </cell>
        </row>
        <row r="69">
          <cell r="P69">
            <v>22.7</v>
          </cell>
          <cell r="T69">
            <v>21.266341516510444</v>
          </cell>
        </row>
        <row r="70">
          <cell r="P70">
            <v>28.15</v>
          </cell>
          <cell r="T70">
            <v>24.069637716968057</v>
          </cell>
        </row>
        <row r="71">
          <cell r="P71">
            <v>0</v>
          </cell>
          <cell r="T71">
            <v>0</v>
          </cell>
        </row>
        <row r="72">
          <cell r="P72">
            <v>23.75</v>
          </cell>
          <cell r="T72">
            <v>21.847382036653329</v>
          </cell>
        </row>
        <row r="73">
          <cell r="P73">
            <v>28.95</v>
          </cell>
          <cell r="T73">
            <v>24.440451790009053</v>
          </cell>
        </row>
        <row r="74">
          <cell r="P74">
            <v>27.2</v>
          </cell>
          <cell r="T74">
            <v>23.616760384419262</v>
          </cell>
        </row>
        <row r="75">
          <cell r="P75">
            <v>19.3</v>
          </cell>
          <cell r="T75">
            <v>19.228593588800152</v>
          </cell>
        </row>
        <row r="76">
          <cell r="P76">
            <v>16.25</v>
          </cell>
          <cell r="T76">
            <v>17.167243918294471</v>
          </cell>
        </row>
        <row r="77">
          <cell r="P77">
            <v>23.7</v>
          </cell>
          <cell r="T77">
            <v>21.820190710167253</v>
          </cell>
        </row>
        <row r="78">
          <cell r="P78">
            <v>20.45</v>
          </cell>
          <cell r="T78">
            <v>19.946170868624602</v>
          </cell>
        </row>
        <row r="79">
          <cell r="P79">
            <v>24</v>
          </cell>
          <cell r="T79">
            <v>21.982638735572408</v>
          </cell>
        </row>
        <row r="80">
          <cell r="P80">
            <v>23.8</v>
          </cell>
          <cell r="T80">
            <v>21.874526540202393</v>
          </cell>
        </row>
        <row r="81">
          <cell r="P81">
            <v>22.2</v>
          </cell>
          <cell r="T81">
            <v>20.982061380344906</v>
          </cell>
        </row>
        <row r="82">
          <cell r="P82">
            <v>17.5</v>
          </cell>
          <cell r="T82">
            <v>18.041431378809918</v>
          </cell>
        </row>
        <row r="83">
          <cell r="P83">
            <v>29.75</v>
          </cell>
          <cell r="T83">
            <v>24.801998792801605</v>
          </cell>
        </row>
        <row r="84">
          <cell r="P84">
            <v>18.600000000000001</v>
          </cell>
          <cell r="T84">
            <v>18.776524390021837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4"/>
  <sheetViews>
    <sheetView tabSelected="1" workbookViewId="0">
      <selection activeCell="J28" sqref="J28"/>
    </sheetView>
  </sheetViews>
  <sheetFormatPr defaultRowHeight="14.4" x14ac:dyDescent="0.3"/>
  <cols>
    <col min="11" max="11" width="6.44140625" customWidth="1"/>
    <col min="12" max="12" width="8.21875" customWidth="1"/>
    <col min="13" max="13" width="7.33203125" customWidth="1"/>
    <col min="14" max="14" width="6.44140625" customWidth="1"/>
    <col min="15" max="15" width="8.21875" style="1" customWidth="1"/>
    <col min="16" max="16" width="7" customWidth="1"/>
    <col min="21" max="21" width="2.77734375" customWidth="1"/>
    <col min="22" max="22" width="15.109375" style="2" customWidth="1"/>
    <col min="23" max="24" width="8.88671875" style="2"/>
    <col min="25" max="25" width="13" customWidth="1"/>
    <col min="26" max="26" width="10.21875" customWidth="1"/>
    <col min="27" max="27" width="6.88671875" customWidth="1"/>
  </cols>
  <sheetData>
    <row r="1" spans="1:33" x14ac:dyDescent="0.3">
      <c r="Y1" s="3" t="s">
        <v>0</v>
      </c>
      <c r="Z1" s="3"/>
      <c r="AA1" s="3"/>
      <c r="AB1" s="3"/>
      <c r="AC1" s="3"/>
      <c r="AD1" s="3"/>
      <c r="AE1" s="3"/>
    </row>
    <row r="2" spans="1:33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L2" s="5" t="s">
        <v>2</v>
      </c>
      <c r="M2" s="6"/>
      <c r="N2" s="7" t="s">
        <v>3</v>
      </c>
      <c r="Y2" s="8"/>
      <c r="Z2" s="8"/>
      <c r="AA2" s="8"/>
      <c r="AB2" s="8"/>
      <c r="AC2" s="8"/>
      <c r="AD2" s="8"/>
      <c r="AE2" s="8"/>
    </row>
    <row r="3" spans="1:33" ht="15" customHeight="1" x14ac:dyDescent="0.3">
      <c r="A3" s="9" t="s">
        <v>4</v>
      </c>
      <c r="B3" s="9"/>
      <c r="C3" s="9"/>
      <c r="D3" s="9"/>
      <c r="E3" s="9"/>
      <c r="F3" s="9"/>
      <c r="G3" s="9"/>
      <c r="H3" s="9"/>
      <c r="I3" s="9"/>
      <c r="K3" s="10" t="s">
        <v>5</v>
      </c>
      <c r="L3" s="10" t="s">
        <v>6</v>
      </c>
      <c r="M3" s="10" t="s">
        <v>7</v>
      </c>
      <c r="N3" s="11" t="s">
        <v>8</v>
      </c>
      <c r="O3" s="12" t="s">
        <v>9</v>
      </c>
      <c r="P3" s="12" t="s">
        <v>10</v>
      </c>
      <c r="Q3" s="13" t="s">
        <v>11</v>
      </c>
      <c r="R3" s="14" t="s">
        <v>12</v>
      </c>
      <c r="S3" s="15" t="s">
        <v>13</v>
      </c>
      <c r="T3" s="16" t="s">
        <v>14</v>
      </c>
      <c r="U3" s="17"/>
      <c r="W3" s="36">
        <v>1.8735554564004872E-2</v>
      </c>
      <c r="X3" s="31" t="s">
        <v>15</v>
      </c>
      <c r="Y3" s="8"/>
      <c r="Z3" s="8"/>
      <c r="AA3" s="8"/>
      <c r="AB3" s="8"/>
      <c r="AC3" s="8"/>
      <c r="AD3" s="8"/>
      <c r="AE3" s="8"/>
      <c r="AF3" s="3"/>
      <c r="AG3" s="3"/>
    </row>
    <row r="4" spans="1:33" x14ac:dyDescent="0.3">
      <c r="A4" s="9"/>
      <c r="B4" s="9"/>
      <c r="C4" s="9"/>
      <c r="D4" s="9"/>
      <c r="E4" s="9"/>
      <c r="F4" s="9"/>
      <c r="G4" s="9"/>
      <c r="H4" s="9"/>
      <c r="I4" s="9"/>
      <c r="K4" s="10"/>
      <c r="L4" s="10"/>
      <c r="M4" s="10"/>
      <c r="N4" s="11"/>
      <c r="O4" s="12"/>
      <c r="P4" s="12"/>
      <c r="Q4" s="13"/>
      <c r="R4" s="14"/>
      <c r="S4" s="15"/>
      <c r="T4" s="16"/>
      <c r="U4" s="17"/>
      <c r="W4" s="36">
        <v>0.64211735042396734</v>
      </c>
      <c r="X4" s="31" t="s">
        <v>16</v>
      </c>
      <c r="Y4" s="8"/>
      <c r="Z4" s="8"/>
      <c r="AA4" s="8"/>
      <c r="AB4" s="8"/>
      <c r="AC4" s="8"/>
      <c r="AD4" s="8"/>
      <c r="AE4" s="8"/>
      <c r="AF4" s="18"/>
      <c r="AG4" s="18"/>
    </row>
    <row r="5" spans="1:33" x14ac:dyDescent="0.3">
      <c r="A5" s="19" t="s">
        <v>17</v>
      </c>
      <c r="B5" s="19"/>
      <c r="C5" s="19"/>
      <c r="D5" s="19"/>
      <c r="E5" s="19"/>
      <c r="F5" s="19"/>
      <c r="G5" s="19"/>
      <c r="H5" s="19"/>
      <c r="I5" s="19"/>
      <c r="K5" s="20">
        <v>20</v>
      </c>
      <c r="L5" s="21">
        <v>40</v>
      </c>
      <c r="M5" s="21">
        <v>41</v>
      </c>
      <c r="N5" s="21">
        <v>5.5</v>
      </c>
      <c r="O5" s="22">
        <f t="shared" ref="O5:O68" si="0">IF(L5="",1,0)</f>
        <v>0</v>
      </c>
      <c r="P5" s="23">
        <f t="shared" ref="P5:P68" si="1">(L5+M5)/20</f>
        <v>4.05</v>
      </c>
      <c r="Q5" s="24">
        <f>1/P5</f>
        <v>0.24691358024691359</v>
      </c>
      <c r="R5" s="25">
        <f>1/N5</f>
        <v>0.18181818181818182</v>
      </c>
      <c r="S5" s="26">
        <f>P5/($W$4+$W$3*P5)</f>
        <v>5.6406972267481983</v>
      </c>
      <c r="T5" s="27">
        <f>IF(N5&gt;0,N5,S5)</f>
        <v>5.5</v>
      </c>
      <c r="U5" s="28"/>
      <c r="V5" s="29" t="s">
        <v>18</v>
      </c>
      <c r="W5" s="29"/>
      <c r="X5" s="30"/>
      <c r="AE5" s="31"/>
      <c r="AF5" s="18"/>
      <c r="AG5" s="18"/>
    </row>
    <row r="6" spans="1:33" ht="14.4" customHeight="1" x14ac:dyDescent="0.3">
      <c r="A6" s="19"/>
      <c r="B6" s="19"/>
      <c r="C6" s="19"/>
      <c r="D6" s="19"/>
      <c r="E6" s="19"/>
      <c r="F6" s="19"/>
      <c r="G6" s="19"/>
      <c r="H6" s="19"/>
      <c r="I6" s="19"/>
      <c r="K6" s="20">
        <v>33</v>
      </c>
      <c r="L6" s="21">
        <v>83</v>
      </c>
      <c r="M6" s="21">
        <v>80</v>
      </c>
      <c r="N6" s="21">
        <v>11.5</v>
      </c>
      <c r="O6" s="22">
        <f t="shared" si="0"/>
        <v>0</v>
      </c>
      <c r="P6" s="23">
        <f t="shared" si="1"/>
        <v>8.15</v>
      </c>
      <c r="Q6" s="24">
        <f t="shared" ref="Q6:Q21" si="2">1/P6</f>
        <v>0.12269938650306748</v>
      </c>
      <c r="R6" s="25">
        <f t="shared" ref="R6:R21" si="3">1/N6</f>
        <v>8.6956521739130432E-2</v>
      </c>
      <c r="S6" s="26">
        <f t="shared" ref="S6:S69" si="4">P6/($W$4+$W$3*P6)</f>
        <v>10.253995621963208</v>
      </c>
      <c r="T6" s="27">
        <f t="shared" ref="T6:T69" si="5">IF(N6&gt;0,N6,S6)</f>
        <v>11.5</v>
      </c>
      <c r="U6" s="28"/>
      <c r="V6" s="29"/>
      <c r="W6" s="29"/>
      <c r="X6" s="30"/>
      <c r="Y6" s="32" t="s">
        <v>19</v>
      </c>
      <c r="AF6" s="18"/>
      <c r="AG6" s="18"/>
    </row>
    <row r="7" spans="1:33" x14ac:dyDescent="0.3">
      <c r="K7" s="20">
        <v>9</v>
      </c>
      <c r="L7" s="21">
        <v>145</v>
      </c>
      <c r="M7" s="21">
        <v>141</v>
      </c>
      <c r="N7" s="21">
        <v>15.5</v>
      </c>
      <c r="O7" s="22">
        <f t="shared" si="0"/>
        <v>0</v>
      </c>
      <c r="P7" s="23">
        <f t="shared" si="1"/>
        <v>14.3</v>
      </c>
      <c r="Q7" s="24">
        <f t="shared" si="2"/>
        <v>6.9930069930069921E-2</v>
      </c>
      <c r="R7" s="25">
        <f t="shared" si="3"/>
        <v>6.4516129032258063E-2</v>
      </c>
      <c r="S7" s="26">
        <f t="shared" si="4"/>
        <v>15.713667861685131</v>
      </c>
      <c r="T7" s="27">
        <f t="shared" si="5"/>
        <v>15.5</v>
      </c>
      <c r="U7" s="28"/>
      <c r="V7" s="29"/>
      <c r="W7" s="29"/>
      <c r="X7" s="30"/>
      <c r="Z7" t="s">
        <v>20</v>
      </c>
      <c r="AF7" s="31"/>
      <c r="AG7" s="31"/>
    </row>
    <row r="8" spans="1:33" ht="14.4" customHeight="1" x14ac:dyDescent="0.35">
      <c r="B8" s="33" t="s">
        <v>21</v>
      </c>
      <c r="C8" s="33"/>
      <c r="D8" s="33"/>
      <c r="E8" s="33"/>
      <c r="F8" s="33"/>
      <c r="G8" s="33"/>
      <c r="H8" s="33"/>
      <c r="K8" s="20">
        <v>1</v>
      </c>
      <c r="L8" s="21">
        <v>235</v>
      </c>
      <c r="M8" s="21">
        <v>217</v>
      </c>
      <c r="N8" s="21">
        <v>18.5</v>
      </c>
      <c r="O8" s="22">
        <f t="shared" si="0"/>
        <v>0</v>
      </c>
      <c r="P8" s="23">
        <f t="shared" si="1"/>
        <v>22.6</v>
      </c>
      <c r="Q8" s="24">
        <f t="shared" si="2"/>
        <v>4.4247787610619468E-2</v>
      </c>
      <c r="R8" s="25">
        <f t="shared" si="3"/>
        <v>5.4054054054054057E-2</v>
      </c>
      <c r="S8" s="26">
        <f t="shared" si="4"/>
        <v>21.209885372272701</v>
      </c>
      <c r="T8" s="27">
        <f t="shared" si="5"/>
        <v>18.5</v>
      </c>
      <c r="U8" s="28"/>
      <c r="V8" s="29"/>
      <c r="W8" s="29"/>
      <c r="X8" s="30"/>
      <c r="Z8" s="34" t="s">
        <v>22</v>
      </c>
      <c r="AA8" s="34"/>
      <c r="AB8" s="34"/>
      <c r="AC8" s="34"/>
      <c r="AD8" s="34"/>
      <c r="AE8" s="34"/>
    </row>
    <row r="9" spans="1:33" x14ac:dyDescent="0.3">
      <c r="K9" s="20">
        <v>32</v>
      </c>
      <c r="L9" s="21">
        <v>195</v>
      </c>
      <c r="M9" s="21">
        <v>196</v>
      </c>
      <c r="N9" s="21">
        <v>20.5</v>
      </c>
      <c r="O9" s="22">
        <f t="shared" si="0"/>
        <v>0</v>
      </c>
      <c r="P9" s="23">
        <f t="shared" si="1"/>
        <v>19.55</v>
      </c>
      <c r="Q9" s="24">
        <f t="shared" si="2"/>
        <v>5.1150895140664961E-2</v>
      </c>
      <c r="R9" s="25">
        <f t="shared" si="3"/>
        <v>4.878048780487805E-2</v>
      </c>
      <c r="S9" s="26">
        <f t="shared" si="4"/>
        <v>19.387197133614734</v>
      </c>
      <c r="T9" s="27">
        <f t="shared" si="5"/>
        <v>20.5</v>
      </c>
      <c r="U9" s="28"/>
      <c r="V9" s="29"/>
      <c r="W9" s="29"/>
      <c r="X9" s="30"/>
      <c r="Z9" s="34"/>
      <c r="AA9" s="34"/>
      <c r="AB9" s="34"/>
      <c r="AC9" s="34"/>
      <c r="AD9" s="34"/>
      <c r="AE9" s="34"/>
    </row>
    <row r="10" spans="1:33" x14ac:dyDescent="0.3">
      <c r="K10" s="20">
        <v>39</v>
      </c>
      <c r="L10" s="21">
        <v>247</v>
      </c>
      <c r="M10" s="21">
        <v>251</v>
      </c>
      <c r="N10" s="21">
        <v>22</v>
      </c>
      <c r="O10" s="22">
        <f t="shared" si="0"/>
        <v>0</v>
      </c>
      <c r="P10" s="23">
        <f t="shared" si="1"/>
        <v>24.9</v>
      </c>
      <c r="Q10" s="24">
        <f t="shared" si="2"/>
        <v>4.0160642570281124E-2</v>
      </c>
      <c r="R10" s="25">
        <f t="shared" si="3"/>
        <v>4.5454545454545456E-2</v>
      </c>
      <c r="S10" s="26">
        <f t="shared" si="4"/>
        <v>22.46009965188993</v>
      </c>
      <c r="T10" s="27">
        <f t="shared" si="5"/>
        <v>22</v>
      </c>
      <c r="U10" s="28"/>
      <c r="V10" s="29"/>
      <c r="W10" s="29"/>
      <c r="X10" s="30"/>
      <c r="Z10" s="34"/>
      <c r="AA10" s="34"/>
      <c r="AB10" s="34"/>
      <c r="AC10" s="34"/>
      <c r="AD10" s="34"/>
      <c r="AE10" s="34"/>
    </row>
    <row r="11" spans="1:33" x14ac:dyDescent="0.3">
      <c r="K11" s="21">
        <v>52</v>
      </c>
      <c r="L11" s="21">
        <v>266</v>
      </c>
      <c r="M11" s="21">
        <v>272</v>
      </c>
      <c r="N11" s="21">
        <v>22</v>
      </c>
      <c r="O11" s="22">
        <f t="shared" si="0"/>
        <v>0</v>
      </c>
      <c r="P11" s="23">
        <f t="shared" si="1"/>
        <v>26.9</v>
      </c>
      <c r="Q11" s="24">
        <f t="shared" si="2"/>
        <v>3.717472118959108E-2</v>
      </c>
      <c r="R11" s="25">
        <f t="shared" si="3"/>
        <v>4.5454545454545456E-2</v>
      </c>
      <c r="S11" s="26">
        <f t="shared" si="4"/>
        <v>23.470824149150516</v>
      </c>
      <c r="T11" s="27">
        <f t="shared" si="5"/>
        <v>22</v>
      </c>
      <c r="U11" s="28"/>
      <c r="V11" s="29"/>
      <c r="W11" s="29"/>
      <c r="X11" s="30"/>
    </row>
    <row r="12" spans="1:33" x14ac:dyDescent="0.3">
      <c r="K12" s="21">
        <v>80</v>
      </c>
      <c r="L12" s="21">
        <v>245</v>
      </c>
      <c r="M12" s="21">
        <v>242</v>
      </c>
      <c r="N12" s="21">
        <v>22</v>
      </c>
      <c r="O12" s="22">
        <f t="shared" si="0"/>
        <v>0</v>
      </c>
      <c r="P12" s="23">
        <f t="shared" si="1"/>
        <v>24.35</v>
      </c>
      <c r="Q12" s="24">
        <f t="shared" si="2"/>
        <v>4.1067761806981518E-2</v>
      </c>
      <c r="R12" s="25">
        <f t="shared" si="3"/>
        <v>4.5454545454545456E-2</v>
      </c>
      <c r="S12" s="26">
        <f t="shared" si="4"/>
        <v>22.170060030372795</v>
      </c>
      <c r="T12" s="27">
        <f t="shared" si="5"/>
        <v>22</v>
      </c>
      <c r="U12" s="28"/>
      <c r="V12" s="29"/>
      <c r="W12" s="29"/>
      <c r="X12" s="30"/>
      <c r="Y12" t="s">
        <v>23</v>
      </c>
    </row>
    <row r="13" spans="1:33" ht="15" thickBot="1" x14ac:dyDescent="0.35">
      <c r="K13" s="20">
        <v>3</v>
      </c>
      <c r="L13" s="21">
        <v>212</v>
      </c>
      <c r="M13" s="21">
        <v>217</v>
      </c>
      <c r="N13" s="21">
        <v>22.5</v>
      </c>
      <c r="O13" s="22">
        <f t="shared" si="0"/>
        <v>0</v>
      </c>
      <c r="P13" s="23">
        <f t="shared" si="1"/>
        <v>21.45</v>
      </c>
      <c r="Q13" s="24">
        <f t="shared" si="2"/>
        <v>4.6620046620046623E-2</v>
      </c>
      <c r="R13" s="25">
        <f t="shared" si="3"/>
        <v>4.4444444444444446E-2</v>
      </c>
      <c r="S13" s="26">
        <f t="shared" si="4"/>
        <v>20.546075494465143</v>
      </c>
      <c r="T13" s="27">
        <f t="shared" si="5"/>
        <v>22.5</v>
      </c>
      <c r="U13" s="28"/>
      <c r="V13" s="29"/>
      <c r="W13" s="29"/>
      <c r="X13" s="30"/>
    </row>
    <row r="14" spans="1:33" x14ac:dyDescent="0.3">
      <c r="K14" s="20">
        <v>21</v>
      </c>
      <c r="L14" s="21">
        <v>212</v>
      </c>
      <c r="M14" s="21">
        <v>213</v>
      </c>
      <c r="N14" s="21">
        <v>22.5</v>
      </c>
      <c r="O14" s="22">
        <f t="shared" si="0"/>
        <v>0</v>
      </c>
      <c r="P14" s="23">
        <f t="shared" si="1"/>
        <v>21.25</v>
      </c>
      <c r="Q14" s="24">
        <f t="shared" si="2"/>
        <v>4.7058823529411764E-2</v>
      </c>
      <c r="R14" s="25">
        <f t="shared" si="3"/>
        <v>4.4444444444444446E-2</v>
      </c>
      <c r="S14" s="26">
        <f t="shared" si="4"/>
        <v>20.427823318148331</v>
      </c>
      <c r="T14" s="27">
        <f t="shared" si="5"/>
        <v>22.5</v>
      </c>
      <c r="U14" s="28"/>
      <c r="V14" s="29"/>
      <c r="W14" s="29"/>
      <c r="X14" s="30"/>
      <c r="Y14" s="35" t="s">
        <v>24</v>
      </c>
      <c r="Z14" s="35"/>
    </row>
    <row r="15" spans="1:33" x14ac:dyDescent="0.3">
      <c r="K15" s="21">
        <v>73</v>
      </c>
      <c r="L15" s="21">
        <v>269</v>
      </c>
      <c r="M15" s="21">
        <v>273</v>
      </c>
      <c r="N15" s="21">
        <v>22.5</v>
      </c>
      <c r="O15" s="22">
        <f t="shared" si="0"/>
        <v>0</v>
      </c>
      <c r="P15" s="23">
        <f t="shared" si="1"/>
        <v>27.1</v>
      </c>
      <c r="Q15" s="24">
        <f t="shared" si="2"/>
        <v>3.6900369003690037E-2</v>
      </c>
      <c r="R15" s="25">
        <f t="shared" si="3"/>
        <v>4.4444444444444446E-2</v>
      </c>
      <c r="S15" s="26">
        <f t="shared" si="4"/>
        <v>23.568273497352223</v>
      </c>
      <c r="T15" s="27">
        <f t="shared" si="5"/>
        <v>22.5</v>
      </c>
      <c r="U15" s="28"/>
      <c r="V15" s="29"/>
      <c r="W15" s="29"/>
      <c r="X15" s="30"/>
      <c r="Y15" s="36" t="s">
        <v>25</v>
      </c>
      <c r="Z15" s="36">
        <v>0.99329136537241947</v>
      </c>
    </row>
    <row r="16" spans="1:33" x14ac:dyDescent="0.3">
      <c r="K16" s="20">
        <v>8</v>
      </c>
      <c r="L16" s="21">
        <v>262</v>
      </c>
      <c r="M16" s="21">
        <v>267</v>
      </c>
      <c r="N16" s="21">
        <v>23</v>
      </c>
      <c r="O16" s="22">
        <f t="shared" si="0"/>
        <v>0</v>
      </c>
      <c r="P16" s="23">
        <f t="shared" si="1"/>
        <v>26.45</v>
      </c>
      <c r="Q16" s="24">
        <f t="shared" si="2"/>
        <v>3.780718336483932E-2</v>
      </c>
      <c r="R16" s="25">
        <f t="shared" si="3"/>
        <v>4.3478260869565216E-2</v>
      </c>
      <c r="S16" s="26">
        <f t="shared" si="4"/>
        <v>23.249216056718005</v>
      </c>
      <c r="T16" s="27">
        <f t="shared" si="5"/>
        <v>23</v>
      </c>
      <c r="U16" s="28"/>
      <c r="V16" s="29"/>
      <c r="W16" s="29"/>
      <c r="X16" s="30"/>
      <c r="Y16" s="36" t="s">
        <v>26</v>
      </c>
      <c r="Z16" s="36">
        <v>0.98662773652340541</v>
      </c>
    </row>
    <row r="17" spans="2:33" x14ac:dyDescent="0.3">
      <c r="K17" s="20">
        <v>31</v>
      </c>
      <c r="L17" s="21">
        <v>260</v>
      </c>
      <c r="M17" s="21">
        <v>278</v>
      </c>
      <c r="N17" s="21">
        <v>23</v>
      </c>
      <c r="O17" s="22">
        <f t="shared" si="0"/>
        <v>0</v>
      </c>
      <c r="P17" s="23">
        <f t="shared" si="1"/>
        <v>26.9</v>
      </c>
      <c r="Q17" s="24">
        <f t="shared" si="2"/>
        <v>3.717472118959108E-2</v>
      </c>
      <c r="R17" s="25">
        <f t="shared" si="3"/>
        <v>4.3478260869565216E-2</v>
      </c>
      <c r="S17" s="26">
        <f t="shared" si="4"/>
        <v>23.470824149150516</v>
      </c>
      <c r="T17" s="27">
        <f t="shared" si="5"/>
        <v>23</v>
      </c>
      <c r="U17" s="28"/>
      <c r="V17" s="29"/>
      <c r="W17" s="29"/>
      <c r="X17" s="30"/>
      <c r="Y17" s="36" t="s">
        <v>27</v>
      </c>
      <c r="Z17" s="36">
        <v>0.98573625229163242</v>
      </c>
    </row>
    <row r="18" spans="2:33" x14ac:dyDescent="0.3">
      <c r="K18" s="21">
        <v>64</v>
      </c>
      <c r="L18" s="21">
        <v>285</v>
      </c>
      <c r="M18" s="21">
        <v>275</v>
      </c>
      <c r="N18" s="21">
        <v>23.3</v>
      </c>
      <c r="O18" s="22">
        <f t="shared" si="0"/>
        <v>0</v>
      </c>
      <c r="P18" s="23">
        <f t="shared" si="1"/>
        <v>28</v>
      </c>
      <c r="Q18" s="24">
        <f t="shared" si="2"/>
        <v>3.5714285714285712E-2</v>
      </c>
      <c r="R18" s="25">
        <f t="shared" si="3"/>
        <v>4.2918454935622317E-2</v>
      </c>
      <c r="S18" s="26">
        <f t="shared" si="4"/>
        <v>23.999049400064745</v>
      </c>
      <c r="T18" s="27">
        <f t="shared" si="5"/>
        <v>23.3</v>
      </c>
      <c r="U18" s="28"/>
      <c r="V18" s="29"/>
      <c r="W18" s="29"/>
      <c r="X18" s="30"/>
      <c r="Y18" s="36" t="s">
        <v>28</v>
      </c>
      <c r="Z18" s="36">
        <v>4.0912116231314397E-3</v>
      </c>
    </row>
    <row r="19" spans="2:33" ht="15" thickBot="1" x14ac:dyDescent="0.35">
      <c r="K19" s="20">
        <v>11</v>
      </c>
      <c r="L19" s="21">
        <v>295</v>
      </c>
      <c r="M19" s="21">
        <v>293</v>
      </c>
      <c r="N19" s="21">
        <v>23.5</v>
      </c>
      <c r="O19" s="22">
        <f t="shared" si="0"/>
        <v>0</v>
      </c>
      <c r="P19" s="23">
        <f t="shared" si="1"/>
        <v>29.4</v>
      </c>
      <c r="Q19" s="24">
        <f t="shared" si="2"/>
        <v>3.4013605442176874E-2</v>
      </c>
      <c r="R19" s="25">
        <f t="shared" si="3"/>
        <v>4.2553191489361701E-2</v>
      </c>
      <c r="S19" s="26">
        <f t="shared" si="4"/>
        <v>24.644939877447204</v>
      </c>
      <c r="T19" s="27">
        <f t="shared" si="5"/>
        <v>23.5</v>
      </c>
      <c r="U19" s="28"/>
      <c r="V19" s="29"/>
      <c r="W19" s="29"/>
      <c r="X19" s="30"/>
      <c r="Y19" s="37" t="s">
        <v>29</v>
      </c>
      <c r="Z19" s="37">
        <v>17</v>
      </c>
    </row>
    <row r="20" spans="2:33" x14ac:dyDescent="0.3">
      <c r="K20" s="21">
        <v>58</v>
      </c>
      <c r="L20" s="21">
        <v>288</v>
      </c>
      <c r="M20" s="21">
        <v>275</v>
      </c>
      <c r="N20" s="21">
        <v>23.5</v>
      </c>
      <c r="O20" s="22">
        <f t="shared" si="0"/>
        <v>0</v>
      </c>
      <c r="P20" s="23">
        <f t="shared" si="1"/>
        <v>28.15</v>
      </c>
      <c r="Q20" s="24">
        <f t="shared" si="2"/>
        <v>3.5523978685612793E-2</v>
      </c>
      <c r="R20" s="25">
        <f t="shared" si="3"/>
        <v>4.2553191489361701E-2</v>
      </c>
      <c r="S20" s="26">
        <f t="shared" si="4"/>
        <v>24.069637716968057</v>
      </c>
      <c r="T20" s="27">
        <f t="shared" si="5"/>
        <v>23.5</v>
      </c>
      <c r="U20" s="28"/>
      <c r="V20" s="29"/>
      <c r="W20" s="29"/>
      <c r="X20" s="30"/>
    </row>
    <row r="21" spans="2:33" ht="15" thickBot="1" x14ac:dyDescent="0.35">
      <c r="K21" s="21">
        <v>71</v>
      </c>
      <c r="L21" s="21">
        <v>284</v>
      </c>
      <c r="M21" s="21">
        <v>289</v>
      </c>
      <c r="N21" s="21">
        <v>25.5</v>
      </c>
      <c r="O21" s="22">
        <f t="shared" si="0"/>
        <v>0</v>
      </c>
      <c r="P21" s="23">
        <f t="shared" si="1"/>
        <v>28.65</v>
      </c>
      <c r="Q21" s="24">
        <f t="shared" si="2"/>
        <v>3.4904013961605584E-2</v>
      </c>
      <c r="R21" s="25">
        <f t="shared" si="3"/>
        <v>3.9215686274509803E-2</v>
      </c>
      <c r="S21" s="26">
        <f t="shared" si="4"/>
        <v>24.302501482358025</v>
      </c>
      <c r="T21" s="27">
        <f t="shared" si="5"/>
        <v>25.5</v>
      </c>
      <c r="U21" s="28"/>
      <c r="V21" s="29"/>
      <c r="W21" s="29"/>
      <c r="X21" s="30"/>
      <c r="Y21" t="s">
        <v>30</v>
      </c>
    </row>
    <row r="22" spans="2:33" x14ac:dyDescent="0.3">
      <c r="K22" s="20">
        <v>2</v>
      </c>
      <c r="L22" s="21">
        <v>272</v>
      </c>
      <c r="M22" s="21">
        <v>272</v>
      </c>
      <c r="N22" s="21"/>
      <c r="O22" s="22">
        <f t="shared" si="0"/>
        <v>0</v>
      </c>
      <c r="P22" s="23">
        <f t="shared" si="1"/>
        <v>27.2</v>
      </c>
      <c r="S22" s="38">
        <f t="shared" si="4"/>
        <v>23.616760384419262</v>
      </c>
      <c r="T22" s="39">
        <f t="shared" si="5"/>
        <v>23.616760384419262</v>
      </c>
      <c r="U22" s="40"/>
      <c r="V22" s="29"/>
      <c r="W22" s="29"/>
      <c r="X22" s="30"/>
      <c r="Y22" s="41"/>
      <c r="Z22" s="41" t="s">
        <v>31</v>
      </c>
      <c r="AA22" s="41" t="s">
        <v>32</v>
      </c>
      <c r="AB22" s="41" t="s">
        <v>33</v>
      </c>
      <c r="AC22" s="41" t="s">
        <v>34</v>
      </c>
      <c r="AD22" s="41" t="s">
        <v>35</v>
      </c>
    </row>
    <row r="23" spans="2:33" x14ac:dyDescent="0.3">
      <c r="K23" s="20">
        <v>4</v>
      </c>
      <c r="L23" s="21">
        <v>216</v>
      </c>
      <c r="M23" s="21">
        <v>218</v>
      </c>
      <c r="N23" s="21"/>
      <c r="O23" s="22">
        <f t="shared" si="0"/>
        <v>0</v>
      </c>
      <c r="P23" s="23">
        <f t="shared" si="1"/>
        <v>21.7</v>
      </c>
      <c r="S23" s="38">
        <f t="shared" si="4"/>
        <v>20.692702333865157</v>
      </c>
      <c r="T23" s="39">
        <f t="shared" si="5"/>
        <v>20.692702333865157</v>
      </c>
      <c r="U23" s="40"/>
      <c r="V23" s="29"/>
      <c r="W23" s="29"/>
      <c r="X23" s="30"/>
      <c r="Y23" s="36" t="s">
        <v>36</v>
      </c>
      <c r="Z23" s="36">
        <v>1</v>
      </c>
      <c r="AA23" s="36">
        <v>1.8524374119969555E-2</v>
      </c>
      <c r="AB23" s="36">
        <v>1.8524374119969555E-2</v>
      </c>
      <c r="AC23" s="36">
        <v>1106.7248318696688</v>
      </c>
      <c r="AD23" s="36">
        <v>1.8020886636638959E-15</v>
      </c>
    </row>
    <row r="24" spans="2:33" x14ac:dyDescent="0.3">
      <c r="K24" s="20">
        <v>5</v>
      </c>
      <c r="L24" s="21">
        <v>267</v>
      </c>
      <c r="M24" s="21">
        <v>249</v>
      </c>
      <c r="N24" s="21"/>
      <c r="O24" s="22">
        <f t="shared" si="0"/>
        <v>0</v>
      </c>
      <c r="P24" s="23">
        <f t="shared" si="1"/>
        <v>25.8</v>
      </c>
      <c r="S24" s="38">
        <f t="shared" si="4"/>
        <v>22.923254066641434</v>
      </c>
      <c r="T24" s="39">
        <f t="shared" si="5"/>
        <v>22.923254066641434</v>
      </c>
      <c r="U24" s="40"/>
      <c r="V24" s="29"/>
      <c r="W24" s="29"/>
      <c r="X24" s="30"/>
      <c r="Y24" s="36" t="s">
        <v>37</v>
      </c>
      <c r="Z24" s="36">
        <v>15</v>
      </c>
      <c r="AA24" s="36">
        <v>2.5107018817868687E-4</v>
      </c>
      <c r="AB24" s="36">
        <v>1.6738012545245792E-5</v>
      </c>
      <c r="AC24" s="36"/>
      <c r="AD24" s="36"/>
    </row>
    <row r="25" spans="2:33" ht="15" thickBot="1" x14ac:dyDescent="0.35">
      <c r="K25" s="20">
        <v>6</v>
      </c>
      <c r="L25" s="21">
        <v>272</v>
      </c>
      <c r="M25" s="21">
        <v>265</v>
      </c>
      <c r="N25" s="21"/>
      <c r="O25" s="22">
        <f t="shared" si="0"/>
        <v>0</v>
      </c>
      <c r="P25" s="23">
        <f t="shared" si="1"/>
        <v>26.85</v>
      </c>
      <c r="S25" s="38">
        <f t="shared" si="4"/>
        <v>23.446362166830244</v>
      </c>
      <c r="T25" s="39">
        <f t="shared" si="5"/>
        <v>23.446362166830244</v>
      </c>
      <c r="U25" s="40"/>
      <c r="V25" s="29"/>
      <c r="W25" s="29"/>
      <c r="X25" s="30"/>
      <c r="Y25" s="37" t="s">
        <v>38</v>
      </c>
      <c r="Z25" s="37">
        <v>16</v>
      </c>
      <c r="AA25" s="37">
        <v>1.8775444308148242E-2</v>
      </c>
      <c r="AB25" s="37"/>
      <c r="AC25" s="37"/>
      <c r="AD25" s="37"/>
    </row>
    <row r="26" spans="2:33" ht="15" thickBot="1" x14ac:dyDescent="0.35">
      <c r="K26" s="20">
        <v>7</v>
      </c>
      <c r="L26" s="21">
        <v>254</v>
      </c>
      <c r="M26" s="21">
        <v>241</v>
      </c>
      <c r="N26" s="21"/>
      <c r="O26" s="22">
        <f t="shared" si="0"/>
        <v>0</v>
      </c>
      <c r="P26" s="23">
        <f t="shared" si="1"/>
        <v>24.75</v>
      </c>
      <c r="S26" s="38">
        <f t="shared" si="4"/>
        <v>22.381534013825537</v>
      </c>
      <c r="T26" s="39">
        <f t="shared" si="5"/>
        <v>22.381534013825537</v>
      </c>
      <c r="U26" s="40"/>
      <c r="V26" s="29"/>
      <c r="W26" s="29"/>
      <c r="X26" s="30"/>
    </row>
    <row r="27" spans="2:33" x14ac:dyDescent="0.3">
      <c r="K27" s="20">
        <v>10</v>
      </c>
      <c r="L27" s="21"/>
      <c r="M27" s="21"/>
      <c r="N27" s="21"/>
      <c r="O27" s="22">
        <f t="shared" si="0"/>
        <v>1</v>
      </c>
      <c r="P27" s="23">
        <f t="shared" si="1"/>
        <v>0</v>
      </c>
      <c r="S27" s="38">
        <f t="shared" si="4"/>
        <v>0</v>
      </c>
      <c r="T27" s="39">
        <f t="shared" si="5"/>
        <v>0</v>
      </c>
      <c r="U27" s="40"/>
      <c r="V27" s="30"/>
      <c r="W27" s="30"/>
      <c r="X27" s="30"/>
      <c r="Y27" s="41"/>
      <c r="Z27" s="42" t="s">
        <v>39</v>
      </c>
      <c r="AA27" s="41" t="s">
        <v>28</v>
      </c>
      <c r="AB27" s="41" t="s">
        <v>40</v>
      </c>
      <c r="AC27" s="41" t="s">
        <v>41</v>
      </c>
      <c r="AD27" s="41" t="s">
        <v>42</v>
      </c>
      <c r="AE27" s="41" t="s">
        <v>43</v>
      </c>
      <c r="AF27" s="41" t="s">
        <v>44</v>
      </c>
      <c r="AG27" s="41" t="s">
        <v>45</v>
      </c>
    </row>
    <row r="28" spans="2:33" x14ac:dyDescent="0.3">
      <c r="K28" s="20">
        <v>12</v>
      </c>
      <c r="L28" s="21">
        <v>223</v>
      </c>
      <c r="M28" s="21">
        <v>220</v>
      </c>
      <c r="N28" s="21"/>
      <c r="O28" s="22">
        <f t="shared" si="0"/>
        <v>0</v>
      </c>
      <c r="P28" s="23">
        <f t="shared" si="1"/>
        <v>22.15</v>
      </c>
      <c r="S28" s="38">
        <f t="shared" si="4"/>
        <v>20.953356254542971</v>
      </c>
      <c r="T28" s="39">
        <f t="shared" si="5"/>
        <v>20.953356254542971</v>
      </c>
      <c r="U28" s="40"/>
      <c r="V28" s="30"/>
      <c r="W28" s="30"/>
      <c r="X28" s="30"/>
      <c r="Y28" s="36" t="s">
        <v>46</v>
      </c>
      <c r="Z28" s="36">
        <v>1.8735554564004872E-2</v>
      </c>
      <c r="AA28" s="36">
        <v>1.5070784203951265E-3</v>
      </c>
      <c r="AB28" s="36">
        <v>12.431705152471611</v>
      </c>
      <c r="AC28" s="36">
        <v>2.662747523982202E-9</v>
      </c>
      <c r="AD28" s="36">
        <v>1.5523292949730738E-2</v>
      </c>
      <c r="AE28" s="36">
        <v>2.1947816178279008E-2</v>
      </c>
      <c r="AF28" s="36">
        <v>1.5523292949730738E-2</v>
      </c>
      <c r="AG28" s="36">
        <v>2.1947816178279008E-2</v>
      </c>
    </row>
    <row r="29" spans="2:33" ht="18.600000000000001" thickBot="1" x14ac:dyDescent="0.4">
      <c r="B29" s="33" t="s">
        <v>47</v>
      </c>
      <c r="C29" s="33"/>
      <c r="D29" s="33"/>
      <c r="E29" s="33"/>
      <c r="F29" s="33"/>
      <c r="G29" s="33"/>
      <c r="H29" s="33"/>
      <c r="K29" s="20">
        <v>13</v>
      </c>
      <c r="L29" s="21">
        <v>205</v>
      </c>
      <c r="M29" s="21">
        <v>205</v>
      </c>
      <c r="N29" s="21"/>
      <c r="O29" s="22">
        <f t="shared" si="0"/>
        <v>0</v>
      </c>
      <c r="P29" s="23">
        <f t="shared" si="1"/>
        <v>20.5</v>
      </c>
      <c r="S29" s="38">
        <f t="shared" si="4"/>
        <v>19.976686349765561</v>
      </c>
      <c r="T29" s="39">
        <f t="shared" si="5"/>
        <v>19.976686349765561</v>
      </c>
      <c r="U29" s="40"/>
      <c r="V29" s="30"/>
      <c r="W29" s="30"/>
      <c r="X29" s="30"/>
      <c r="Y29" s="37" t="s">
        <v>48</v>
      </c>
      <c r="Z29" s="37">
        <v>0.64211735042396734</v>
      </c>
      <c r="AA29" s="37">
        <v>1.9301656291067299E-2</v>
      </c>
      <c r="AB29" s="37">
        <v>33.26747408309906</v>
      </c>
      <c r="AC29" s="37">
        <v>1.8020886636639086E-15</v>
      </c>
      <c r="AD29" s="37">
        <v>0.600976843893821</v>
      </c>
      <c r="AE29" s="37">
        <v>0.68325785695411367</v>
      </c>
      <c r="AF29" s="37">
        <v>0.600976843893821</v>
      </c>
      <c r="AG29" s="37">
        <v>0.68325785695411367</v>
      </c>
    </row>
    <row r="30" spans="2:33" x14ac:dyDescent="0.3">
      <c r="K30" s="20">
        <v>14</v>
      </c>
      <c r="L30" s="21"/>
      <c r="M30" s="21"/>
      <c r="N30" s="21"/>
      <c r="O30" s="22">
        <f t="shared" si="0"/>
        <v>1</v>
      </c>
      <c r="P30" s="23">
        <f t="shared" si="1"/>
        <v>0</v>
      </c>
      <c r="S30" s="38">
        <f t="shared" si="4"/>
        <v>0</v>
      </c>
      <c r="T30" s="39">
        <f t="shared" si="5"/>
        <v>0</v>
      </c>
      <c r="U30" s="40"/>
      <c r="V30" s="30"/>
      <c r="W30" s="30"/>
      <c r="X30" s="30"/>
    </row>
    <row r="31" spans="2:33" x14ac:dyDescent="0.3">
      <c r="K31" s="20">
        <v>15</v>
      </c>
      <c r="L31" s="21">
        <v>246</v>
      </c>
      <c r="M31" s="21">
        <v>254</v>
      </c>
      <c r="N31" s="21"/>
      <c r="O31" s="22">
        <f t="shared" si="0"/>
        <v>0</v>
      </c>
      <c r="P31" s="23">
        <f t="shared" si="1"/>
        <v>25</v>
      </c>
      <c r="S31" s="38">
        <f t="shared" si="4"/>
        <v>22.512255828044896</v>
      </c>
      <c r="T31" s="39">
        <f t="shared" si="5"/>
        <v>22.512255828044896</v>
      </c>
      <c r="U31" s="40"/>
      <c r="V31" s="30"/>
      <c r="W31" s="30"/>
      <c r="X31" s="30"/>
    </row>
    <row r="32" spans="2:33" x14ac:dyDescent="0.3">
      <c r="K32" s="20">
        <v>16</v>
      </c>
      <c r="L32" s="21">
        <v>278</v>
      </c>
      <c r="M32" s="21">
        <v>289</v>
      </c>
      <c r="N32" s="21"/>
      <c r="O32" s="22">
        <f t="shared" si="0"/>
        <v>0</v>
      </c>
      <c r="P32" s="23">
        <f t="shared" si="1"/>
        <v>28.35</v>
      </c>
      <c r="S32" s="38">
        <f t="shared" si="4"/>
        <v>24.163229445792371</v>
      </c>
      <c r="T32" s="39">
        <f t="shared" si="5"/>
        <v>24.163229445792371</v>
      </c>
      <c r="U32" s="40"/>
      <c r="V32" s="30"/>
      <c r="W32" s="30"/>
      <c r="X32" s="30"/>
    </row>
    <row r="33" spans="11:30" x14ac:dyDescent="0.3">
      <c r="K33" s="20">
        <v>17</v>
      </c>
      <c r="L33" s="21">
        <v>212</v>
      </c>
      <c r="M33" s="21">
        <v>203</v>
      </c>
      <c r="N33" s="21"/>
      <c r="O33" s="22">
        <f t="shared" si="0"/>
        <v>0</v>
      </c>
      <c r="P33" s="23">
        <f t="shared" si="1"/>
        <v>20.75</v>
      </c>
      <c r="S33" s="38">
        <f t="shared" si="4"/>
        <v>20.128431857865017</v>
      </c>
      <c r="T33" s="39">
        <f t="shared" si="5"/>
        <v>20.128431857865017</v>
      </c>
      <c r="U33" s="40"/>
      <c r="V33" s="30"/>
      <c r="W33" s="30"/>
      <c r="X33" s="30"/>
      <c r="Y33" t="s">
        <v>49</v>
      </c>
      <c r="AC33" t="s">
        <v>50</v>
      </c>
    </row>
    <row r="34" spans="11:30" ht="15" thickBot="1" x14ac:dyDescent="0.35">
      <c r="K34" s="20">
        <v>18</v>
      </c>
      <c r="L34" s="21">
        <v>249</v>
      </c>
      <c r="M34" s="21">
        <v>245</v>
      </c>
      <c r="N34" s="21"/>
      <c r="O34" s="22">
        <f t="shared" si="0"/>
        <v>0</v>
      </c>
      <c r="P34" s="23">
        <f t="shared" si="1"/>
        <v>24.7</v>
      </c>
      <c r="S34" s="38">
        <f t="shared" si="4"/>
        <v>22.355256651920158</v>
      </c>
      <c r="T34" s="39">
        <f t="shared" si="5"/>
        <v>22.355256651920158</v>
      </c>
      <c r="U34" s="40"/>
      <c r="V34" s="30"/>
      <c r="W34" s="30"/>
      <c r="X34" s="30"/>
    </row>
    <row r="35" spans="11:30" x14ac:dyDescent="0.3">
      <c r="K35" s="20">
        <v>19</v>
      </c>
      <c r="L35" s="21">
        <v>253</v>
      </c>
      <c r="M35" s="21">
        <v>251</v>
      </c>
      <c r="N35" s="21"/>
      <c r="O35" s="22">
        <f t="shared" si="0"/>
        <v>0</v>
      </c>
      <c r="P35" s="23">
        <f t="shared" si="1"/>
        <v>25.2</v>
      </c>
      <c r="S35" s="38">
        <f t="shared" si="4"/>
        <v>22.616041993968718</v>
      </c>
      <c r="T35" s="39">
        <f t="shared" si="5"/>
        <v>22.616041993968718</v>
      </c>
      <c r="U35" s="40"/>
      <c r="V35" s="30"/>
      <c r="W35" s="30"/>
      <c r="X35" s="30"/>
      <c r="Y35" s="41" t="s">
        <v>51</v>
      </c>
      <c r="Z35" s="41" t="s">
        <v>52</v>
      </c>
      <c r="AA35" s="41" t="s">
        <v>53</v>
      </c>
      <c r="AC35" s="41" t="s">
        <v>54</v>
      </c>
      <c r="AD35" s="41" t="s">
        <v>55</v>
      </c>
    </row>
    <row r="36" spans="11:30" x14ac:dyDescent="0.3">
      <c r="K36" s="20">
        <v>22</v>
      </c>
      <c r="L36" s="21">
        <v>222</v>
      </c>
      <c r="M36" s="21">
        <v>217</v>
      </c>
      <c r="N36" s="21"/>
      <c r="O36" s="22">
        <f t="shared" si="0"/>
        <v>0</v>
      </c>
      <c r="P36" s="23">
        <f t="shared" si="1"/>
        <v>21.95</v>
      </c>
      <c r="S36" s="38">
        <f t="shared" si="4"/>
        <v>20.838025189860652</v>
      </c>
      <c r="T36" s="39">
        <f t="shared" si="5"/>
        <v>20.838025189860652</v>
      </c>
      <c r="U36" s="40"/>
      <c r="V36" s="30"/>
      <c r="W36" s="30"/>
      <c r="X36" s="30"/>
      <c r="Y36" s="36">
        <v>1</v>
      </c>
      <c r="Z36" s="36">
        <v>0.17728304849584869</v>
      </c>
      <c r="AA36" s="36">
        <v>4.5351333223331292E-3</v>
      </c>
      <c r="AC36" s="36">
        <v>2.9411764705882355</v>
      </c>
      <c r="AD36" s="36">
        <v>3.9215686274509803E-2</v>
      </c>
    </row>
    <row r="37" spans="11:30" x14ac:dyDescent="0.3">
      <c r="K37" s="20">
        <v>23</v>
      </c>
      <c r="L37" s="21">
        <v>227</v>
      </c>
      <c r="M37" s="21">
        <v>228</v>
      </c>
      <c r="N37" s="21"/>
      <c r="O37" s="22">
        <f t="shared" si="0"/>
        <v>0</v>
      </c>
      <c r="P37" s="23">
        <f t="shared" si="1"/>
        <v>22.75</v>
      </c>
      <c r="S37" s="38">
        <f t="shared" si="4"/>
        <v>21.294495333752671</v>
      </c>
      <c r="T37" s="39">
        <f t="shared" si="5"/>
        <v>21.294495333752671</v>
      </c>
      <c r="U37" s="40"/>
      <c r="V37" s="30"/>
      <c r="W37" s="30"/>
      <c r="X37" s="30"/>
      <c r="Y37" s="36">
        <v>2</v>
      </c>
      <c r="Z37" s="36">
        <v>9.7522959524000863E-2</v>
      </c>
      <c r="AA37" s="36">
        <v>-1.0566437784870431E-2</v>
      </c>
      <c r="AC37" s="36">
        <v>8.8235294117647065</v>
      </c>
      <c r="AD37" s="36">
        <v>4.2553191489361701E-2</v>
      </c>
    </row>
    <row r="38" spans="11:30" x14ac:dyDescent="0.3">
      <c r="K38" s="20">
        <v>24</v>
      </c>
      <c r="L38" s="21">
        <v>147</v>
      </c>
      <c r="M38" s="21">
        <v>146</v>
      </c>
      <c r="N38" s="21"/>
      <c r="O38" s="22">
        <f t="shared" si="0"/>
        <v>0</v>
      </c>
      <c r="P38" s="23">
        <f t="shared" si="1"/>
        <v>14.65</v>
      </c>
      <c r="S38" s="38">
        <f t="shared" si="4"/>
        <v>15.983098722347828</v>
      </c>
      <c r="T38" s="39">
        <f t="shared" si="5"/>
        <v>15.983098722347828</v>
      </c>
      <c r="U38" s="40"/>
      <c r="V38" s="30"/>
      <c r="W38" s="30"/>
      <c r="X38" s="30"/>
      <c r="Y38" s="36">
        <v>3</v>
      </c>
      <c r="Z38" s="36">
        <v>6.3638865782464124E-2</v>
      </c>
      <c r="AA38" s="36">
        <v>8.7726324979393866E-4</v>
      </c>
      <c r="AC38" s="36">
        <v>14.705882352941178</v>
      </c>
      <c r="AD38" s="36">
        <v>4.2553191489361701E-2</v>
      </c>
    </row>
    <row r="39" spans="11:30" x14ac:dyDescent="0.3">
      <c r="K39" s="20">
        <v>25</v>
      </c>
      <c r="L39" s="21">
        <v>202</v>
      </c>
      <c r="M39" s="21">
        <v>199</v>
      </c>
      <c r="N39" s="21"/>
      <c r="O39" s="22">
        <f t="shared" si="0"/>
        <v>0</v>
      </c>
      <c r="P39" s="23">
        <f t="shared" si="1"/>
        <v>20.05</v>
      </c>
      <c r="S39" s="38">
        <f t="shared" si="4"/>
        <v>19.70002473771347</v>
      </c>
      <c r="T39" s="39">
        <f t="shared" si="5"/>
        <v>19.70002473771347</v>
      </c>
      <c r="U39" s="40"/>
      <c r="V39" s="30"/>
      <c r="W39" s="30"/>
      <c r="X39" s="30"/>
      <c r="Y39" s="36">
        <v>4</v>
      </c>
      <c r="Z39" s="36">
        <v>4.7147826706658291E-2</v>
      </c>
      <c r="AA39" s="36">
        <v>6.9062273473957658E-3</v>
      </c>
      <c r="AC39" s="36">
        <v>20.588235294117649</v>
      </c>
      <c r="AD39" s="36">
        <v>4.2918454935622317E-2</v>
      </c>
    </row>
    <row r="40" spans="11:30" x14ac:dyDescent="0.3">
      <c r="K40" s="20">
        <v>26</v>
      </c>
      <c r="L40" s="21">
        <v>207</v>
      </c>
      <c r="M40" s="21">
        <v>195</v>
      </c>
      <c r="N40" s="21"/>
      <c r="O40" s="22">
        <f t="shared" si="0"/>
        <v>0</v>
      </c>
      <c r="P40" s="23">
        <f t="shared" si="1"/>
        <v>20.100000000000001</v>
      </c>
      <c r="S40" s="38">
        <f t="shared" si="4"/>
        <v>19.730991061200267</v>
      </c>
      <c r="T40" s="39">
        <f t="shared" si="5"/>
        <v>19.730991061200267</v>
      </c>
      <c r="U40" s="40"/>
      <c r="V40" s="30"/>
      <c r="W40" s="30"/>
      <c r="X40" s="30"/>
      <c r="Y40" s="36">
        <v>5</v>
      </c>
      <c r="Z40" s="36">
        <v>5.1580431823542841E-2</v>
      </c>
      <c r="AA40" s="36">
        <v>-2.7999440186647906E-3</v>
      </c>
      <c r="AC40" s="36">
        <v>26.47058823529412</v>
      </c>
      <c r="AD40" s="36">
        <v>4.3478260869565216E-2</v>
      </c>
    </row>
    <row r="41" spans="11:30" x14ac:dyDescent="0.3">
      <c r="K41" s="20">
        <v>27</v>
      </c>
      <c r="L41" s="21">
        <v>223</v>
      </c>
      <c r="M41" s="21">
        <v>229</v>
      </c>
      <c r="N41" s="21"/>
      <c r="O41" s="22">
        <f t="shared" si="0"/>
        <v>0</v>
      </c>
      <c r="P41" s="23">
        <f t="shared" si="1"/>
        <v>22.6</v>
      </c>
      <c r="S41" s="38">
        <f t="shared" si="4"/>
        <v>21.209885372272701</v>
      </c>
      <c r="T41" s="39">
        <f t="shared" si="5"/>
        <v>21.209885372272701</v>
      </c>
      <c r="U41" s="40"/>
      <c r="V41" s="30"/>
      <c r="W41" s="30"/>
      <c r="X41" s="30"/>
      <c r="Y41" s="36">
        <v>6</v>
      </c>
      <c r="Z41" s="36">
        <v>4.4523399962557775E-2</v>
      </c>
      <c r="AA41" s="36">
        <v>9.3114549198768104E-4</v>
      </c>
      <c r="AC41" s="36">
        <v>32.352941176470594</v>
      </c>
      <c r="AD41" s="36">
        <v>4.3478260869565216E-2</v>
      </c>
    </row>
    <row r="42" spans="11:30" x14ac:dyDescent="0.3">
      <c r="K42" s="20">
        <v>28</v>
      </c>
      <c r="L42" s="21"/>
      <c r="M42" s="21"/>
      <c r="N42" s="21"/>
      <c r="O42" s="22">
        <f t="shared" si="0"/>
        <v>1</v>
      </c>
      <c r="P42" s="23">
        <f t="shared" si="1"/>
        <v>0</v>
      </c>
      <c r="S42" s="38">
        <f t="shared" si="4"/>
        <v>0</v>
      </c>
      <c r="T42" s="39">
        <f t="shared" si="5"/>
        <v>0</v>
      </c>
      <c r="U42" s="40"/>
      <c r="V42" s="30"/>
      <c r="W42" s="30"/>
      <c r="X42" s="30"/>
      <c r="Y42" s="36">
        <v>7</v>
      </c>
      <c r="Z42" s="36">
        <v>4.2606088037014808E-2</v>
      </c>
      <c r="AA42" s="36">
        <v>2.8484574175306476E-3</v>
      </c>
      <c r="AC42" s="36">
        <v>38.235294117647058</v>
      </c>
      <c r="AD42" s="36">
        <v>4.4444444444444446E-2</v>
      </c>
    </row>
    <row r="43" spans="11:30" x14ac:dyDescent="0.3">
      <c r="K43" s="20">
        <v>29</v>
      </c>
      <c r="L43" s="21">
        <v>162</v>
      </c>
      <c r="M43" s="21">
        <v>185</v>
      </c>
      <c r="N43" s="21"/>
      <c r="O43" s="22">
        <f t="shared" si="0"/>
        <v>0</v>
      </c>
      <c r="P43" s="23">
        <f t="shared" si="1"/>
        <v>17.350000000000001</v>
      </c>
      <c r="S43" s="38">
        <f t="shared" si="4"/>
        <v>17.938764195284346</v>
      </c>
      <c r="T43" s="39">
        <f t="shared" si="5"/>
        <v>17.938764195284346</v>
      </c>
      <c r="U43" s="40"/>
      <c r="V43" s="30"/>
      <c r="W43" s="30"/>
      <c r="X43" s="30"/>
      <c r="Y43" s="36">
        <v>8</v>
      </c>
      <c r="Z43" s="36">
        <v>4.5105876963346447E-2</v>
      </c>
      <c r="AA43" s="36">
        <v>3.4866849119900845E-4</v>
      </c>
      <c r="AC43" s="36">
        <v>44.117647058823536</v>
      </c>
      <c r="AD43" s="36">
        <v>4.4444444444444446E-2</v>
      </c>
    </row>
    <row r="44" spans="11:30" x14ac:dyDescent="0.3">
      <c r="K44" s="20">
        <v>30</v>
      </c>
      <c r="L44" s="21">
        <v>239</v>
      </c>
      <c r="M44" s="21">
        <v>251</v>
      </c>
      <c r="N44" s="21"/>
      <c r="O44" s="22">
        <f t="shared" si="0"/>
        <v>0</v>
      </c>
      <c r="P44" s="23">
        <f t="shared" si="1"/>
        <v>24.5</v>
      </c>
      <c r="S44" s="38">
        <f t="shared" si="4"/>
        <v>22.249700102525477</v>
      </c>
      <c r="T44" s="39">
        <f t="shared" si="5"/>
        <v>22.249700102525477</v>
      </c>
      <c r="U44" s="40"/>
      <c r="V44" s="30"/>
      <c r="W44" s="30"/>
      <c r="X44" s="30"/>
      <c r="Y44" s="36">
        <v>9</v>
      </c>
      <c r="Z44" s="36">
        <v>4.8671095376311042E-2</v>
      </c>
      <c r="AA44" s="36">
        <v>-4.2266509318665962E-3</v>
      </c>
      <c r="AC44" s="36">
        <v>50</v>
      </c>
      <c r="AD44" s="36">
        <v>4.4444444444444446E-2</v>
      </c>
    </row>
    <row r="45" spans="11:30" x14ac:dyDescent="0.3">
      <c r="K45" s="20">
        <v>34</v>
      </c>
      <c r="L45" s="21">
        <v>225</v>
      </c>
      <c r="M45" s="21">
        <v>234</v>
      </c>
      <c r="N45" s="21"/>
      <c r="O45" s="22">
        <f t="shared" si="0"/>
        <v>0</v>
      </c>
      <c r="P45" s="23">
        <f t="shared" si="1"/>
        <v>22.95</v>
      </c>
      <c r="S45" s="38">
        <f t="shared" si="4"/>
        <v>21.406618598056042</v>
      </c>
      <c r="T45" s="39">
        <f t="shared" si="5"/>
        <v>21.406618598056042</v>
      </c>
      <c r="U45" s="40"/>
      <c r="V45" s="30"/>
      <c r="W45" s="30"/>
      <c r="X45" s="30"/>
      <c r="Y45" s="36">
        <v>10</v>
      </c>
      <c r="Z45" s="36">
        <v>4.8952841642779805E-2</v>
      </c>
      <c r="AA45" s="36">
        <v>-4.5083971983353593E-3</v>
      </c>
      <c r="AC45" s="36">
        <v>55.882352941176478</v>
      </c>
      <c r="AD45" s="36">
        <v>4.5454545454545456E-2</v>
      </c>
    </row>
    <row r="46" spans="11:30" x14ac:dyDescent="0.3">
      <c r="K46" s="20">
        <v>35</v>
      </c>
      <c r="L46" s="21">
        <v>241</v>
      </c>
      <c r="M46" s="21">
        <v>244</v>
      </c>
      <c r="N46" s="21"/>
      <c r="O46" s="22">
        <f t="shared" si="0"/>
        <v>0</v>
      </c>
      <c r="P46" s="23">
        <f t="shared" si="1"/>
        <v>24.25</v>
      </c>
      <c r="S46" s="38">
        <f t="shared" si="4"/>
        <v>22.116739842011171</v>
      </c>
      <c r="T46" s="39">
        <f t="shared" si="5"/>
        <v>22.116739842011171</v>
      </c>
      <c r="U46" s="40"/>
      <c r="V46" s="30"/>
      <c r="W46" s="30"/>
      <c r="X46" s="30"/>
      <c r="Y46" s="36">
        <v>11</v>
      </c>
      <c r="Z46" s="36">
        <v>4.2429921738321011E-2</v>
      </c>
      <c r="AA46" s="36">
        <v>2.0145227061234353E-3</v>
      </c>
      <c r="AC46" s="36">
        <v>61.764705882352942</v>
      </c>
      <c r="AD46" s="36">
        <v>4.5454545454545456E-2</v>
      </c>
    </row>
    <row r="47" spans="11:30" x14ac:dyDescent="0.3">
      <c r="K47" s="20">
        <v>36</v>
      </c>
      <c r="L47" s="21">
        <v>221</v>
      </c>
      <c r="M47" s="21">
        <v>218</v>
      </c>
      <c r="N47" s="21"/>
      <c r="O47" s="22">
        <f t="shared" si="0"/>
        <v>0</v>
      </c>
      <c r="P47" s="23">
        <f t="shared" si="1"/>
        <v>21.95</v>
      </c>
      <c r="S47" s="38">
        <f t="shared" si="4"/>
        <v>20.838025189860652</v>
      </c>
      <c r="T47" s="39">
        <f t="shared" si="5"/>
        <v>20.838025189860652</v>
      </c>
      <c r="U47" s="40"/>
      <c r="V47" s="30"/>
      <c r="W47" s="30"/>
      <c r="X47" s="30"/>
      <c r="Y47" s="36">
        <v>12</v>
      </c>
      <c r="Z47" s="36">
        <v>4.3012202973228594E-2</v>
      </c>
      <c r="AA47" s="36">
        <v>4.6605789633662187E-4</v>
      </c>
      <c r="AC47" s="36">
        <v>67.64705882352942</v>
      </c>
      <c r="AD47" s="36">
        <v>4.5454545454545456E-2</v>
      </c>
    </row>
    <row r="48" spans="11:30" x14ac:dyDescent="0.3">
      <c r="K48" s="20">
        <v>37</v>
      </c>
      <c r="L48" s="21">
        <v>230</v>
      </c>
      <c r="M48" s="21">
        <v>222</v>
      </c>
      <c r="N48" s="21"/>
      <c r="O48" s="22">
        <f t="shared" si="0"/>
        <v>0</v>
      </c>
      <c r="P48" s="23">
        <f t="shared" si="1"/>
        <v>22.6</v>
      </c>
      <c r="S48" s="38">
        <f t="shared" si="4"/>
        <v>21.209885372272701</v>
      </c>
      <c r="T48" s="39">
        <f t="shared" si="5"/>
        <v>21.209885372272701</v>
      </c>
      <c r="U48" s="40"/>
      <c r="V48" s="30"/>
      <c r="W48" s="30"/>
      <c r="X48" s="30"/>
      <c r="Y48" s="36">
        <v>13</v>
      </c>
      <c r="Z48" s="36">
        <v>4.2606088037014808E-2</v>
      </c>
      <c r="AA48" s="36">
        <v>8.7217283255040801E-4</v>
      </c>
      <c r="AC48" s="36">
        <v>73.529411764705884</v>
      </c>
      <c r="AD48" s="36">
        <v>4.878048780487805E-2</v>
      </c>
    </row>
    <row r="49" spans="11:30" x14ac:dyDescent="0.3">
      <c r="K49" s="20">
        <v>38</v>
      </c>
      <c r="L49" s="21">
        <v>237</v>
      </c>
      <c r="M49" s="21">
        <v>229</v>
      </c>
      <c r="N49" s="21"/>
      <c r="O49" s="22">
        <f t="shared" si="0"/>
        <v>0</v>
      </c>
      <c r="P49" s="23">
        <f t="shared" si="1"/>
        <v>23.3</v>
      </c>
      <c r="S49" s="38">
        <f t="shared" si="4"/>
        <v>21.600959833430675</v>
      </c>
      <c r="T49" s="39">
        <f t="shared" si="5"/>
        <v>21.600959833430675</v>
      </c>
      <c r="U49" s="40"/>
      <c r="V49" s="30"/>
      <c r="W49" s="30"/>
      <c r="X49" s="30"/>
      <c r="Y49" s="36">
        <v>14</v>
      </c>
      <c r="Z49" s="36">
        <v>4.1668317079146561E-2</v>
      </c>
      <c r="AA49" s="36">
        <v>1.2501378564757568E-3</v>
      </c>
      <c r="AC49" s="36">
        <v>79.411764705882348</v>
      </c>
      <c r="AD49" s="36">
        <v>5.4054054054054057E-2</v>
      </c>
    </row>
    <row r="50" spans="11:30" x14ac:dyDescent="0.3">
      <c r="K50" s="20">
        <v>40</v>
      </c>
      <c r="L50" s="21">
        <v>214</v>
      </c>
      <c r="M50" s="21">
        <v>223</v>
      </c>
      <c r="N50" s="21"/>
      <c r="O50" s="22">
        <f t="shared" si="0"/>
        <v>0</v>
      </c>
      <c r="P50" s="23">
        <f t="shared" si="1"/>
        <v>21.85</v>
      </c>
      <c r="S50" s="38">
        <f t="shared" si="4"/>
        <v>20.780051410213805</v>
      </c>
      <c r="T50" s="39">
        <f t="shared" si="5"/>
        <v>20.780051410213805</v>
      </c>
      <c r="U50" s="40"/>
      <c r="V50" s="30"/>
      <c r="W50" s="30"/>
      <c r="X50" s="30"/>
      <c r="Y50" s="36">
        <v>15</v>
      </c>
      <c r="Z50" s="36">
        <v>4.0576280768901726E-2</v>
      </c>
      <c r="AA50" s="36">
        <v>1.9769107204599748E-3</v>
      </c>
      <c r="AC50" s="36">
        <v>85.294117647058826</v>
      </c>
      <c r="AD50" s="36">
        <v>6.4516129032258063E-2</v>
      </c>
    </row>
    <row r="51" spans="11:30" x14ac:dyDescent="0.3">
      <c r="K51" s="21">
        <v>41</v>
      </c>
      <c r="L51" s="21">
        <v>281</v>
      </c>
      <c r="M51" s="21">
        <v>289</v>
      </c>
      <c r="N51" s="21"/>
      <c r="O51" s="22">
        <f t="shared" si="0"/>
        <v>0</v>
      </c>
      <c r="P51" s="23">
        <f t="shared" si="1"/>
        <v>28.5</v>
      </c>
      <c r="S51" s="38">
        <f t="shared" si="4"/>
        <v>24.233031864578518</v>
      </c>
      <c r="T51" s="39">
        <f t="shared" si="5"/>
        <v>24.233031864578518</v>
      </c>
      <c r="U51" s="40"/>
      <c r="V51" s="30"/>
      <c r="W51" s="30"/>
      <c r="X51" s="30"/>
      <c r="Y51" s="36">
        <v>16</v>
      </c>
      <c r="Z51" s="36">
        <v>4.1546117634128049E-2</v>
      </c>
      <c r="AA51" s="36">
        <v>1.0070738552336519E-3</v>
      </c>
      <c r="AC51" s="36">
        <v>91.176470588235304</v>
      </c>
      <c r="AD51" s="36">
        <v>8.6956521739130432E-2</v>
      </c>
    </row>
    <row r="52" spans="11:30" ht="15" thickBot="1" x14ac:dyDescent="0.35">
      <c r="K52" s="21">
        <v>42</v>
      </c>
      <c r="L52" s="21">
        <v>215</v>
      </c>
      <c r="M52" s="21">
        <v>213</v>
      </c>
      <c r="N52" s="21"/>
      <c r="O52" s="22">
        <f t="shared" si="0"/>
        <v>0</v>
      </c>
      <c r="P52" s="23">
        <f t="shared" si="1"/>
        <v>21.4</v>
      </c>
      <c r="S52" s="38">
        <f t="shared" si="4"/>
        <v>20.516592102702916</v>
      </c>
      <c r="T52" s="39">
        <f t="shared" si="5"/>
        <v>20.516592102702916</v>
      </c>
      <c r="U52" s="40"/>
      <c r="V52" s="30"/>
      <c r="W52" s="30"/>
      <c r="X52" s="30"/>
      <c r="Y52" s="37">
        <v>17</v>
      </c>
      <c r="Z52" s="37">
        <v>4.1148027528192216E-2</v>
      </c>
      <c r="AA52" s="37">
        <v>-1.9323412536824125E-3</v>
      </c>
      <c r="AC52" s="37">
        <v>97.058823529411768</v>
      </c>
      <c r="AD52" s="37">
        <v>0.18181818181818182</v>
      </c>
    </row>
    <row r="53" spans="11:30" x14ac:dyDescent="0.3">
      <c r="K53" s="21">
        <v>43</v>
      </c>
      <c r="L53" s="21">
        <v>194</v>
      </c>
      <c r="M53" s="21">
        <v>187</v>
      </c>
      <c r="N53" s="21"/>
      <c r="O53" s="22">
        <f t="shared" si="0"/>
        <v>0</v>
      </c>
      <c r="P53" s="23">
        <f t="shared" si="1"/>
        <v>19.05</v>
      </c>
      <c r="S53" s="38">
        <f t="shared" si="4"/>
        <v>19.0685028382136</v>
      </c>
      <c r="T53" s="39">
        <f t="shared" si="5"/>
        <v>19.0685028382136</v>
      </c>
      <c r="U53" s="40"/>
      <c r="V53" s="30"/>
      <c r="W53" s="30"/>
      <c r="X53" s="30"/>
    </row>
    <row r="54" spans="11:30" x14ac:dyDescent="0.3">
      <c r="K54" s="21">
        <v>44</v>
      </c>
      <c r="L54" s="21">
        <v>248</v>
      </c>
      <c r="M54" s="21">
        <v>247</v>
      </c>
      <c r="N54" s="21"/>
      <c r="O54" s="22">
        <f t="shared" si="0"/>
        <v>0</v>
      </c>
      <c r="P54" s="23">
        <f t="shared" si="1"/>
        <v>24.75</v>
      </c>
      <c r="S54" s="38">
        <f t="shared" si="4"/>
        <v>22.381534013825537</v>
      </c>
      <c r="T54" s="39">
        <f t="shared" si="5"/>
        <v>22.381534013825537</v>
      </c>
      <c r="U54" s="40"/>
      <c r="V54" s="30"/>
      <c r="W54" s="30"/>
      <c r="X54" s="30"/>
    </row>
    <row r="55" spans="11:30" x14ac:dyDescent="0.3">
      <c r="K55" s="21">
        <v>45</v>
      </c>
      <c r="L55" s="21">
        <v>258</v>
      </c>
      <c r="M55" s="21">
        <v>259</v>
      </c>
      <c r="N55" s="21"/>
      <c r="O55" s="22">
        <f t="shared" si="0"/>
        <v>0</v>
      </c>
      <c r="P55" s="23">
        <f t="shared" si="1"/>
        <v>25.85</v>
      </c>
      <c r="S55" s="38">
        <f t="shared" si="4"/>
        <v>22.948578294307026</v>
      </c>
      <c r="T55" s="39">
        <f t="shared" si="5"/>
        <v>22.948578294307026</v>
      </c>
      <c r="U55" s="40"/>
      <c r="V55" s="30"/>
      <c r="W55" s="30"/>
      <c r="X55" s="30"/>
    </row>
    <row r="56" spans="11:30" x14ac:dyDescent="0.3">
      <c r="K56" s="21">
        <v>46</v>
      </c>
      <c r="L56" s="21">
        <v>246</v>
      </c>
      <c r="M56" s="21">
        <v>258</v>
      </c>
      <c r="N56" s="21"/>
      <c r="O56" s="22">
        <f t="shared" si="0"/>
        <v>0</v>
      </c>
      <c r="P56" s="23">
        <f t="shared" si="1"/>
        <v>25.2</v>
      </c>
      <c r="S56" s="38">
        <f t="shared" si="4"/>
        <v>22.616041993968718</v>
      </c>
      <c r="T56" s="39">
        <f t="shared" si="5"/>
        <v>22.616041993968718</v>
      </c>
      <c r="U56" s="40"/>
      <c r="V56" s="30"/>
      <c r="W56" s="30"/>
      <c r="X56" s="30"/>
    </row>
    <row r="57" spans="11:30" x14ac:dyDescent="0.3">
      <c r="K57" s="21">
        <v>47</v>
      </c>
      <c r="L57" s="21">
        <v>197</v>
      </c>
      <c r="M57" s="21">
        <v>211</v>
      </c>
      <c r="N57" s="21"/>
      <c r="O57" s="22">
        <f t="shared" si="0"/>
        <v>0</v>
      </c>
      <c r="P57" s="23">
        <f t="shared" si="1"/>
        <v>20.399999999999999</v>
      </c>
      <c r="S57" s="38">
        <f t="shared" si="4"/>
        <v>19.915599572603977</v>
      </c>
      <c r="T57" s="39">
        <f t="shared" si="5"/>
        <v>19.915599572603977</v>
      </c>
      <c r="U57" s="40"/>
      <c r="V57" s="30"/>
      <c r="W57" s="30"/>
      <c r="X57" s="30"/>
    </row>
    <row r="58" spans="11:30" x14ac:dyDescent="0.3">
      <c r="K58" s="21">
        <v>48</v>
      </c>
      <c r="L58" s="21">
        <v>215</v>
      </c>
      <c r="M58" s="21">
        <v>213</v>
      </c>
      <c r="N58" s="21"/>
      <c r="O58" s="22">
        <f t="shared" si="0"/>
        <v>0</v>
      </c>
      <c r="P58" s="23">
        <f t="shared" si="1"/>
        <v>21.4</v>
      </c>
      <c r="S58" s="38">
        <f t="shared" si="4"/>
        <v>20.516592102702916</v>
      </c>
      <c r="T58" s="39">
        <f t="shared" si="5"/>
        <v>20.516592102702916</v>
      </c>
      <c r="U58" s="40"/>
      <c r="V58" s="30"/>
      <c r="W58" s="30"/>
      <c r="X58" s="30"/>
    </row>
    <row r="59" spans="11:30" x14ac:dyDescent="0.3">
      <c r="K59" s="21">
        <v>49</v>
      </c>
      <c r="L59" s="21">
        <v>249</v>
      </c>
      <c r="M59" s="21">
        <v>236</v>
      </c>
      <c r="N59" s="21"/>
      <c r="O59" s="22">
        <f t="shared" si="0"/>
        <v>0</v>
      </c>
      <c r="P59" s="23">
        <f t="shared" si="1"/>
        <v>24.25</v>
      </c>
      <c r="S59" s="38">
        <f t="shared" si="4"/>
        <v>22.116739842011171</v>
      </c>
      <c r="T59" s="39">
        <f t="shared" si="5"/>
        <v>22.116739842011171</v>
      </c>
      <c r="U59" s="40"/>
      <c r="V59" s="30"/>
      <c r="W59" s="30"/>
      <c r="X59" s="30"/>
    </row>
    <row r="60" spans="11:30" x14ac:dyDescent="0.3">
      <c r="K60" s="21">
        <v>50</v>
      </c>
      <c r="L60" s="21"/>
      <c r="M60" s="21"/>
      <c r="N60" s="21"/>
      <c r="O60" s="22">
        <f t="shared" si="0"/>
        <v>1</v>
      </c>
      <c r="P60" s="23">
        <f t="shared" si="1"/>
        <v>0</v>
      </c>
      <c r="S60" s="38">
        <f t="shared" si="4"/>
        <v>0</v>
      </c>
      <c r="T60" s="39">
        <f t="shared" si="5"/>
        <v>0</v>
      </c>
      <c r="U60" s="40"/>
      <c r="V60" s="30"/>
      <c r="W60" s="30"/>
      <c r="X60" s="30"/>
    </row>
    <row r="61" spans="11:30" x14ac:dyDescent="0.3">
      <c r="K61" s="21">
        <v>51</v>
      </c>
      <c r="L61" s="21"/>
      <c r="M61" s="21"/>
      <c r="N61" s="21"/>
      <c r="O61" s="22">
        <f t="shared" si="0"/>
        <v>1</v>
      </c>
      <c r="P61" s="23">
        <f t="shared" si="1"/>
        <v>0</v>
      </c>
      <c r="S61" s="38">
        <f t="shared" si="4"/>
        <v>0</v>
      </c>
      <c r="T61" s="39">
        <f t="shared" si="5"/>
        <v>0</v>
      </c>
      <c r="U61" s="40"/>
      <c r="V61" s="30"/>
      <c r="W61" s="30"/>
      <c r="X61" s="30"/>
    </row>
    <row r="62" spans="11:30" x14ac:dyDescent="0.3">
      <c r="K62" s="21">
        <v>53</v>
      </c>
      <c r="L62" s="21">
        <v>292</v>
      </c>
      <c r="M62" s="21">
        <v>283</v>
      </c>
      <c r="N62" s="21"/>
      <c r="O62" s="22">
        <f t="shared" si="0"/>
        <v>0</v>
      </c>
      <c r="P62" s="23">
        <f t="shared" si="1"/>
        <v>28.75</v>
      </c>
      <c r="S62" s="38">
        <f t="shared" si="4"/>
        <v>24.348630844908673</v>
      </c>
      <c r="T62" s="39">
        <f t="shared" si="5"/>
        <v>24.348630844908673</v>
      </c>
      <c r="U62" s="40"/>
      <c r="V62" s="30"/>
      <c r="W62" s="30"/>
      <c r="X62" s="30"/>
    </row>
    <row r="63" spans="11:30" x14ac:dyDescent="0.3">
      <c r="K63" s="21">
        <v>54</v>
      </c>
      <c r="L63" s="21">
        <v>242</v>
      </c>
      <c r="M63" s="21">
        <v>230</v>
      </c>
      <c r="N63" s="21"/>
      <c r="O63" s="22">
        <f t="shared" si="0"/>
        <v>0</v>
      </c>
      <c r="P63" s="23">
        <f t="shared" si="1"/>
        <v>23.6</v>
      </c>
      <c r="S63" s="38">
        <f t="shared" si="4"/>
        <v>21.765667102943084</v>
      </c>
      <c r="T63" s="39">
        <f t="shared" si="5"/>
        <v>21.765667102943084</v>
      </c>
      <c r="U63" s="40"/>
      <c r="V63" s="30"/>
      <c r="W63" s="30"/>
      <c r="X63" s="30"/>
    </row>
    <row r="64" spans="11:30" x14ac:dyDescent="0.3">
      <c r="K64" s="21">
        <v>55</v>
      </c>
      <c r="L64" s="21">
        <v>273</v>
      </c>
      <c r="M64" s="21">
        <v>257</v>
      </c>
      <c r="N64" s="21"/>
      <c r="O64" s="22">
        <f t="shared" si="0"/>
        <v>0</v>
      </c>
      <c r="P64" s="23">
        <f t="shared" si="1"/>
        <v>26.5</v>
      </c>
      <c r="S64" s="38">
        <f t="shared" si="4"/>
        <v>23.274001245187499</v>
      </c>
      <c r="T64" s="39">
        <f t="shared" si="5"/>
        <v>23.274001245187499</v>
      </c>
      <c r="U64" s="40"/>
      <c r="V64" s="30"/>
      <c r="W64" s="30"/>
      <c r="X64" s="30"/>
    </row>
    <row r="65" spans="11:24" x14ac:dyDescent="0.3">
      <c r="K65" s="21">
        <v>56</v>
      </c>
      <c r="L65" s="21">
        <v>141</v>
      </c>
      <c r="M65" s="21">
        <v>140</v>
      </c>
      <c r="N65" s="21"/>
      <c r="O65" s="22">
        <f t="shared" si="0"/>
        <v>0</v>
      </c>
      <c r="P65" s="23">
        <f t="shared" si="1"/>
        <v>14.05</v>
      </c>
      <c r="S65" s="38">
        <f t="shared" si="4"/>
        <v>15.518827677284445</v>
      </c>
      <c r="T65" s="39">
        <f t="shared" si="5"/>
        <v>15.518827677284445</v>
      </c>
      <c r="U65" s="40"/>
      <c r="V65" s="30"/>
      <c r="W65" s="30"/>
      <c r="X65" s="30"/>
    </row>
    <row r="66" spans="11:24" x14ac:dyDescent="0.3">
      <c r="K66" s="21">
        <v>57</v>
      </c>
      <c r="L66" s="21">
        <v>231</v>
      </c>
      <c r="M66" s="21">
        <v>225</v>
      </c>
      <c r="N66" s="21"/>
      <c r="O66" s="22">
        <f t="shared" si="0"/>
        <v>0</v>
      </c>
      <c r="P66" s="23">
        <f t="shared" si="1"/>
        <v>22.8</v>
      </c>
      <c r="S66" s="38">
        <f t="shared" si="4"/>
        <v>21.322599821218272</v>
      </c>
      <c r="T66" s="39">
        <f t="shared" si="5"/>
        <v>21.322599821218272</v>
      </c>
      <c r="U66" s="40"/>
      <c r="V66" s="30"/>
      <c r="W66" s="30"/>
      <c r="X66" s="30"/>
    </row>
    <row r="67" spans="11:24" x14ac:dyDescent="0.3">
      <c r="K67" s="21">
        <v>59</v>
      </c>
      <c r="L67" s="21">
        <v>212</v>
      </c>
      <c r="M67" s="21">
        <v>208</v>
      </c>
      <c r="N67" s="21"/>
      <c r="O67" s="22">
        <f t="shared" si="0"/>
        <v>0</v>
      </c>
      <c r="P67" s="23">
        <f t="shared" si="1"/>
        <v>21</v>
      </c>
      <c r="S67" s="38">
        <f t="shared" si="4"/>
        <v>20.278804666519004</v>
      </c>
      <c r="T67" s="39">
        <f t="shared" si="5"/>
        <v>20.278804666519004</v>
      </c>
      <c r="U67" s="40"/>
      <c r="V67" s="30"/>
      <c r="W67" s="30"/>
      <c r="X67" s="30"/>
    </row>
    <row r="68" spans="11:24" x14ac:dyDescent="0.3">
      <c r="K68" s="21">
        <v>60</v>
      </c>
      <c r="L68" s="21">
        <v>257</v>
      </c>
      <c r="M68" s="21">
        <v>254</v>
      </c>
      <c r="N68" s="21"/>
      <c r="O68" s="22">
        <f t="shared" si="0"/>
        <v>0</v>
      </c>
      <c r="P68" s="23">
        <f t="shared" si="1"/>
        <v>25.55</v>
      </c>
      <c r="S68" s="38">
        <f t="shared" si="4"/>
        <v>22.795997945858677</v>
      </c>
      <c r="T68" s="39">
        <f t="shared" si="5"/>
        <v>22.795997945858677</v>
      </c>
      <c r="U68" s="40"/>
      <c r="V68" s="30"/>
      <c r="W68" s="30"/>
      <c r="X68" s="30"/>
    </row>
    <row r="69" spans="11:24" x14ac:dyDescent="0.3">
      <c r="K69" s="21">
        <v>61</v>
      </c>
      <c r="L69" s="21">
        <v>227</v>
      </c>
      <c r="M69" s="21">
        <v>227</v>
      </c>
      <c r="N69" s="21"/>
      <c r="O69" s="22">
        <f t="shared" ref="O69:O84" si="6">IF(L69="",1,0)</f>
        <v>0</v>
      </c>
      <c r="P69" s="23">
        <f t="shared" ref="P69:P84" si="7">(L69+M69)/20</f>
        <v>22.7</v>
      </c>
      <c r="S69" s="38">
        <f t="shared" si="4"/>
        <v>21.266341516510444</v>
      </c>
      <c r="T69" s="39">
        <f t="shared" si="5"/>
        <v>21.266341516510444</v>
      </c>
      <c r="U69" s="40"/>
      <c r="V69" s="30"/>
      <c r="W69" s="30"/>
      <c r="X69" s="30"/>
    </row>
    <row r="70" spans="11:24" x14ac:dyDescent="0.3">
      <c r="K70" s="21">
        <v>62</v>
      </c>
      <c r="L70" s="21">
        <v>284</v>
      </c>
      <c r="M70" s="21">
        <v>279</v>
      </c>
      <c r="N70" s="21"/>
      <c r="O70" s="22">
        <f t="shared" si="6"/>
        <v>0</v>
      </c>
      <c r="P70" s="23">
        <f t="shared" si="7"/>
        <v>28.15</v>
      </c>
      <c r="S70" s="38">
        <f t="shared" ref="S70:S85" si="8">P70/($W$4+$W$3*P70)</f>
        <v>24.069637716968057</v>
      </c>
      <c r="T70" s="39">
        <f t="shared" ref="T70:T84" si="9">IF(N70&gt;0,N70,S70)</f>
        <v>24.069637716968057</v>
      </c>
      <c r="U70" s="40"/>
      <c r="V70" s="30"/>
      <c r="W70" s="30"/>
      <c r="X70" s="30"/>
    </row>
    <row r="71" spans="11:24" x14ac:dyDescent="0.3">
      <c r="K71" s="21">
        <v>63</v>
      </c>
      <c r="L71" s="21"/>
      <c r="M71" s="21"/>
      <c r="N71" s="21"/>
      <c r="O71" s="22">
        <f t="shared" si="6"/>
        <v>1</v>
      </c>
      <c r="P71" s="23">
        <f t="shared" si="7"/>
        <v>0</v>
      </c>
      <c r="S71" s="38">
        <f t="shared" si="8"/>
        <v>0</v>
      </c>
      <c r="T71" s="39">
        <f t="shared" si="9"/>
        <v>0</v>
      </c>
      <c r="U71" s="40"/>
      <c r="V71" s="30"/>
      <c r="W71" s="30"/>
      <c r="X71" s="30"/>
    </row>
    <row r="72" spans="11:24" x14ac:dyDescent="0.3">
      <c r="K72" s="21">
        <v>65</v>
      </c>
      <c r="L72" s="21">
        <v>240</v>
      </c>
      <c r="M72" s="21">
        <v>235</v>
      </c>
      <c r="N72" s="21"/>
      <c r="O72" s="22">
        <f t="shared" si="6"/>
        <v>0</v>
      </c>
      <c r="P72" s="23">
        <f t="shared" si="7"/>
        <v>23.75</v>
      </c>
      <c r="S72" s="38">
        <f t="shared" si="8"/>
        <v>21.847382036653329</v>
      </c>
      <c r="T72" s="39">
        <f t="shared" si="9"/>
        <v>21.847382036653329</v>
      </c>
      <c r="U72" s="40"/>
      <c r="V72" s="30"/>
      <c r="W72" s="30"/>
      <c r="X72" s="30"/>
    </row>
    <row r="73" spans="11:24" x14ac:dyDescent="0.3">
      <c r="K73" s="21">
        <v>66</v>
      </c>
      <c r="L73" s="21">
        <v>290</v>
      </c>
      <c r="M73" s="21">
        <v>289</v>
      </c>
      <c r="N73" s="21"/>
      <c r="O73" s="22">
        <f t="shared" si="6"/>
        <v>0</v>
      </c>
      <c r="P73" s="23">
        <f t="shared" si="7"/>
        <v>28.95</v>
      </c>
      <c r="S73" s="38">
        <f t="shared" si="8"/>
        <v>24.440451790009053</v>
      </c>
      <c r="T73" s="39">
        <f t="shared" si="9"/>
        <v>24.440451790009053</v>
      </c>
      <c r="U73" s="40"/>
      <c r="V73" s="30"/>
      <c r="W73" s="30"/>
      <c r="X73" s="30"/>
    </row>
    <row r="74" spans="11:24" x14ac:dyDescent="0.3">
      <c r="K74" s="21">
        <v>67</v>
      </c>
      <c r="L74" s="21">
        <v>270</v>
      </c>
      <c r="M74" s="21">
        <v>274</v>
      </c>
      <c r="N74" s="21"/>
      <c r="O74" s="22">
        <f t="shared" si="6"/>
        <v>0</v>
      </c>
      <c r="P74" s="23">
        <f t="shared" si="7"/>
        <v>27.2</v>
      </c>
      <c r="S74" s="38">
        <f t="shared" si="8"/>
        <v>23.616760384419262</v>
      </c>
      <c r="T74" s="39">
        <f t="shared" si="9"/>
        <v>23.616760384419262</v>
      </c>
      <c r="U74" s="40"/>
      <c r="V74" s="30"/>
      <c r="W74" s="30"/>
      <c r="X74" s="30"/>
    </row>
    <row r="75" spans="11:24" x14ac:dyDescent="0.3">
      <c r="K75" s="21">
        <v>68</v>
      </c>
      <c r="L75" s="21">
        <v>188</v>
      </c>
      <c r="M75" s="21">
        <v>198</v>
      </c>
      <c r="N75" s="21"/>
      <c r="O75" s="22">
        <f t="shared" si="6"/>
        <v>0</v>
      </c>
      <c r="P75" s="23">
        <f t="shared" si="7"/>
        <v>19.3</v>
      </c>
      <c r="S75" s="38">
        <f t="shared" si="8"/>
        <v>19.228593588800152</v>
      </c>
      <c r="T75" s="39">
        <f t="shared" si="9"/>
        <v>19.228593588800152</v>
      </c>
      <c r="U75" s="40"/>
      <c r="V75" s="30"/>
      <c r="W75" s="30"/>
      <c r="X75" s="30"/>
    </row>
    <row r="76" spans="11:24" x14ac:dyDescent="0.3">
      <c r="K76" s="21">
        <v>69</v>
      </c>
      <c r="L76" s="21">
        <v>170</v>
      </c>
      <c r="M76" s="21">
        <v>155</v>
      </c>
      <c r="N76" s="21"/>
      <c r="O76" s="22">
        <f t="shared" si="6"/>
        <v>0</v>
      </c>
      <c r="P76" s="23">
        <f t="shared" si="7"/>
        <v>16.25</v>
      </c>
      <c r="S76" s="38">
        <f t="shared" si="8"/>
        <v>17.167243918294471</v>
      </c>
      <c r="T76" s="39">
        <f t="shared" si="9"/>
        <v>17.167243918294471</v>
      </c>
      <c r="U76" s="40"/>
      <c r="V76" s="30"/>
      <c r="W76" s="30"/>
      <c r="X76" s="30"/>
    </row>
    <row r="77" spans="11:24" x14ac:dyDescent="0.3">
      <c r="K77" s="21">
        <v>70</v>
      </c>
      <c r="L77" s="21">
        <v>235</v>
      </c>
      <c r="M77" s="21">
        <v>239</v>
      </c>
      <c r="N77" s="21"/>
      <c r="O77" s="22">
        <f t="shared" si="6"/>
        <v>0</v>
      </c>
      <c r="P77" s="23">
        <f t="shared" si="7"/>
        <v>23.7</v>
      </c>
      <c r="S77" s="38">
        <f t="shared" si="8"/>
        <v>21.820190710167253</v>
      </c>
      <c r="T77" s="39">
        <f t="shared" si="9"/>
        <v>21.820190710167253</v>
      </c>
      <c r="U77" s="40"/>
      <c r="V77" s="30"/>
      <c r="W77" s="30"/>
      <c r="X77" s="30"/>
    </row>
    <row r="78" spans="11:24" x14ac:dyDescent="0.3">
      <c r="K78" s="21">
        <v>72</v>
      </c>
      <c r="L78" s="21">
        <v>198</v>
      </c>
      <c r="M78" s="21">
        <v>211</v>
      </c>
      <c r="N78" s="21"/>
      <c r="O78" s="22">
        <f t="shared" si="6"/>
        <v>0</v>
      </c>
      <c r="P78" s="23">
        <f t="shared" si="7"/>
        <v>20.45</v>
      </c>
      <c r="S78" s="38">
        <f t="shared" si="8"/>
        <v>19.946170868624602</v>
      </c>
      <c r="T78" s="39">
        <f t="shared" si="9"/>
        <v>19.946170868624602</v>
      </c>
      <c r="U78" s="40"/>
      <c r="V78" s="30"/>
      <c r="W78" s="30"/>
      <c r="X78" s="30"/>
    </row>
    <row r="79" spans="11:24" x14ac:dyDescent="0.3">
      <c r="K79" s="21">
        <v>74</v>
      </c>
      <c r="L79" s="21">
        <v>244</v>
      </c>
      <c r="M79" s="21">
        <v>236</v>
      </c>
      <c r="N79" s="21"/>
      <c r="O79" s="22">
        <f t="shared" si="6"/>
        <v>0</v>
      </c>
      <c r="P79" s="23">
        <f t="shared" si="7"/>
        <v>24</v>
      </c>
      <c r="S79" s="38">
        <f t="shared" si="8"/>
        <v>21.982638735572408</v>
      </c>
      <c r="T79" s="39">
        <f t="shared" si="9"/>
        <v>21.982638735572408</v>
      </c>
      <c r="U79" s="40"/>
      <c r="V79" s="30"/>
      <c r="W79" s="30"/>
      <c r="X79" s="30"/>
    </row>
    <row r="80" spans="11:24" x14ac:dyDescent="0.3">
      <c r="K80" s="21">
        <v>75</v>
      </c>
      <c r="L80" s="21">
        <v>236</v>
      </c>
      <c r="M80" s="21">
        <v>240</v>
      </c>
      <c r="N80" s="21"/>
      <c r="O80" s="22">
        <f t="shared" si="6"/>
        <v>0</v>
      </c>
      <c r="P80" s="23">
        <f t="shared" si="7"/>
        <v>23.8</v>
      </c>
      <c r="S80" s="38">
        <f t="shared" si="8"/>
        <v>21.874526540202393</v>
      </c>
      <c r="T80" s="39">
        <f t="shared" si="9"/>
        <v>21.874526540202393</v>
      </c>
      <c r="U80" s="40"/>
      <c r="V80" s="30"/>
      <c r="W80" s="30"/>
      <c r="X80" s="30"/>
    </row>
    <row r="81" spans="11:24" x14ac:dyDescent="0.3">
      <c r="K81" s="21">
        <v>76</v>
      </c>
      <c r="L81" s="21">
        <v>226</v>
      </c>
      <c r="M81" s="21">
        <v>218</v>
      </c>
      <c r="N81" s="21"/>
      <c r="O81" s="22">
        <f t="shared" si="6"/>
        <v>0</v>
      </c>
      <c r="P81" s="23">
        <f t="shared" si="7"/>
        <v>22.2</v>
      </c>
      <c r="S81" s="38">
        <f t="shared" si="8"/>
        <v>20.982061380344906</v>
      </c>
      <c r="T81" s="39">
        <f t="shared" si="9"/>
        <v>20.982061380344906</v>
      </c>
      <c r="U81" s="40"/>
      <c r="V81" s="30"/>
      <c r="W81" s="30"/>
      <c r="X81" s="30"/>
    </row>
    <row r="82" spans="11:24" x14ac:dyDescent="0.3">
      <c r="K82" s="21">
        <v>77</v>
      </c>
      <c r="L82" s="21">
        <v>179</v>
      </c>
      <c r="M82" s="21">
        <v>171</v>
      </c>
      <c r="N82" s="21"/>
      <c r="O82" s="22">
        <f t="shared" si="6"/>
        <v>0</v>
      </c>
      <c r="P82" s="23">
        <f t="shared" si="7"/>
        <v>17.5</v>
      </c>
      <c r="S82" s="38">
        <f t="shared" si="8"/>
        <v>18.041431378809918</v>
      </c>
      <c r="T82" s="39">
        <f t="shared" si="9"/>
        <v>18.041431378809918</v>
      </c>
      <c r="U82" s="40"/>
      <c r="V82" s="30"/>
      <c r="W82" s="30"/>
      <c r="X82" s="30"/>
    </row>
    <row r="83" spans="11:24" x14ac:dyDescent="0.3">
      <c r="K83" s="21">
        <v>78</v>
      </c>
      <c r="L83" s="21">
        <v>294</v>
      </c>
      <c r="M83" s="21">
        <v>301</v>
      </c>
      <c r="N83" s="21"/>
      <c r="O83" s="22">
        <f t="shared" si="6"/>
        <v>0</v>
      </c>
      <c r="P83" s="23">
        <f t="shared" si="7"/>
        <v>29.75</v>
      </c>
      <c r="S83" s="38">
        <f t="shared" si="8"/>
        <v>24.801998792801605</v>
      </c>
      <c r="T83" s="39">
        <f t="shared" si="9"/>
        <v>24.801998792801605</v>
      </c>
      <c r="U83" s="40"/>
      <c r="V83" s="30"/>
      <c r="W83" s="30"/>
      <c r="X83" s="30"/>
    </row>
    <row r="84" spans="11:24" x14ac:dyDescent="0.3">
      <c r="K84" s="21">
        <v>79</v>
      </c>
      <c r="L84" s="21">
        <v>182</v>
      </c>
      <c r="M84" s="21">
        <v>190</v>
      </c>
      <c r="N84" s="21"/>
      <c r="O84" s="22">
        <f t="shared" si="6"/>
        <v>0</v>
      </c>
      <c r="P84" s="23">
        <f t="shared" si="7"/>
        <v>18.600000000000001</v>
      </c>
      <c r="S84" s="38">
        <f t="shared" si="8"/>
        <v>18.776524390021837</v>
      </c>
      <c r="T84" s="39">
        <f t="shared" si="9"/>
        <v>18.776524390021837</v>
      </c>
      <c r="U84" s="40"/>
      <c r="V84" s="30"/>
      <c r="W84" s="30"/>
      <c r="X84" s="30"/>
    </row>
  </sheetData>
  <mergeCells count="17">
    <mergeCell ref="A5:I6"/>
    <mergeCell ref="V5:W26"/>
    <mergeCell ref="B8:H8"/>
    <mergeCell ref="Z8:AE10"/>
    <mergeCell ref="B29:H29"/>
    <mergeCell ref="O3:O4"/>
    <mergeCell ref="P3:P4"/>
    <mergeCell ref="Q3:Q4"/>
    <mergeCell ref="R3:R4"/>
    <mergeCell ref="S3:S4"/>
    <mergeCell ref="T3:T4"/>
    <mergeCell ref="A2:I2"/>
    <mergeCell ref="A3:I4"/>
    <mergeCell ref="K3:K4"/>
    <mergeCell ref="L3:L4"/>
    <mergeCell ref="M3:M4"/>
    <mergeCell ref="N3:N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25</xdr:col>
                <xdr:colOff>22860</xdr:colOff>
                <xdr:row>1</xdr:row>
                <xdr:rowOff>114300</xdr:rowOff>
              </from>
              <to>
                <xdr:col>30</xdr:col>
                <xdr:colOff>22860</xdr:colOff>
                <xdr:row>4</xdr:row>
                <xdr:rowOff>22860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Ex_321</vt:lpstr>
      <vt:lpstr>Sheet1</vt:lpstr>
      <vt:lpstr>Ex_321!_Toc36579243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dcterms:created xsi:type="dcterms:W3CDTF">2023-03-11T14:57:21Z</dcterms:created>
  <dcterms:modified xsi:type="dcterms:W3CDTF">2023-03-11T15:07:44Z</dcterms:modified>
</cp:coreProperties>
</file>