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LG_Backup\Susana\Aulas\1_InventarioFlorestal\"/>
    </mc:Choice>
  </mc:AlternateContent>
  <bookViews>
    <workbookView xWindow="0" yWindow="0" windowWidth="23040" windowHeight="9192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60" i="1" l="1"/>
  <c r="Q61" i="1"/>
  <c r="Q62" i="1"/>
  <c r="Q63" i="1"/>
  <c r="Q59" i="1"/>
  <c r="R59" i="1" s="1"/>
  <c r="T55" i="1"/>
  <c r="R63" i="1"/>
  <c r="S63" i="1" s="1"/>
  <c r="J63" i="1"/>
  <c r="O6" i="1"/>
  <c r="P6" i="1" s="1"/>
  <c r="B6" i="1"/>
  <c r="A7" i="1" s="1"/>
  <c r="B39" i="1"/>
  <c r="C39" i="1" s="1"/>
  <c r="K64" i="1"/>
  <c r="J59" i="1"/>
  <c r="I60" i="1"/>
  <c r="I61" i="1"/>
  <c r="I62" i="1"/>
  <c r="I63" i="1"/>
  <c r="I59" i="1"/>
  <c r="K63" i="1"/>
  <c r="E63" i="1"/>
  <c r="E60" i="1"/>
  <c r="E61" i="1"/>
  <c r="E62" i="1"/>
  <c r="E59" i="1"/>
  <c r="O59" i="1"/>
  <c r="P60" i="1"/>
  <c r="P61" i="1"/>
  <c r="P62" i="1"/>
  <c r="P63" i="1"/>
  <c r="P59" i="1"/>
  <c r="W51" i="1"/>
  <c r="L51" i="1"/>
  <c r="U50" i="1"/>
  <c r="V50" i="1"/>
  <c r="V46" i="1"/>
  <c r="V45" i="1"/>
  <c r="V44" i="1"/>
  <c r="V43" i="1"/>
  <c r="V42" i="1"/>
  <c r="H50" i="1"/>
  <c r="I50" i="1"/>
  <c r="I43" i="1"/>
  <c r="I44" i="1"/>
  <c r="I45" i="1"/>
  <c r="I46" i="1"/>
  <c r="I42" i="1"/>
  <c r="J62" i="1"/>
  <c r="K62" i="1" s="1"/>
  <c r="J61" i="1"/>
  <c r="K61" i="1" s="1"/>
  <c r="O39" i="1"/>
  <c r="N40" i="1" s="1"/>
  <c r="O40" i="1" s="1"/>
  <c r="N41" i="1" s="1"/>
  <c r="V35" i="1"/>
  <c r="I35" i="1"/>
  <c r="U17" i="1"/>
  <c r="V14" i="1"/>
  <c r="V11" i="1"/>
  <c r="V2" i="1"/>
  <c r="H27" i="1"/>
  <c r="I27" i="1" s="1"/>
  <c r="J27" i="1" s="1"/>
  <c r="H28" i="1"/>
  <c r="I28" i="1" s="1"/>
  <c r="J28" i="1" s="1"/>
  <c r="H29" i="1"/>
  <c r="I29" i="1" s="1"/>
  <c r="J29" i="1" s="1"/>
  <c r="H26" i="1"/>
  <c r="I26" i="1" s="1"/>
  <c r="J26" i="1" s="1"/>
  <c r="H17" i="1"/>
  <c r="I2" i="1"/>
  <c r="V13" i="1" s="1"/>
  <c r="N7" i="1" l="1"/>
  <c r="B7" i="1"/>
  <c r="A8" i="1" s="1"/>
  <c r="C6" i="1"/>
  <c r="A40" i="1"/>
  <c r="K59" i="1"/>
  <c r="J60" i="1"/>
  <c r="K60" i="1" s="1"/>
  <c r="V12" i="1"/>
  <c r="P39" i="1"/>
  <c r="I14" i="1"/>
  <c r="I13" i="1"/>
  <c r="I12" i="1"/>
  <c r="O41" i="1"/>
  <c r="N42" i="1" s="1"/>
  <c r="P40" i="1"/>
  <c r="J30" i="1"/>
  <c r="V17" i="1"/>
  <c r="I11" i="1"/>
  <c r="O7" i="1" l="1"/>
  <c r="N8" i="1" s="1"/>
  <c r="C8" i="1"/>
  <c r="B8" i="1"/>
  <c r="A9" i="1" s="1"/>
  <c r="C7" i="1"/>
  <c r="B40" i="1"/>
  <c r="A41" i="1" s="1"/>
  <c r="C40" i="1"/>
  <c r="T22" i="1"/>
  <c r="I17" i="1"/>
  <c r="O42" i="1"/>
  <c r="N43" i="1" s="1"/>
  <c r="P41" i="1"/>
  <c r="O8" i="1" l="1"/>
  <c r="N9" i="1" s="1"/>
  <c r="P7" i="1"/>
  <c r="C9" i="1"/>
  <c r="B9" i="1"/>
  <c r="A10" i="1" s="1"/>
  <c r="C41" i="1"/>
  <c r="B41" i="1"/>
  <c r="A42" i="1" s="1"/>
  <c r="Q26" i="1"/>
  <c r="R60" i="1"/>
  <c r="S60" i="1" s="1"/>
  <c r="R62" i="1"/>
  <c r="S62" i="1" s="1"/>
  <c r="Q28" i="1"/>
  <c r="R28" i="1" s="1"/>
  <c r="S28" i="1" s="1"/>
  <c r="Q27" i="1"/>
  <c r="R27" i="1" s="1"/>
  <c r="S27" i="1" s="1"/>
  <c r="S59" i="1"/>
  <c r="Q29" i="1"/>
  <c r="R29" i="1" s="1"/>
  <c r="S29" i="1" s="1"/>
  <c r="R61" i="1"/>
  <c r="S61" i="1" s="1"/>
  <c r="O43" i="1"/>
  <c r="N44" i="1" s="1"/>
  <c r="P42" i="1"/>
  <c r="S64" i="1" l="1"/>
  <c r="P9" i="1"/>
  <c r="O9" i="1"/>
  <c r="N10" i="1" s="1"/>
  <c r="P8" i="1"/>
  <c r="C10" i="1"/>
  <c r="B10" i="1"/>
  <c r="A11" i="1" s="1"/>
  <c r="C42" i="1"/>
  <c r="B42" i="1"/>
  <c r="A43" i="1" s="1"/>
  <c r="R26" i="1"/>
  <c r="S26" i="1" s="1"/>
  <c r="S30" i="1" s="1"/>
  <c r="O44" i="1"/>
  <c r="N45" i="1" s="1"/>
  <c r="P43" i="1"/>
  <c r="O10" i="1" l="1"/>
  <c r="N11" i="1" s="1"/>
  <c r="C11" i="1"/>
  <c r="B11" i="1"/>
  <c r="A12" i="1" s="1"/>
  <c r="B43" i="1"/>
  <c r="A44" i="1" s="1"/>
  <c r="P44" i="1"/>
  <c r="O45" i="1"/>
  <c r="N46" i="1" s="1"/>
  <c r="O11" i="1" l="1"/>
  <c r="N12" i="1" s="1"/>
  <c r="P11" i="1"/>
  <c r="P10" i="1"/>
  <c r="C12" i="1"/>
  <c r="B12" i="1"/>
  <c r="A13" i="1" s="1"/>
  <c r="C44" i="1"/>
  <c r="B44" i="1"/>
  <c r="A45" i="1" s="1"/>
  <c r="C43" i="1"/>
  <c r="O46" i="1"/>
  <c r="N47" i="1" s="1"/>
  <c r="P46" i="1"/>
  <c r="P45" i="1"/>
  <c r="O12" i="1" l="1"/>
  <c r="N13" i="1" s="1"/>
  <c r="C13" i="1"/>
  <c r="B13" i="1"/>
  <c r="A14" i="1" s="1"/>
  <c r="C45" i="1"/>
  <c r="B45" i="1"/>
  <c r="A46" i="1" s="1"/>
  <c r="O47" i="1"/>
  <c r="N48" i="1" s="1"/>
  <c r="O13" i="1" l="1"/>
  <c r="N14" i="1" s="1"/>
  <c r="P12" i="1"/>
  <c r="C14" i="1"/>
  <c r="B14" i="1"/>
  <c r="A15" i="1" s="1"/>
  <c r="B46" i="1"/>
  <c r="A47" i="1" s="1"/>
  <c r="P47" i="1"/>
  <c r="O48" i="1"/>
  <c r="P48" i="1" s="1"/>
  <c r="O14" i="1" l="1"/>
  <c r="N15" i="1" s="1"/>
  <c r="P13" i="1"/>
  <c r="B15" i="1"/>
  <c r="C15" i="1" s="1"/>
  <c r="C47" i="1"/>
  <c r="B47" i="1"/>
  <c r="A48" i="1" s="1"/>
  <c r="C46" i="1"/>
  <c r="P15" i="1" l="1"/>
  <c r="O15" i="1"/>
  <c r="P14" i="1"/>
  <c r="B48" i="1"/>
  <c r="C48" i="1" s="1"/>
</calcChain>
</file>

<file path=xl/sharedStrings.xml><?xml version="1.0" encoding="utf-8"?>
<sst xmlns="http://schemas.openxmlformats.org/spreadsheetml/2006/main" count="180" uniqueCount="43">
  <si>
    <t>1.2.6 a)</t>
  </si>
  <si>
    <t>Figura 9</t>
  </si>
  <si>
    <t>Classe</t>
  </si>
  <si>
    <t>d</t>
  </si>
  <si>
    <t>Nº árvores</t>
  </si>
  <si>
    <t>Árvores modelo</t>
  </si>
  <si>
    <t>hdom</t>
  </si>
  <si>
    <t>Por parcela</t>
  </si>
  <si>
    <t>Por ha</t>
  </si>
  <si>
    <t>h</t>
  </si>
  <si>
    <t>IIII</t>
  </si>
  <si>
    <t>II</t>
  </si>
  <si>
    <t>III</t>
  </si>
  <si>
    <t>I</t>
  </si>
  <si>
    <r>
      <t>Totais:</t>
    </r>
    <r>
      <rPr>
        <sz val="11"/>
        <color theme="1"/>
        <rFont val="Arial"/>
        <family val="2"/>
      </rPr>
      <t xml:space="preserve"> </t>
    </r>
  </si>
  <si>
    <t>Médias:</t>
  </si>
  <si>
    <t>classe de d</t>
  </si>
  <si>
    <t>Area=</t>
  </si>
  <si>
    <t>fexp=</t>
  </si>
  <si>
    <t>lim inf</t>
  </si>
  <si>
    <t>lim sup</t>
  </si>
  <si>
    <t>intervalo</t>
  </si>
  <si>
    <r>
      <t>β</t>
    </r>
    <r>
      <rPr>
        <b/>
        <vertAlign val="subscript"/>
        <sz val="9"/>
        <color theme="1"/>
        <rFont val="Arial"/>
        <family val="2"/>
      </rPr>
      <t>0</t>
    </r>
  </si>
  <si>
    <r>
      <t>β</t>
    </r>
    <r>
      <rPr>
        <b/>
        <vertAlign val="subscript"/>
        <sz val="9"/>
        <color theme="1"/>
        <rFont val="Arial"/>
        <family val="2"/>
      </rPr>
      <t>1</t>
    </r>
  </si>
  <si>
    <r>
      <t>β</t>
    </r>
    <r>
      <rPr>
        <b/>
        <vertAlign val="subscript"/>
        <sz val="9"/>
        <color theme="1"/>
        <rFont val="Arial"/>
        <family val="2"/>
      </rPr>
      <t>2</t>
    </r>
  </si>
  <si>
    <t>[27.5 - 32.5[</t>
  </si>
  <si>
    <t>[32.5 - 37.5[</t>
  </si>
  <si>
    <t>[37.5 - 42.5[</t>
  </si>
  <si>
    <t>[42.5 - 47.5[</t>
  </si>
  <si>
    <t>Ni</t>
  </si>
  <si>
    <t>hs</t>
  </si>
  <si>
    <t>vi</t>
  </si>
  <si>
    <t>Vi</t>
  </si>
  <si>
    <t>pov</t>
  </si>
  <si>
    <t>árv média</t>
  </si>
  <si>
    <t>árv.média</t>
  </si>
  <si>
    <t>m3 ha-1</t>
  </si>
  <si>
    <t>[17.5 - 22.5[</t>
  </si>
  <si>
    <t>[22.5 - 27.5[</t>
  </si>
  <si>
    <t>1.2.6 b)</t>
  </si>
  <si>
    <r>
      <t>β</t>
    </r>
    <r>
      <rPr>
        <b/>
        <vertAlign val="subscript"/>
        <sz val="9"/>
        <color theme="1"/>
        <rFont val="Arial"/>
        <family val="2"/>
      </rPr>
      <t>3</t>
    </r>
  </si>
  <si>
    <t>prova 1</t>
  </si>
  <si>
    <t>prova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</si>
</sst>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8" formatCode="0.000"/>
  </numFmts>
  <fonts count="19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0"/>
      <color rgb="FF0000FF"/>
      <name val="Arial"/>
      <family val="2"/>
    </font>
    <font>
      <sz val="10"/>
      <color rgb="FF0000FF"/>
      <name val="Monotype Corsiva"/>
      <family val="4"/>
    </font>
    <font>
      <strike/>
      <sz val="10"/>
      <color rgb="FF0000FF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sz val="10"/>
      <name val="Calibri"/>
      <family val="2"/>
      <scheme val="minor"/>
    </font>
    <font>
      <b/>
      <sz val="9"/>
      <color theme="1"/>
      <name val="Arial"/>
      <family val="2"/>
    </font>
    <font>
      <b/>
      <vertAlign val="subscript"/>
      <sz val="9"/>
      <color theme="1"/>
      <name val="Arial"/>
      <family val="2"/>
    </font>
    <font>
      <sz val="9"/>
      <color theme="1"/>
      <name val="Arial"/>
      <family val="2"/>
    </font>
    <font>
      <b/>
      <sz val="11"/>
      <color theme="9"/>
      <name val="Arial"/>
      <family val="2"/>
    </font>
    <font>
      <b/>
      <sz val="11"/>
      <color theme="9"/>
      <name val="Calibri"/>
      <family val="2"/>
      <scheme val="minor"/>
    </font>
    <font>
      <b/>
      <sz val="10"/>
      <color theme="7" tint="-0.249977111117893"/>
      <name val="Calibri"/>
      <family val="2"/>
      <scheme val="minor"/>
    </font>
    <font>
      <b/>
      <sz val="10"/>
      <color rgb="FF0000FF"/>
      <name val="Monotype Corsiva"/>
      <family val="4"/>
    </font>
    <font>
      <sz val="9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3" fillId="0" borderId="2" xfId="0" applyFont="1" applyBorder="1" applyAlignment="1">
      <alignment horizontal="justify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justify" vertical="center" wrapText="1"/>
    </xf>
    <xf numFmtId="0" fontId="6" fillId="0" borderId="7" xfId="0" applyFont="1" applyBorder="1" applyAlignment="1">
      <alignment horizontal="justify" vertical="center" wrapText="1"/>
    </xf>
    <xf numFmtId="0" fontId="6" fillId="0" borderId="10" xfId="0" applyFont="1" applyBorder="1" applyAlignment="1">
      <alignment horizontal="justify" vertical="center" wrapText="1"/>
    </xf>
    <xf numFmtId="0" fontId="7" fillId="0" borderId="7" xfId="0" applyFont="1" applyBorder="1" applyAlignment="1">
      <alignment horizontal="justify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right" vertical="center" wrapText="1"/>
    </xf>
    <xf numFmtId="0" fontId="8" fillId="0" borderId="4" xfId="0" applyFont="1" applyBorder="1" applyAlignment="1">
      <alignment horizontal="right" vertical="center" wrapText="1"/>
    </xf>
    <xf numFmtId="0" fontId="8" fillId="0" borderId="5" xfId="0" applyFont="1" applyBorder="1" applyAlignment="1">
      <alignment horizontal="right" vertical="center" wrapText="1"/>
    </xf>
    <xf numFmtId="0" fontId="6" fillId="0" borderId="11" xfId="0" applyFont="1" applyBorder="1" applyAlignment="1">
      <alignment horizontal="justify" vertical="center" wrapText="1"/>
    </xf>
    <xf numFmtId="0" fontId="6" fillId="0" borderId="5" xfId="0" applyFont="1" applyBorder="1" applyAlignment="1">
      <alignment horizontal="justify" vertical="center" wrapText="1"/>
    </xf>
    <xf numFmtId="0" fontId="0" fillId="0" borderId="0" xfId="0" applyFill="1"/>
    <xf numFmtId="0" fontId="3" fillId="0" borderId="7" xfId="0" applyFont="1" applyFill="1" applyBorder="1" applyAlignment="1">
      <alignment horizontal="justify" vertical="center" wrapText="1"/>
    </xf>
    <xf numFmtId="0" fontId="6" fillId="0" borderId="7" xfId="0" applyFont="1" applyFill="1" applyBorder="1" applyAlignment="1">
      <alignment horizontal="justify" vertical="center" wrapText="1"/>
    </xf>
    <xf numFmtId="0" fontId="3" fillId="0" borderId="7" xfId="0" applyFont="1" applyBorder="1" applyAlignment="1">
      <alignment horizontal="center" vertical="center" wrapText="1"/>
    </xf>
    <xf numFmtId="0" fontId="0" fillId="0" borderId="12" xfId="0" applyBorder="1"/>
    <xf numFmtId="0" fontId="0" fillId="0" borderId="12" xfId="0" applyBorder="1" applyAlignment="1">
      <alignment horizontal="center"/>
    </xf>
    <xf numFmtId="0" fontId="0" fillId="0" borderId="0" xfId="0" applyAlignment="1">
      <alignment horizontal="right"/>
    </xf>
    <xf numFmtId="0" fontId="0" fillId="0" borderId="0" xfId="0" applyFill="1" applyAlignment="1">
      <alignment horizontal="left"/>
    </xf>
    <xf numFmtId="0" fontId="0" fillId="0" borderId="0" xfId="0" applyAlignment="1">
      <alignment horizontal="left"/>
    </xf>
    <xf numFmtId="0" fontId="10" fillId="0" borderId="7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wrapText="1"/>
    </xf>
    <xf numFmtId="0" fontId="0" fillId="2" borderId="0" xfId="0" applyFill="1"/>
    <xf numFmtId="0" fontId="11" fillId="0" borderId="1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/>
    </xf>
    <xf numFmtId="0" fontId="14" fillId="4" borderId="7" xfId="0" applyFont="1" applyFill="1" applyBorder="1" applyAlignment="1">
      <alignment horizontal="center" vertical="center" wrapText="1"/>
    </xf>
    <xf numFmtId="0" fontId="14" fillId="5" borderId="7" xfId="0" applyFont="1" applyFill="1" applyBorder="1" applyAlignment="1">
      <alignment horizontal="center" vertical="center" wrapText="1"/>
    </xf>
    <xf numFmtId="0" fontId="14" fillId="6" borderId="7" xfId="0" applyFont="1" applyFill="1" applyBorder="1" applyAlignment="1">
      <alignment horizontal="center" vertical="center" wrapText="1"/>
    </xf>
    <xf numFmtId="0" fontId="14" fillId="7" borderId="7" xfId="0" applyFont="1" applyFill="1" applyBorder="1" applyAlignment="1">
      <alignment horizontal="center" vertical="center" wrapText="1"/>
    </xf>
    <xf numFmtId="0" fontId="6" fillId="7" borderId="10" xfId="0" applyFont="1" applyFill="1" applyBorder="1" applyAlignment="1">
      <alignment horizontal="justify" vertical="center" wrapText="1"/>
    </xf>
    <xf numFmtId="0" fontId="6" fillId="3" borderId="10" xfId="0" applyFont="1" applyFill="1" applyBorder="1" applyAlignment="1">
      <alignment horizontal="justify" vertical="center" wrapText="1"/>
    </xf>
    <xf numFmtId="0" fontId="6" fillId="6" borderId="10" xfId="0" applyFont="1" applyFill="1" applyBorder="1" applyAlignment="1">
      <alignment horizontal="justify" vertical="center" wrapText="1"/>
    </xf>
    <xf numFmtId="0" fontId="6" fillId="4" borderId="10" xfId="0" applyFont="1" applyFill="1" applyBorder="1" applyAlignment="1">
      <alignment horizontal="justify" vertical="center" wrapText="1"/>
    </xf>
    <xf numFmtId="0" fontId="8" fillId="0" borderId="11" xfId="0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15" fillId="6" borderId="12" xfId="0" applyFont="1" applyFill="1" applyBorder="1" applyAlignment="1">
      <alignment horizontal="center"/>
    </xf>
    <xf numFmtId="0" fontId="15" fillId="4" borderId="12" xfId="0" applyFont="1" applyFill="1" applyBorder="1" applyAlignment="1">
      <alignment horizontal="center"/>
    </xf>
    <xf numFmtId="0" fontId="15" fillId="7" borderId="12" xfId="0" applyFont="1" applyFill="1" applyBorder="1" applyAlignment="1">
      <alignment horizontal="center"/>
    </xf>
    <xf numFmtId="0" fontId="15" fillId="3" borderId="12" xfId="0" applyFont="1" applyFill="1" applyBorder="1" applyAlignment="1">
      <alignment horizontal="center"/>
    </xf>
    <xf numFmtId="0" fontId="2" fillId="0" borderId="0" xfId="0" applyFont="1"/>
    <xf numFmtId="0" fontId="0" fillId="0" borderId="13" xfId="0" applyBorder="1" applyAlignment="1">
      <alignment horizontal="center"/>
    </xf>
    <xf numFmtId="0" fontId="10" fillId="0" borderId="13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center"/>
    </xf>
    <xf numFmtId="168" fontId="0" fillId="0" borderId="12" xfId="0" applyNumberFormat="1" applyFill="1" applyBorder="1" applyAlignment="1">
      <alignment horizontal="center"/>
    </xf>
    <xf numFmtId="168" fontId="0" fillId="0" borderId="12" xfId="0" applyNumberForma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2" xfId="0" applyFont="1" applyFill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2" fillId="0" borderId="12" xfId="0" applyFont="1" applyBorder="1" applyAlignment="1"/>
    <xf numFmtId="0" fontId="16" fillId="0" borderId="7" xfId="0" applyFont="1" applyFill="1" applyBorder="1" applyAlignment="1">
      <alignment horizontal="center" vertical="center" wrapText="1"/>
    </xf>
    <xf numFmtId="0" fontId="17" fillId="0" borderId="7" xfId="0" applyFont="1" applyBorder="1" applyAlignment="1">
      <alignment horizontal="justify" vertical="center" wrapText="1"/>
    </xf>
    <xf numFmtId="0" fontId="1" fillId="2" borderId="0" xfId="0" applyFont="1" applyFill="1"/>
    <xf numFmtId="2" fontId="2" fillId="0" borderId="12" xfId="0" applyNumberFormat="1" applyFont="1" applyBorder="1" applyAlignment="1">
      <alignment horizontal="center"/>
    </xf>
    <xf numFmtId="0" fontId="6" fillId="7" borderId="7" xfId="0" applyFont="1" applyFill="1" applyBorder="1" applyAlignment="1">
      <alignment horizontal="justify" vertical="center" wrapText="1"/>
    </xf>
    <xf numFmtId="0" fontId="6" fillId="4" borderId="7" xfId="0" applyFont="1" applyFill="1" applyBorder="1" applyAlignment="1">
      <alignment horizontal="justify" vertical="center" wrapText="1"/>
    </xf>
    <xf numFmtId="0" fontId="6" fillId="6" borderId="7" xfId="0" applyFont="1" applyFill="1" applyBorder="1" applyAlignment="1">
      <alignment horizontal="justify" vertical="center" wrapText="1"/>
    </xf>
    <xf numFmtId="0" fontId="6" fillId="3" borderId="7" xfId="0" applyFont="1" applyFill="1" applyBorder="1" applyAlignment="1">
      <alignment horizontal="justify" vertical="center" wrapText="1"/>
    </xf>
    <xf numFmtId="0" fontId="6" fillId="0" borderId="7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justify" vertical="center" wrapText="1"/>
    </xf>
    <xf numFmtId="0" fontId="6" fillId="0" borderId="4" xfId="0" applyFont="1" applyBorder="1" applyAlignment="1">
      <alignment horizontal="justify" vertical="center" wrapText="1"/>
    </xf>
    <xf numFmtId="0" fontId="4" fillId="0" borderId="8" xfId="0" applyFont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/>
    </xf>
    <xf numFmtId="0" fontId="14" fillId="0" borderId="7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0" fillId="3" borderId="12" xfId="0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6" fillId="8" borderId="10" xfId="0" applyFont="1" applyFill="1" applyBorder="1" applyAlignment="1">
      <alignment horizontal="justify" vertical="center" wrapText="1"/>
    </xf>
    <xf numFmtId="0" fontId="3" fillId="8" borderId="3" xfId="0" applyFont="1" applyFill="1" applyBorder="1" applyAlignment="1">
      <alignment horizontal="center" vertical="center" wrapText="1"/>
    </xf>
    <xf numFmtId="0" fontId="3" fillId="7" borderId="3" xfId="0" applyFont="1" applyFill="1" applyBorder="1" applyAlignment="1">
      <alignment horizontal="center" vertical="center" wrapText="1"/>
    </xf>
    <xf numFmtId="0" fontId="6" fillId="8" borderId="7" xfId="0" applyFont="1" applyFill="1" applyBorder="1" applyAlignment="1">
      <alignment horizontal="justify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4" fillId="4" borderId="3" xfId="0" applyFont="1" applyFill="1" applyBorder="1" applyAlignment="1">
      <alignment horizontal="center" vertical="center" wrapText="1"/>
    </xf>
    <xf numFmtId="0" fontId="14" fillId="6" borderId="3" xfId="0" applyFont="1" applyFill="1" applyBorder="1" applyAlignment="1">
      <alignment horizontal="center" vertical="center" wrapText="1"/>
    </xf>
    <xf numFmtId="0" fontId="14" fillId="8" borderId="3" xfId="0" applyFont="1" applyFill="1" applyBorder="1" applyAlignment="1">
      <alignment horizontal="center" vertical="center" wrapText="1"/>
    </xf>
    <xf numFmtId="0" fontId="14" fillId="7" borderId="3" xfId="0" applyFont="1" applyFill="1" applyBorder="1" applyAlignment="1">
      <alignment horizontal="center" vertical="center" wrapText="1"/>
    </xf>
    <xf numFmtId="0" fontId="0" fillId="7" borderId="12" xfId="0" applyFill="1" applyBorder="1" applyAlignment="1">
      <alignment horizontal="center"/>
    </xf>
    <xf numFmtId="0" fontId="0" fillId="4" borderId="12" xfId="0" applyFill="1" applyBorder="1" applyAlignment="1">
      <alignment horizontal="center"/>
    </xf>
    <xf numFmtId="0" fontId="0" fillId="6" borderId="12" xfId="0" applyFill="1" applyBorder="1" applyAlignment="1">
      <alignment horizontal="center"/>
    </xf>
    <xf numFmtId="0" fontId="0" fillId="8" borderId="12" xfId="0" applyFill="1" applyBorder="1" applyAlignment="1">
      <alignment horizontal="center"/>
    </xf>
    <xf numFmtId="2" fontId="0" fillId="0" borderId="12" xfId="0" applyNumberFormat="1" applyBorder="1"/>
    <xf numFmtId="2" fontId="0" fillId="0" borderId="12" xfId="0" applyNumberForma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18" fillId="0" borderId="12" xfId="0" applyFont="1" applyBorder="1" applyAlignment="1">
      <alignment horizontal="center"/>
    </xf>
    <xf numFmtId="0" fontId="18" fillId="0" borderId="12" xfId="0" applyFont="1" applyBorder="1"/>
    <xf numFmtId="0" fontId="3" fillId="0" borderId="6" xfId="0" applyFont="1" applyBorder="1" applyAlignment="1">
      <alignment horizontal="justify" vertical="center" wrapText="1"/>
    </xf>
    <xf numFmtId="0" fontId="9" fillId="0" borderId="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0</xdr:colOff>
          <xdr:row>20</xdr:row>
          <xdr:rowOff>0</xdr:rowOff>
        </xdr:from>
        <xdr:to>
          <xdr:col>5</xdr:col>
          <xdr:colOff>541020</xdr:colOff>
          <xdr:row>22</xdr:row>
          <xdr:rowOff>106680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195146</xdr:colOff>
          <xdr:row>19</xdr:row>
          <xdr:rowOff>74342</xdr:rowOff>
        </xdr:from>
        <xdr:to>
          <xdr:col>18</xdr:col>
          <xdr:colOff>499946</xdr:colOff>
          <xdr:row>22</xdr:row>
          <xdr:rowOff>104822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13</xdr:col>
      <xdr:colOff>370974</xdr:colOff>
      <xdr:row>18</xdr:row>
      <xdr:rowOff>160421</xdr:rowOff>
    </xdr:from>
    <xdr:to>
      <xdr:col>17</xdr:col>
      <xdr:colOff>170448</xdr:colOff>
      <xdr:row>22</xdr:row>
      <xdr:rowOff>130342</xdr:rowOff>
    </xdr:to>
    <xdr:sp macro="" textlink="">
      <xdr:nvSpPr>
        <xdr:cNvPr id="2" name="Rectangle 1"/>
        <xdr:cNvSpPr/>
      </xdr:nvSpPr>
      <xdr:spPr>
        <a:xfrm>
          <a:off x="7940842" y="3774908"/>
          <a:ext cx="2245895" cy="731921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15</xdr:col>
      <xdr:colOff>371605</xdr:colOff>
      <xdr:row>20</xdr:row>
      <xdr:rowOff>2088</xdr:rowOff>
    </xdr:from>
    <xdr:to>
      <xdr:col>15</xdr:col>
      <xdr:colOff>574109</xdr:colOff>
      <xdr:row>20</xdr:row>
      <xdr:rowOff>171189</xdr:rowOff>
    </xdr:to>
    <xdr:sp macro="" textlink="">
      <xdr:nvSpPr>
        <xdr:cNvPr id="5" name="Rectangle 4"/>
        <xdr:cNvSpPr/>
      </xdr:nvSpPr>
      <xdr:spPr>
        <a:xfrm>
          <a:off x="9141912" y="3995803"/>
          <a:ext cx="202504" cy="169101"/>
        </a:xfrm>
        <a:prstGeom prst="rect">
          <a:avLst/>
        </a:prstGeom>
        <a:noFill/>
        <a:ln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16</xdr:col>
      <xdr:colOff>338202</xdr:colOff>
      <xdr:row>20</xdr:row>
      <xdr:rowOff>6263</xdr:rowOff>
    </xdr:from>
    <xdr:to>
      <xdr:col>17</xdr:col>
      <xdr:colOff>62630</xdr:colOff>
      <xdr:row>20</xdr:row>
      <xdr:rowOff>175364</xdr:rowOff>
    </xdr:to>
    <xdr:sp macro="" textlink="">
      <xdr:nvSpPr>
        <xdr:cNvPr id="6" name="Rectangle 5"/>
        <xdr:cNvSpPr/>
      </xdr:nvSpPr>
      <xdr:spPr>
        <a:xfrm>
          <a:off x="9718109" y="3999978"/>
          <a:ext cx="334028" cy="169101"/>
        </a:xfrm>
        <a:prstGeom prst="rect">
          <a:avLst/>
        </a:prstGeom>
        <a:noFill/>
        <a:ln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18</xdr:col>
      <xdr:colOff>87681</xdr:colOff>
      <xdr:row>20</xdr:row>
      <xdr:rowOff>77244</xdr:rowOff>
    </xdr:from>
    <xdr:to>
      <xdr:col>18</xdr:col>
      <xdr:colOff>421709</xdr:colOff>
      <xdr:row>21</xdr:row>
      <xdr:rowOff>56367</xdr:rowOff>
    </xdr:to>
    <xdr:sp macro="" textlink="">
      <xdr:nvSpPr>
        <xdr:cNvPr id="7" name="Rectangle 6"/>
        <xdr:cNvSpPr/>
      </xdr:nvSpPr>
      <xdr:spPr>
        <a:xfrm>
          <a:off x="10686788" y="4070959"/>
          <a:ext cx="334028" cy="169101"/>
        </a:xfrm>
        <a:prstGeom prst="rect">
          <a:avLst/>
        </a:prstGeom>
        <a:noFill/>
        <a:ln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13</xdr:col>
      <xdr:colOff>396656</xdr:colOff>
      <xdr:row>20</xdr:row>
      <xdr:rowOff>89770</xdr:rowOff>
    </xdr:from>
    <xdr:to>
      <xdr:col>14</xdr:col>
      <xdr:colOff>121084</xdr:colOff>
      <xdr:row>21</xdr:row>
      <xdr:rowOff>68893</xdr:rowOff>
    </xdr:to>
    <xdr:sp macro="" textlink="">
      <xdr:nvSpPr>
        <xdr:cNvPr id="8" name="Rectangle 7"/>
        <xdr:cNvSpPr/>
      </xdr:nvSpPr>
      <xdr:spPr>
        <a:xfrm>
          <a:off x="7947763" y="4083485"/>
          <a:ext cx="334028" cy="169101"/>
        </a:xfrm>
        <a:prstGeom prst="rect">
          <a:avLst/>
        </a:prstGeom>
        <a:noFill/>
        <a:ln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18</xdr:col>
      <xdr:colOff>177451</xdr:colOff>
      <xdr:row>19</xdr:row>
      <xdr:rowOff>85595</xdr:rowOff>
    </xdr:from>
    <xdr:to>
      <xdr:col>18</xdr:col>
      <xdr:colOff>308974</xdr:colOff>
      <xdr:row>20</xdr:row>
      <xdr:rowOff>48016</xdr:rowOff>
    </xdr:to>
    <xdr:sp macro="" textlink="">
      <xdr:nvSpPr>
        <xdr:cNvPr id="9" name="Rectangle 8"/>
        <xdr:cNvSpPr/>
      </xdr:nvSpPr>
      <xdr:spPr>
        <a:xfrm>
          <a:off x="10776558" y="3889332"/>
          <a:ext cx="131523" cy="152399"/>
        </a:xfrm>
        <a:prstGeom prst="rect">
          <a:avLst/>
        </a:prstGeom>
        <a:noFill/>
        <a:ln>
          <a:solidFill>
            <a:schemeClr val="accent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22</xdr:col>
      <xdr:colOff>5540</xdr:colOff>
      <xdr:row>17</xdr:row>
      <xdr:rowOff>1677</xdr:rowOff>
    </xdr:from>
    <xdr:to>
      <xdr:col>22</xdr:col>
      <xdr:colOff>483689</xdr:colOff>
      <xdr:row>17</xdr:row>
      <xdr:rowOff>170087</xdr:rowOff>
    </xdr:to>
    <xdr:sp macro="" textlink="">
      <xdr:nvSpPr>
        <xdr:cNvPr id="10" name="Rectangle 9"/>
        <xdr:cNvSpPr/>
      </xdr:nvSpPr>
      <xdr:spPr>
        <a:xfrm>
          <a:off x="13069378" y="3461569"/>
          <a:ext cx="478149" cy="168410"/>
        </a:xfrm>
        <a:prstGeom prst="rect">
          <a:avLst/>
        </a:prstGeom>
        <a:noFill/>
        <a:ln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21</xdr:col>
      <xdr:colOff>130331</xdr:colOff>
      <xdr:row>16</xdr:row>
      <xdr:rowOff>9370</xdr:rowOff>
    </xdr:from>
    <xdr:to>
      <xdr:col>21</xdr:col>
      <xdr:colOff>464359</xdr:colOff>
      <xdr:row>16</xdr:row>
      <xdr:rowOff>177780</xdr:rowOff>
    </xdr:to>
    <xdr:sp macro="" textlink="">
      <xdr:nvSpPr>
        <xdr:cNvPr id="11" name="Rectangle 10"/>
        <xdr:cNvSpPr/>
      </xdr:nvSpPr>
      <xdr:spPr>
        <a:xfrm>
          <a:off x="12583196" y="3277046"/>
          <a:ext cx="334028" cy="168410"/>
        </a:xfrm>
        <a:prstGeom prst="rect">
          <a:avLst/>
        </a:prstGeom>
        <a:noFill/>
        <a:ln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0</xdr:colOff>
          <xdr:row>53</xdr:row>
          <xdr:rowOff>0</xdr:rowOff>
        </xdr:from>
        <xdr:to>
          <xdr:col>5</xdr:col>
          <xdr:colOff>541020</xdr:colOff>
          <xdr:row>55</xdr:row>
          <xdr:rowOff>106680</xdr:rowOff>
        </xdr:to>
        <xdr:sp macro="" textlink="">
          <xdr:nvSpPr>
            <xdr:cNvPr id="1027" name="Object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195146</xdr:colOff>
          <xdr:row>52</xdr:row>
          <xdr:rowOff>74342</xdr:rowOff>
        </xdr:from>
        <xdr:to>
          <xdr:col>18</xdr:col>
          <xdr:colOff>499946</xdr:colOff>
          <xdr:row>55</xdr:row>
          <xdr:rowOff>104822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13</xdr:col>
      <xdr:colOff>370974</xdr:colOff>
      <xdr:row>51</xdr:row>
      <xdr:rowOff>160421</xdr:rowOff>
    </xdr:from>
    <xdr:to>
      <xdr:col>17</xdr:col>
      <xdr:colOff>170448</xdr:colOff>
      <xdr:row>55</xdr:row>
      <xdr:rowOff>130342</xdr:rowOff>
    </xdr:to>
    <xdr:sp macro="" textlink="">
      <xdr:nvSpPr>
        <xdr:cNvPr id="14" name="Rectangle 13"/>
        <xdr:cNvSpPr/>
      </xdr:nvSpPr>
      <xdr:spPr>
        <a:xfrm>
          <a:off x="7883512" y="3862959"/>
          <a:ext cx="2222244" cy="751460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15</xdr:col>
      <xdr:colOff>371605</xdr:colOff>
      <xdr:row>53</xdr:row>
      <xdr:rowOff>2088</xdr:rowOff>
    </xdr:from>
    <xdr:to>
      <xdr:col>15</xdr:col>
      <xdr:colOff>574109</xdr:colOff>
      <xdr:row>53</xdr:row>
      <xdr:rowOff>171189</xdr:rowOff>
    </xdr:to>
    <xdr:sp macro="" textlink="">
      <xdr:nvSpPr>
        <xdr:cNvPr id="15" name="Rectangle 14"/>
        <xdr:cNvSpPr/>
      </xdr:nvSpPr>
      <xdr:spPr>
        <a:xfrm>
          <a:off x="9095528" y="4095396"/>
          <a:ext cx="202504" cy="169101"/>
        </a:xfrm>
        <a:prstGeom prst="rect">
          <a:avLst/>
        </a:prstGeom>
        <a:noFill/>
        <a:ln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16</xdr:col>
      <xdr:colOff>338202</xdr:colOff>
      <xdr:row>53</xdr:row>
      <xdr:rowOff>6263</xdr:rowOff>
    </xdr:from>
    <xdr:to>
      <xdr:col>17</xdr:col>
      <xdr:colOff>62630</xdr:colOff>
      <xdr:row>53</xdr:row>
      <xdr:rowOff>175364</xdr:rowOff>
    </xdr:to>
    <xdr:sp macro="" textlink="">
      <xdr:nvSpPr>
        <xdr:cNvPr id="16" name="Rectangle 15"/>
        <xdr:cNvSpPr/>
      </xdr:nvSpPr>
      <xdr:spPr>
        <a:xfrm>
          <a:off x="9667817" y="4099571"/>
          <a:ext cx="330121" cy="169101"/>
        </a:xfrm>
        <a:prstGeom prst="rect">
          <a:avLst/>
        </a:prstGeom>
        <a:noFill/>
        <a:ln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18</xdr:col>
      <xdr:colOff>87681</xdr:colOff>
      <xdr:row>53</xdr:row>
      <xdr:rowOff>77244</xdr:rowOff>
    </xdr:from>
    <xdr:to>
      <xdr:col>18</xdr:col>
      <xdr:colOff>421709</xdr:colOff>
      <xdr:row>54</xdr:row>
      <xdr:rowOff>56367</xdr:rowOff>
    </xdr:to>
    <xdr:sp macro="" textlink="">
      <xdr:nvSpPr>
        <xdr:cNvPr id="17" name="Rectangle 16"/>
        <xdr:cNvSpPr/>
      </xdr:nvSpPr>
      <xdr:spPr>
        <a:xfrm>
          <a:off x="10628681" y="4170552"/>
          <a:ext cx="334028" cy="174507"/>
        </a:xfrm>
        <a:prstGeom prst="rect">
          <a:avLst/>
        </a:prstGeom>
        <a:noFill/>
        <a:ln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13</xdr:col>
      <xdr:colOff>396656</xdr:colOff>
      <xdr:row>53</xdr:row>
      <xdr:rowOff>89770</xdr:rowOff>
    </xdr:from>
    <xdr:to>
      <xdr:col>14</xdr:col>
      <xdr:colOff>121084</xdr:colOff>
      <xdr:row>54</xdr:row>
      <xdr:rowOff>68893</xdr:rowOff>
    </xdr:to>
    <xdr:sp macro="" textlink="">
      <xdr:nvSpPr>
        <xdr:cNvPr id="18" name="Rectangle 17"/>
        <xdr:cNvSpPr/>
      </xdr:nvSpPr>
      <xdr:spPr>
        <a:xfrm>
          <a:off x="7909194" y="4183078"/>
          <a:ext cx="330121" cy="174507"/>
        </a:xfrm>
        <a:prstGeom prst="rect">
          <a:avLst/>
        </a:prstGeom>
        <a:noFill/>
        <a:ln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18</xdr:col>
      <xdr:colOff>177451</xdr:colOff>
      <xdr:row>52</xdr:row>
      <xdr:rowOff>85595</xdr:rowOff>
    </xdr:from>
    <xdr:to>
      <xdr:col>18</xdr:col>
      <xdr:colOff>308974</xdr:colOff>
      <xdr:row>53</xdr:row>
      <xdr:rowOff>48016</xdr:rowOff>
    </xdr:to>
    <xdr:sp macro="" textlink="">
      <xdr:nvSpPr>
        <xdr:cNvPr id="19" name="Rectangle 18"/>
        <xdr:cNvSpPr/>
      </xdr:nvSpPr>
      <xdr:spPr>
        <a:xfrm>
          <a:off x="10718451" y="3983518"/>
          <a:ext cx="131523" cy="157806"/>
        </a:xfrm>
        <a:prstGeom prst="rect">
          <a:avLst/>
        </a:prstGeom>
        <a:noFill/>
        <a:ln>
          <a:solidFill>
            <a:schemeClr val="accent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21</xdr:col>
      <xdr:colOff>589053</xdr:colOff>
      <xdr:row>50</xdr:row>
      <xdr:rowOff>1676</xdr:rowOff>
    </xdr:from>
    <xdr:to>
      <xdr:col>22</xdr:col>
      <xdr:colOff>456229</xdr:colOff>
      <xdr:row>50</xdr:row>
      <xdr:rowOff>170086</xdr:rowOff>
    </xdr:to>
    <xdr:sp macro="" textlink="">
      <xdr:nvSpPr>
        <xdr:cNvPr id="20" name="Rectangle 19"/>
        <xdr:cNvSpPr/>
      </xdr:nvSpPr>
      <xdr:spPr>
        <a:xfrm>
          <a:off x="12947130" y="3508830"/>
          <a:ext cx="472868" cy="168410"/>
        </a:xfrm>
        <a:prstGeom prst="rect">
          <a:avLst/>
        </a:prstGeom>
        <a:noFill/>
        <a:ln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21</xdr:col>
      <xdr:colOff>129514</xdr:colOff>
      <xdr:row>49</xdr:row>
      <xdr:rowOff>1097</xdr:rowOff>
    </xdr:from>
    <xdr:to>
      <xdr:col>21</xdr:col>
      <xdr:colOff>463542</xdr:colOff>
      <xdr:row>49</xdr:row>
      <xdr:rowOff>169507</xdr:rowOff>
    </xdr:to>
    <xdr:sp macro="" textlink="">
      <xdr:nvSpPr>
        <xdr:cNvPr id="21" name="Rectangle 20"/>
        <xdr:cNvSpPr/>
      </xdr:nvSpPr>
      <xdr:spPr>
        <a:xfrm>
          <a:off x="12578878" y="9452925"/>
          <a:ext cx="334028" cy="168410"/>
        </a:xfrm>
        <a:prstGeom prst="rect">
          <a:avLst/>
        </a:prstGeom>
        <a:noFill/>
        <a:ln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w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5" Type="http://schemas.openxmlformats.org/officeDocument/2006/relationships/image" Target="../media/image1.wmf"/><Relationship Id="rId4" Type="http://schemas.openxmlformats.org/officeDocument/2006/relationships/oleObject" Target="../embeddings/oleObject1.bin"/><Relationship Id="rId9" Type="http://schemas.openxmlformats.org/officeDocument/2006/relationships/oleObject" Target="../embeddings/oleObject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64"/>
  <sheetViews>
    <sheetView tabSelected="1" topLeftCell="F46" zoomScale="108" workbookViewId="0">
      <selection activeCell="Q37" sqref="Q37"/>
    </sheetView>
  </sheetViews>
  <sheetFormatPr defaultRowHeight="14.4" x14ac:dyDescent="0.3"/>
  <cols>
    <col min="1" max="2" width="5" bestFit="1" customWidth="1"/>
    <col min="3" max="3" width="11.21875" customWidth="1"/>
    <col min="9" max="9" width="8.88671875" style="20"/>
  </cols>
  <sheetData>
    <row r="1" spans="1:23" x14ac:dyDescent="0.3">
      <c r="C1" s="51" t="s">
        <v>0</v>
      </c>
      <c r="D1" s="51"/>
      <c r="P1" s="51" t="s">
        <v>39</v>
      </c>
      <c r="Q1" s="51"/>
      <c r="V1" s="20"/>
    </row>
    <row r="2" spans="1:23" x14ac:dyDescent="0.3">
      <c r="C2" s="51" t="s">
        <v>1</v>
      </c>
      <c r="D2" s="51" t="s">
        <v>41</v>
      </c>
      <c r="E2" s="26" t="s">
        <v>17</v>
      </c>
      <c r="F2" s="28">
        <v>1000</v>
      </c>
      <c r="H2" s="26" t="s">
        <v>18</v>
      </c>
      <c r="I2" s="27">
        <f>10000/F2</f>
        <v>10</v>
      </c>
      <c r="P2" s="51" t="s">
        <v>1</v>
      </c>
      <c r="Q2" s="51" t="s">
        <v>41</v>
      </c>
      <c r="R2" s="26" t="s">
        <v>17</v>
      </c>
      <c r="S2" s="28">
        <v>1000</v>
      </c>
      <c r="U2" s="26" t="s">
        <v>18</v>
      </c>
      <c r="V2" s="27">
        <f>10000/S2</f>
        <v>10</v>
      </c>
    </row>
    <row r="3" spans="1:23" ht="15" thickBot="1" x14ac:dyDescent="0.35">
      <c r="V3" s="20"/>
    </row>
    <row r="4" spans="1:23" ht="31.2" customHeight="1" thickBot="1" x14ac:dyDescent="0.35">
      <c r="A4" s="30" t="s">
        <v>19</v>
      </c>
      <c r="B4" s="30" t="s">
        <v>20</v>
      </c>
      <c r="C4" s="25" t="s">
        <v>21</v>
      </c>
      <c r="D4" s="1" t="s">
        <v>2</v>
      </c>
      <c r="E4" s="11" t="s">
        <v>4</v>
      </c>
      <c r="F4" s="10"/>
      <c r="G4" s="10"/>
      <c r="H4" s="10"/>
      <c r="I4" s="12"/>
      <c r="J4" s="13" t="s">
        <v>5</v>
      </c>
      <c r="K4" s="14"/>
      <c r="L4" s="3" t="s">
        <v>6</v>
      </c>
      <c r="N4" s="30" t="s">
        <v>19</v>
      </c>
      <c r="O4" s="30" t="s">
        <v>20</v>
      </c>
      <c r="P4" s="25" t="s">
        <v>21</v>
      </c>
      <c r="Q4" s="102" t="s">
        <v>2</v>
      </c>
      <c r="R4" s="11" t="s">
        <v>4</v>
      </c>
      <c r="S4" s="10"/>
      <c r="T4" s="10"/>
      <c r="U4" s="10"/>
      <c r="V4" s="12"/>
      <c r="W4" s="3" t="s">
        <v>6</v>
      </c>
    </row>
    <row r="5" spans="1:23" ht="15" customHeight="1" thickBot="1" x14ac:dyDescent="0.35">
      <c r="A5" s="30"/>
      <c r="B5" s="30"/>
      <c r="C5" s="25" t="s">
        <v>16</v>
      </c>
      <c r="D5" s="23" t="s">
        <v>3</v>
      </c>
      <c r="E5" s="11" t="s">
        <v>7</v>
      </c>
      <c r="F5" s="10"/>
      <c r="G5" s="10"/>
      <c r="H5" s="12"/>
      <c r="I5" s="21" t="s">
        <v>8</v>
      </c>
      <c r="J5" s="4" t="s">
        <v>3</v>
      </c>
      <c r="K5" s="5" t="s">
        <v>9</v>
      </c>
      <c r="L5" s="5" t="s">
        <v>9</v>
      </c>
      <c r="N5" s="30"/>
      <c r="O5" s="30"/>
      <c r="P5" s="25" t="s">
        <v>16</v>
      </c>
      <c r="Q5" s="23" t="s">
        <v>3</v>
      </c>
      <c r="R5" s="11" t="s">
        <v>7</v>
      </c>
      <c r="S5" s="10"/>
      <c r="T5" s="10"/>
      <c r="U5" s="12"/>
      <c r="V5" s="21" t="s">
        <v>8</v>
      </c>
      <c r="W5" s="5" t="s">
        <v>9</v>
      </c>
    </row>
    <row r="6" spans="1:23" ht="15" thickBot="1" x14ac:dyDescent="0.35">
      <c r="A6" s="101">
        <v>2.5</v>
      </c>
      <c r="B6" s="101">
        <f>A6+5</f>
        <v>7.5</v>
      </c>
      <c r="C6" s="100" t="str">
        <f>CONCATENATE("[",A6," - ",B6,"[")</f>
        <v>[2.5 - 7.5[</v>
      </c>
      <c r="D6" s="23">
        <v>5</v>
      </c>
      <c r="E6" s="6"/>
      <c r="F6" s="6"/>
      <c r="G6" s="6"/>
      <c r="H6" s="7"/>
      <c r="I6" s="22"/>
      <c r="J6" s="41">
        <v>37.5</v>
      </c>
      <c r="K6" s="65">
        <v>23</v>
      </c>
      <c r="L6" s="7">
        <v>23</v>
      </c>
      <c r="N6" s="101">
        <v>2.5</v>
      </c>
      <c r="O6" s="101">
        <f>N6+5</f>
        <v>7.5</v>
      </c>
      <c r="P6" s="100" t="str">
        <f>CONCATENATE("[",N6," - ",O6,"[")</f>
        <v>[2.5 - 7.5[</v>
      </c>
      <c r="Q6" s="23">
        <v>5</v>
      </c>
      <c r="R6" s="6"/>
      <c r="S6" s="6"/>
      <c r="T6" s="6"/>
      <c r="U6" s="7"/>
      <c r="V6" s="22"/>
      <c r="W6" s="69">
        <v>23</v>
      </c>
    </row>
    <row r="7" spans="1:23" ht="15" thickBot="1" x14ac:dyDescent="0.35">
      <c r="A7" s="101">
        <f>B6</f>
        <v>7.5</v>
      </c>
      <c r="B7" s="101">
        <f>A7+5</f>
        <v>12.5</v>
      </c>
      <c r="C7" s="100" t="str">
        <f t="shared" ref="C7:C15" si="0">CONCATENATE("[",A7," - ",B7,"[")</f>
        <v>[7.5 - 12.5[</v>
      </c>
      <c r="D7" s="23">
        <v>10</v>
      </c>
      <c r="E7" s="6"/>
      <c r="F7" s="6"/>
      <c r="G7" s="6"/>
      <c r="H7" s="7"/>
      <c r="I7" s="22"/>
      <c r="J7" s="44">
        <v>28.7</v>
      </c>
      <c r="K7" s="66">
        <v>20.5</v>
      </c>
      <c r="L7" s="7">
        <v>23</v>
      </c>
      <c r="N7" s="101">
        <f>O6</f>
        <v>7.5</v>
      </c>
      <c r="O7" s="101">
        <f>N7+5</f>
        <v>12.5</v>
      </c>
      <c r="P7" s="100" t="str">
        <f t="shared" ref="P7:P15" si="1">CONCATENATE("[",N7," - ",O7,"[")</f>
        <v>[7.5 - 12.5[</v>
      </c>
      <c r="Q7" s="23">
        <v>10</v>
      </c>
      <c r="R7" s="6"/>
      <c r="S7" s="6"/>
      <c r="T7" s="6"/>
      <c r="U7" s="7"/>
      <c r="V7" s="22"/>
      <c r="W7" s="69">
        <v>23</v>
      </c>
    </row>
    <row r="8" spans="1:23" ht="15" thickBot="1" x14ac:dyDescent="0.35">
      <c r="A8" s="101">
        <f t="shared" ref="A8:A15" si="2">B7</f>
        <v>12.5</v>
      </c>
      <c r="B8" s="101">
        <f t="shared" ref="B8:B15" si="3">A8+5</f>
        <v>17.5</v>
      </c>
      <c r="C8" s="100" t="str">
        <f t="shared" si="0"/>
        <v>[12.5 - 17.5[</v>
      </c>
      <c r="D8" s="23">
        <v>15</v>
      </c>
      <c r="E8" s="6"/>
      <c r="F8" s="6"/>
      <c r="G8" s="6"/>
      <c r="H8" s="7"/>
      <c r="I8" s="22"/>
      <c r="J8" s="43">
        <v>35</v>
      </c>
      <c r="K8" s="67">
        <v>19</v>
      </c>
      <c r="L8" s="7">
        <v>20.5</v>
      </c>
      <c r="N8" s="101">
        <f t="shared" ref="N8:N15" si="4">O7</f>
        <v>12.5</v>
      </c>
      <c r="O8" s="101">
        <f t="shared" ref="O8:O15" si="5">N8+5</f>
        <v>17.5</v>
      </c>
      <c r="P8" s="100" t="str">
        <f t="shared" si="1"/>
        <v>[12.5 - 17.5[</v>
      </c>
      <c r="Q8" s="23">
        <v>15</v>
      </c>
      <c r="R8" s="6"/>
      <c r="S8" s="6"/>
      <c r="T8" s="6"/>
      <c r="U8" s="7"/>
      <c r="V8" s="22"/>
      <c r="W8" s="69">
        <v>20.5</v>
      </c>
    </row>
    <row r="9" spans="1:23" ht="15" thickBot="1" x14ac:dyDescent="0.35">
      <c r="A9" s="101">
        <f t="shared" si="2"/>
        <v>17.5</v>
      </c>
      <c r="B9" s="101">
        <f t="shared" si="3"/>
        <v>22.5</v>
      </c>
      <c r="C9" s="100" t="str">
        <f t="shared" si="0"/>
        <v>[17.5 - 22.5[</v>
      </c>
      <c r="D9" s="23">
        <v>20</v>
      </c>
      <c r="E9" s="6"/>
      <c r="F9" s="6"/>
      <c r="G9" s="6"/>
      <c r="H9" s="7"/>
      <c r="I9" s="22"/>
      <c r="J9" s="43">
        <v>32.5</v>
      </c>
      <c r="K9" s="67">
        <v>20</v>
      </c>
      <c r="L9" s="7">
        <v>19</v>
      </c>
      <c r="N9" s="101">
        <f t="shared" si="4"/>
        <v>17.5</v>
      </c>
      <c r="O9" s="101">
        <f t="shared" si="5"/>
        <v>22.5</v>
      </c>
      <c r="P9" s="100" t="str">
        <f t="shared" si="1"/>
        <v>[17.5 - 22.5[</v>
      </c>
      <c r="Q9" s="23">
        <v>20</v>
      </c>
      <c r="R9" s="6"/>
      <c r="S9" s="6"/>
      <c r="T9" s="6"/>
      <c r="U9" s="7"/>
      <c r="V9" s="22"/>
      <c r="W9" s="69">
        <v>19</v>
      </c>
    </row>
    <row r="10" spans="1:23" ht="15" thickBot="1" x14ac:dyDescent="0.35">
      <c r="A10" s="101">
        <f t="shared" si="2"/>
        <v>22.5</v>
      </c>
      <c r="B10" s="101">
        <f t="shared" si="3"/>
        <v>27.5</v>
      </c>
      <c r="C10" s="100" t="str">
        <f t="shared" si="0"/>
        <v>[22.5 - 27.5[</v>
      </c>
      <c r="D10" s="23">
        <v>25</v>
      </c>
      <c r="E10" s="6"/>
      <c r="F10" s="6"/>
      <c r="G10" s="6"/>
      <c r="H10" s="7"/>
      <c r="I10" s="22"/>
      <c r="J10" s="42">
        <v>42.5</v>
      </c>
      <c r="K10" s="68">
        <v>23</v>
      </c>
      <c r="L10" s="7">
        <v>23</v>
      </c>
      <c r="N10" s="101">
        <f t="shared" si="4"/>
        <v>22.5</v>
      </c>
      <c r="O10" s="101">
        <f t="shared" si="5"/>
        <v>27.5</v>
      </c>
      <c r="P10" s="100" t="str">
        <f t="shared" si="1"/>
        <v>[22.5 - 27.5[</v>
      </c>
      <c r="Q10" s="23">
        <v>25</v>
      </c>
      <c r="R10" s="6"/>
      <c r="S10" s="6"/>
      <c r="T10" s="6"/>
      <c r="U10" s="7"/>
      <c r="V10" s="22"/>
      <c r="W10" s="69">
        <v>23</v>
      </c>
    </row>
    <row r="11" spans="1:23" ht="15" thickBot="1" x14ac:dyDescent="0.35">
      <c r="A11" s="101">
        <f t="shared" si="2"/>
        <v>27.5</v>
      </c>
      <c r="B11" s="101">
        <f t="shared" si="3"/>
        <v>32.5</v>
      </c>
      <c r="C11" s="100" t="str">
        <f t="shared" si="0"/>
        <v>[27.5 - 32.5[</v>
      </c>
      <c r="D11" s="37">
        <v>30</v>
      </c>
      <c r="E11" s="9" t="s">
        <v>10</v>
      </c>
      <c r="F11" s="6" t="s">
        <v>11</v>
      </c>
      <c r="G11" s="6"/>
      <c r="H11" s="7">
        <v>7</v>
      </c>
      <c r="I11" s="29">
        <f>H11*$I$2</f>
        <v>70</v>
      </c>
      <c r="J11" s="44">
        <v>32</v>
      </c>
      <c r="K11" s="66">
        <v>20.5</v>
      </c>
      <c r="L11" s="7">
        <v>21.5</v>
      </c>
      <c r="N11" s="101">
        <f t="shared" si="4"/>
        <v>27.5</v>
      </c>
      <c r="O11" s="101">
        <f t="shared" si="5"/>
        <v>32.5</v>
      </c>
      <c r="P11" s="100" t="str">
        <f t="shared" si="1"/>
        <v>[27.5 - 32.5[</v>
      </c>
      <c r="Q11" s="37">
        <v>30</v>
      </c>
      <c r="R11" s="9" t="s">
        <v>10</v>
      </c>
      <c r="S11" s="6" t="s">
        <v>11</v>
      </c>
      <c r="T11" s="6"/>
      <c r="U11" s="7">
        <v>7</v>
      </c>
      <c r="V11" s="29">
        <f>U11*$I$2</f>
        <v>70</v>
      </c>
      <c r="W11" s="69">
        <v>21.5</v>
      </c>
    </row>
    <row r="12" spans="1:23" ht="15" thickBot="1" x14ac:dyDescent="0.35">
      <c r="A12" s="101">
        <f t="shared" si="2"/>
        <v>32.5</v>
      </c>
      <c r="B12" s="101">
        <f t="shared" si="3"/>
        <v>37.5</v>
      </c>
      <c r="C12" s="100" t="str">
        <f t="shared" si="0"/>
        <v>[32.5 - 37.5[</v>
      </c>
      <c r="D12" s="39">
        <v>35</v>
      </c>
      <c r="E12" s="9" t="s">
        <v>10</v>
      </c>
      <c r="F12" s="9" t="s">
        <v>10</v>
      </c>
      <c r="G12" s="6"/>
      <c r="H12" s="7">
        <v>10</v>
      </c>
      <c r="I12" s="29">
        <f t="shared" ref="I12:I14" si="6">H12*$I$2</f>
        <v>100</v>
      </c>
      <c r="J12" s="8"/>
      <c r="K12" s="7"/>
      <c r="L12" s="7">
        <v>20</v>
      </c>
      <c r="N12" s="101">
        <f t="shared" si="4"/>
        <v>32.5</v>
      </c>
      <c r="O12" s="101">
        <f t="shared" si="5"/>
        <v>37.5</v>
      </c>
      <c r="P12" s="100" t="str">
        <f t="shared" si="1"/>
        <v>[32.5 - 37.5[</v>
      </c>
      <c r="Q12" s="39">
        <v>35</v>
      </c>
      <c r="R12" s="9" t="s">
        <v>10</v>
      </c>
      <c r="S12" s="9" t="s">
        <v>10</v>
      </c>
      <c r="T12" s="6"/>
      <c r="U12" s="7">
        <v>10</v>
      </c>
      <c r="V12" s="29">
        <f t="shared" ref="V12:V14" si="7">U12*$I$2</f>
        <v>100</v>
      </c>
      <c r="W12" s="69">
        <v>20</v>
      </c>
    </row>
    <row r="13" spans="1:23" ht="15" thickBot="1" x14ac:dyDescent="0.35">
      <c r="A13" s="101">
        <f t="shared" si="2"/>
        <v>37.5</v>
      </c>
      <c r="B13" s="101">
        <f t="shared" si="3"/>
        <v>42.5</v>
      </c>
      <c r="C13" s="100" t="str">
        <f t="shared" si="0"/>
        <v>[37.5 - 42.5[</v>
      </c>
      <c r="D13" s="40">
        <v>40</v>
      </c>
      <c r="E13" s="6" t="s">
        <v>12</v>
      </c>
      <c r="F13" s="6"/>
      <c r="G13" s="6"/>
      <c r="H13" s="7">
        <v>3</v>
      </c>
      <c r="I13" s="29">
        <f t="shared" si="6"/>
        <v>30</v>
      </c>
      <c r="J13" s="8"/>
      <c r="K13" s="7"/>
      <c r="L13" s="7">
        <v>22.8</v>
      </c>
      <c r="N13" s="101">
        <f t="shared" si="4"/>
        <v>37.5</v>
      </c>
      <c r="O13" s="101">
        <f t="shared" si="5"/>
        <v>42.5</v>
      </c>
      <c r="P13" s="100" t="str">
        <f t="shared" si="1"/>
        <v>[37.5 - 42.5[</v>
      </c>
      <c r="Q13" s="40">
        <v>40</v>
      </c>
      <c r="R13" s="6" t="s">
        <v>12</v>
      </c>
      <c r="S13" s="6"/>
      <c r="T13" s="6"/>
      <c r="U13" s="7">
        <v>3</v>
      </c>
      <c r="V13" s="29">
        <f t="shared" si="7"/>
        <v>30</v>
      </c>
      <c r="W13" s="69">
        <v>22.8</v>
      </c>
    </row>
    <row r="14" spans="1:23" ht="15" thickBot="1" x14ac:dyDescent="0.35">
      <c r="A14" s="101">
        <f t="shared" si="2"/>
        <v>42.5</v>
      </c>
      <c r="B14" s="101">
        <f t="shared" si="3"/>
        <v>47.5</v>
      </c>
      <c r="C14" s="100" t="str">
        <f t="shared" si="0"/>
        <v>[42.5 - 47.5[</v>
      </c>
      <c r="D14" s="38">
        <v>45</v>
      </c>
      <c r="E14" s="6" t="s">
        <v>13</v>
      </c>
      <c r="F14" s="6"/>
      <c r="G14" s="6"/>
      <c r="H14" s="7">
        <v>1</v>
      </c>
      <c r="I14" s="29">
        <f t="shared" si="6"/>
        <v>10</v>
      </c>
      <c r="J14" s="8"/>
      <c r="K14" s="7"/>
      <c r="L14" s="7">
        <v>19.5</v>
      </c>
      <c r="N14" s="101">
        <f t="shared" si="4"/>
        <v>42.5</v>
      </c>
      <c r="O14" s="101">
        <f t="shared" si="5"/>
        <v>47.5</v>
      </c>
      <c r="P14" s="100" t="str">
        <f t="shared" si="1"/>
        <v>[42.5 - 47.5[</v>
      </c>
      <c r="Q14" s="38">
        <v>45</v>
      </c>
      <c r="R14" s="6" t="s">
        <v>13</v>
      </c>
      <c r="S14" s="6"/>
      <c r="T14" s="6"/>
      <c r="U14" s="7">
        <v>1</v>
      </c>
      <c r="V14" s="29">
        <f t="shared" si="7"/>
        <v>10</v>
      </c>
      <c r="W14" s="69">
        <v>19.5</v>
      </c>
    </row>
    <row r="15" spans="1:23" ht="15" thickBot="1" x14ac:dyDescent="0.35">
      <c r="A15" s="101">
        <f t="shared" si="2"/>
        <v>47.5</v>
      </c>
      <c r="B15" s="101">
        <f t="shared" si="3"/>
        <v>52.5</v>
      </c>
      <c r="C15" s="100" t="str">
        <f t="shared" si="0"/>
        <v>[47.5 - 52.5[</v>
      </c>
      <c r="D15" s="23">
        <v>50</v>
      </c>
      <c r="E15" s="6"/>
      <c r="F15" s="6"/>
      <c r="G15" s="6"/>
      <c r="H15" s="7"/>
      <c r="I15" s="29"/>
      <c r="J15" s="8"/>
      <c r="K15" s="7"/>
      <c r="L15" s="7">
        <v>21</v>
      </c>
      <c r="N15" s="101">
        <f t="shared" si="4"/>
        <v>47.5</v>
      </c>
      <c r="O15" s="101">
        <f t="shared" si="5"/>
        <v>52.5</v>
      </c>
      <c r="P15" s="100" t="str">
        <f t="shared" si="1"/>
        <v>[47.5 - 52.5[</v>
      </c>
      <c r="Q15" s="23">
        <v>50</v>
      </c>
      <c r="R15" s="6"/>
      <c r="S15" s="6"/>
      <c r="T15" s="6"/>
      <c r="U15" s="7"/>
      <c r="V15" s="29"/>
      <c r="W15" s="69">
        <v>21</v>
      </c>
    </row>
    <row r="16" spans="1:23" ht="15" thickBot="1" x14ac:dyDescent="0.35">
      <c r="D16" s="2"/>
      <c r="E16" s="6"/>
      <c r="F16" s="6"/>
      <c r="G16" s="6"/>
      <c r="H16" s="7"/>
      <c r="I16" s="29"/>
      <c r="J16" s="8"/>
      <c r="K16" s="7"/>
      <c r="L16" s="7"/>
      <c r="Q16" s="2"/>
      <c r="R16" s="6"/>
      <c r="S16" s="6"/>
      <c r="T16" s="6"/>
      <c r="U16" s="7"/>
      <c r="V16" s="29"/>
      <c r="W16" s="7"/>
    </row>
    <row r="17" spans="3:24" ht="15" thickBot="1" x14ac:dyDescent="0.35">
      <c r="D17" s="15" t="s">
        <v>14</v>
      </c>
      <c r="E17" s="16"/>
      <c r="F17" s="45"/>
      <c r="G17" s="46"/>
      <c r="H17" s="29">
        <f>SUM(H11:H16)</f>
        <v>21</v>
      </c>
      <c r="I17" s="29">
        <f>SUM(I11:I16)</f>
        <v>210</v>
      </c>
      <c r="J17" s="15"/>
      <c r="K17" s="16"/>
      <c r="L17" s="7"/>
      <c r="Q17" s="15" t="s">
        <v>14</v>
      </c>
      <c r="R17" s="16"/>
      <c r="S17" s="45"/>
      <c r="T17" s="46"/>
      <c r="U17" s="29">
        <f>SUM(U11:U16)</f>
        <v>21</v>
      </c>
      <c r="V17" s="61">
        <f>SUM(V11:V16)</f>
        <v>210</v>
      </c>
      <c r="W17" s="7"/>
    </row>
    <row r="18" spans="3:24" ht="15" thickBot="1" x14ac:dyDescent="0.35">
      <c r="D18" s="15" t="s">
        <v>15</v>
      </c>
      <c r="E18" s="16"/>
      <c r="F18" s="18"/>
      <c r="G18" s="19"/>
      <c r="H18" s="19"/>
      <c r="I18" s="19"/>
      <c r="J18" s="17"/>
      <c r="K18" s="16"/>
      <c r="L18" s="7">
        <v>21.3</v>
      </c>
      <c r="Q18" s="15" t="s">
        <v>15</v>
      </c>
      <c r="R18" s="16"/>
      <c r="S18" s="18"/>
      <c r="T18" s="19"/>
      <c r="U18" s="19"/>
      <c r="V18" s="19"/>
      <c r="W18" s="62">
        <v>21.3</v>
      </c>
    </row>
    <row r="19" spans="3:24" ht="15" thickBot="1" x14ac:dyDescent="0.35"/>
    <row r="20" spans="3:24" ht="15" thickBot="1" x14ac:dyDescent="0.35">
      <c r="D20" s="31"/>
      <c r="E20" s="31"/>
      <c r="F20" s="31"/>
      <c r="N20" s="31"/>
      <c r="O20" s="31"/>
      <c r="P20" s="31"/>
      <c r="Q20" s="31"/>
      <c r="R20" s="31"/>
      <c r="S20" s="31"/>
      <c r="T20" s="31"/>
      <c r="U20" s="32" t="s">
        <v>22</v>
      </c>
      <c r="V20" s="33" t="s">
        <v>23</v>
      </c>
      <c r="W20" s="33" t="s">
        <v>24</v>
      </c>
      <c r="X20" s="33" t="s">
        <v>40</v>
      </c>
    </row>
    <row r="21" spans="3:24" ht="15" thickBot="1" x14ac:dyDescent="0.35">
      <c r="D21" s="31"/>
      <c r="E21" s="31"/>
      <c r="F21" s="31"/>
      <c r="G21" s="32" t="s">
        <v>22</v>
      </c>
      <c r="H21" s="33" t="s">
        <v>23</v>
      </c>
      <c r="I21" s="33" t="s">
        <v>24</v>
      </c>
      <c r="N21" s="31"/>
      <c r="O21" s="31"/>
      <c r="P21" s="31"/>
      <c r="Q21" s="31"/>
      <c r="R21" s="31"/>
      <c r="S21" s="31"/>
      <c r="T21" s="31"/>
      <c r="U21" s="34">
        <v>7.9500000000000001E-2</v>
      </c>
      <c r="V21" s="35">
        <v>2.1100000000000001E-2</v>
      </c>
      <c r="W21" s="35">
        <v>2.5399999999999999E-2</v>
      </c>
      <c r="X21" s="35">
        <v>-1.1657999999999999</v>
      </c>
    </row>
    <row r="22" spans="3:24" ht="15" thickBot="1" x14ac:dyDescent="0.35">
      <c r="D22" s="31"/>
      <c r="E22" s="31"/>
      <c r="F22" s="31"/>
      <c r="G22" s="34">
        <v>0.752</v>
      </c>
      <c r="H22" s="35">
        <v>2.0706000000000002</v>
      </c>
      <c r="I22" s="35">
        <v>0.80310000000000004</v>
      </c>
      <c r="N22" s="31"/>
      <c r="O22" s="31"/>
      <c r="P22" s="31"/>
      <c r="Q22" s="31"/>
      <c r="R22" s="31"/>
      <c r="S22" s="31"/>
      <c r="T22" s="63">
        <f>(1+($U$21+$V$21*$V$17/1000)*EXP($W$21*$W$18))*W18</f>
        <v>24.370888171537739</v>
      </c>
      <c r="U22" s="31"/>
    </row>
    <row r="23" spans="3:24" x14ac:dyDescent="0.3">
      <c r="D23" s="31"/>
      <c r="E23" s="31"/>
      <c r="F23" s="31"/>
    </row>
    <row r="24" spans="3:24" x14ac:dyDescent="0.3">
      <c r="D24" s="24" t="s">
        <v>35</v>
      </c>
      <c r="E24" s="25" t="s">
        <v>33</v>
      </c>
      <c r="F24" s="57" t="s">
        <v>34</v>
      </c>
      <c r="G24" s="57"/>
      <c r="H24" s="57"/>
      <c r="I24" s="57"/>
      <c r="J24" s="54" t="s">
        <v>33</v>
      </c>
      <c r="O24" s="24" t="s">
        <v>35</v>
      </c>
      <c r="P24" s="25" t="s">
        <v>33</v>
      </c>
      <c r="Q24" s="60" t="s">
        <v>34</v>
      </c>
      <c r="R24" s="60"/>
      <c r="S24" s="54" t="s">
        <v>33</v>
      </c>
    </row>
    <row r="25" spans="3:24" x14ac:dyDescent="0.3">
      <c r="D25" s="36" t="s">
        <v>3</v>
      </c>
      <c r="E25" s="52" t="s">
        <v>29</v>
      </c>
      <c r="F25" s="57" t="s">
        <v>30</v>
      </c>
      <c r="G25" s="57"/>
      <c r="H25" s="54" t="s">
        <v>9</v>
      </c>
      <c r="I25" s="58" t="s">
        <v>31</v>
      </c>
      <c r="J25" s="58" t="s">
        <v>32</v>
      </c>
      <c r="O25" s="36" t="s">
        <v>3</v>
      </c>
      <c r="P25" s="52" t="s">
        <v>29</v>
      </c>
      <c r="Q25" s="54" t="s">
        <v>9</v>
      </c>
      <c r="R25" s="58" t="s">
        <v>31</v>
      </c>
      <c r="S25" s="58" t="s">
        <v>32</v>
      </c>
    </row>
    <row r="26" spans="3:24" x14ac:dyDescent="0.3">
      <c r="C26" s="24" t="s">
        <v>25</v>
      </c>
      <c r="D26" s="48">
        <v>30</v>
      </c>
      <c r="E26" s="53">
        <v>70</v>
      </c>
      <c r="F26" s="25">
        <v>20.5</v>
      </c>
      <c r="G26" s="25">
        <v>20.5</v>
      </c>
      <c r="H26" s="54">
        <f>AVERAGE(F26:G26)</f>
        <v>20.5</v>
      </c>
      <c r="I26" s="55">
        <f>$G$22*(D26/100)^$H$22*H26^$I$22</f>
        <v>0.70309601496000484</v>
      </c>
      <c r="J26" s="56">
        <f>I26*E26</f>
        <v>49.216721047200338</v>
      </c>
      <c r="N26" s="24" t="s">
        <v>25</v>
      </c>
      <c r="O26" s="48">
        <v>30</v>
      </c>
      <c r="P26" s="53">
        <v>70</v>
      </c>
      <c r="Q26" s="64">
        <f>(1-(EXP($X$21*O26/$W$18)))*$T$22</f>
        <v>19.652734832704954</v>
      </c>
      <c r="R26" s="55">
        <f>$G$22*(O26/100)^$H$22*Q26^$I$22</f>
        <v>0.67966220077431883</v>
      </c>
      <c r="S26" s="56">
        <f>R26*P26</f>
        <v>47.576354054202319</v>
      </c>
    </row>
    <row r="27" spans="3:24" x14ac:dyDescent="0.3">
      <c r="C27" s="24" t="s">
        <v>26</v>
      </c>
      <c r="D27" s="47">
        <v>35</v>
      </c>
      <c r="E27" s="53">
        <v>100</v>
      </c>
      <c r="F27" s="25">
        <v>19</v>
      </c>
      <c r="G27" s="25">
        <v>20</v>
      </c>
      <c r="H27" s="54">
        <f t="shared" ref="H27:H29" si="8">AVERAGE(F27:G27)</f>
        <v>19.5</v>
      </c>
      <c r="I27" s="55">
        <f t="shared" ref="I27:I28" si="9">$G$22*(D27/100)^$H$22*H27^$I$22</f>
        <v>0.92937701957820051</v>
      </c>
      <c r="J27" s="56">
        <f t="shared" ref="J27:J29" si="10">I27*E27</f>
        <v>92.937701957820053</v>
      </c>
      <c r="N27" s="24" t="s">
        <v>26</v>
      </c>
      <c r="O27" s="47">
        <v>35</v>
      </c>
      <c r="P27" s="53">
        <v>100</v>
      </c>
      <c r="Q27" s="64">
        <f>(1-(EXP($X$21*O27/$W$18)))*$T$22</f>
        <v>20.782312017194844</v>
      </c>
      <c r="R27" s="55">
        <f>$G$22*(O27/100)^$H$22*Q27^$I$22</f>
        <v>0.97814912975285584</v>
      </c>
      <c r="S27" s="56">
        <f>R27*P27</f>
        <v>97.81491297528558</v>
      </c>
    </row>
    <row r="28" spans="3:24" x14ac:dyDescent="0.3">
      <c r="C28" s="24" t="s">
        <v>27</v>
      </c>
      <c r="D28" s="49">
        <v>40</v>
      </c>
      <c r="E28" s="53">
        <v>30</v>
      </c>
      <c r="F28" s="25">
        <v>23</v>
      </c>
      <c r="G28" s="25"/>
      <c r="H28" s="54">
        <f t="shared" si="8"/>
        <v>23</v>
      </c>
      <c r="I28" s="55">
        <f t="shared" si="9"/>
        <v>1.3990939665407089</v>
      </c>
      <c r="J28" s="56">
        <f t="shared" si="10"/>
        <v>41.972818996221271</v>
      </c>
      <c r="N28" s="24" t="s">
        <v>27</v>
      </c>
      <c r="O28" s="49">
        <v>40</v>
      </c>
      <c r="P28" s="53">
        <v>30</v>
      </c>
      <c r="Q28" s="64">
        <f>(1-(EXP($X$21*O28/$W$18)))*$T$22</f>
        <v>21.641456147884121</v>
      </c>
      <c r="R28" s="55">
        <f>$G$22*(O28/100)^$H$22*Q28^$I$22</f>
        <v>1.3323300702831398</v>
      </c>
      <c r="S28" s="56">
        <f>R28*P28</f>
        <v>39.969902108494196</v>
      </c>
    </row>
    <row r="29" spans="3:24" x14ac:dyDescent="0.3">
      <c r="C29" s="24" t="s">
        <v>28</v>
      </c>
      <c r="D29" s="50">
        <v>45</v>
      </c>
      <c r="E29" s="53">
        <v>10</v>
      </c>
      <c r="F29" s="25">
        <v>23</v>
      </c>
      <c r="G29" s="25"/>
      <c r="H29" s="54">
        <f t="shared" si="8"/>
        <v>23</v>
      </c>
      <c r="I29" s="55">
        <f>$G$22*(D29/100)^$H$22*H29^$I$22</f>
        <v>1.785514151821094</v>
      </c>
      <c r="J29" s="56">
        <f t="shared" si="10"/>
        <v>17.855141518210939</v>
      </c>
      <c r="N29" s="24" t="s">
        <v>28</v>
      </c>
      <c r="O29" s="50">
        <v>45</v>
      </c>
      <c r="P29" s="53">
        <v>10</v>
      </c>
      <c r="Q29" s="64">
        <f>(1-(EXP($X$21*O29/$W$18)))*$T$22</f>
        <v>22.29491183682066</v>
      </c>
      <c r="R29" s="55">
        <f>$G$22*(O29/100)^$H$22*Q29^$I$22</f>
        <v>1.7414207576283651</v>
      </c>
      <c r="S29" s="56">
        <f>R29*P29</f>
        <v>17.414207576283651</v>
      </c>
    </row>
    <row r="30" spans="3:24" x14ac:dyDescent="0.3">
      <c r="J30" s="24">
        <f>SUM(J26:J29)</f>
        <v>201.98238351945258</v>
      </c>
      <c r="K30" t="s">
        <v>36</v>
      </c>
      <c r="R30" s="20"/>
      <c r="S30" s="24">
        <f>SUM(S26:S29)</f>
        <v>202.77537671426572</v>
      </c>
      <c r="T30" t="s">
        <v>36</v>
      </c>
    </row>
    <row r="34" spans="1:23" x14ac:dyDescent="0.3">
      <c r="C34" s="51" t="s">
        <v>0</v>
      </c>
      <c r="D34" s="51"/>
      <c r="P34" s="51" t="s">
        <v>39</v>
      </c>
      <c r="Q34" s="51"/>
      <c r="V34" s="20"/>
    </row>
    <row r="35" spans="1:23" x14ac:dyDescent="0.3">
      <c r="C35" s="51" t="s">
        <v>1</v>
      </c>
      <c r="D35" s="51" t="s">
        <v>42</v>
      </c>
      <c r="E35" s="26" t="s">
        <v>17</v>
      </c>
      <c r="F35" s="28">
        <v>1000</v>
      </c>
      <c r="H35" s="26" t="s">
        <v>18</v>
      </c>
      <c r="I35" s="27">
        <f>10000/F35</f>
        <v>10</v>
      </c>
      <c r="P35" s="51" t="s">
        <v>1</v>
      </c>
      <c r="Q35" s="51" t="s">
        <v>42</v>
      </c>
      <c r="R35" s="26" t="s">
        <v>17</v>
      </c>
      <c r="S35" s="28">
        <v>1000</v>
      </c>
      <c r="U35" s="26" t="s">
        <v>18</v>
      </c>
      <c r="V35" s="27">
        <f>10000/S35</f>
        <v>10</v>
      </c>
    </row>
    <row r="36" spans="1:23" ht="15" thickBot="1" x14ac:dyDescent="0.35">
      <c r="V36" s="20"/>
    </row>
    <row r="37" spans="1:23" ht="15" customHeight="1" thickBot="1" x14ac:dyDescent="0.35">
      <c r="A37" s="30" t="s">
        <v>19</v>
      </c>
      <c r="B37" s="30" t="s">
        <v>20</v>
      </c>
      <c r="C37" s="25" t="s">
        <v>21</v>
      </c>
      <c r="D37" s="1" t="s">
        <v>2</v>
      </c>
      <c r="E37" s="11" t="s">
        <v>4</v>
      </c>
      <c r="F37" s="10"/>
      <c r="G37" s="10"/>
      <c r="H37" s="10"/>
      <c r="I37" s="12"/>
      <c r="J37" s="13" t="s">
        <v>5</v>
      </c>
      <c r="K37" s="14"/>
      <c r="L37" s="3" t="s">
        <v>6</v>
      </c>
      <c r="N37" s="30" t="s">
        <v>19</v>
      </c>
      <c r="O37" s="30" t="s">
        <v>20</v>
      </c>
      <c r="P37" s="25" t="s">
        <v>21</v>
      </c>
      <c r="Q37" s="102" t="s">
        <v>2</v>
      </c>
      <c r="R37" s="11" t="s">
        <v>4</v>
      </c>
      <c r="S37" s="10"/>
      <c r="T37" s="10"/>
      <c r="U37" s="10"/>
      <c r="V37" s="12"/>
      <c r="W37" s="3" t="s">
        <v>6</v>
      </c>
    </row>
    <row r="38" spans="1:23" ht="15" thickBot="1" x14ac:dyDescent="0.35">
      <c r="A38" s="30"/>
      <c r="B38" s="30"/>
      <c r="C38" s="25" t="s">
        <v>16</v>
      </c>
      <c r="D38" s="23" t="s">
        <v>3</v>
      </c>
      <c r="E38" s="11" t="s">
        <v>7</v>
      </c>
      <c r="F38" s="10"/>
      <c r="G38" s="10"/>
      <c r="H38" s="12"/>
      <c r="I38" s="21" t="s">
        <v>8</v>
      </c>
      <c r="J38" s="72" t="s">
        <v>3</v>
      </c>
      <c r="K38" s="3" t="s">
        <v>9</v>
      </c>
      <c r="L38" s="3" t="s">
        <v>9</v>
      </c>
      <c r="N38" s="30"/>
      <c r="O38" s="30"/>
      <c r="P38" s="25" t="s">
        <v>16</v>
      </c>
      <c r="Q38" s="23" t="s">
        <v>3</v>
      </c>
      <c r="R38" s="11" t="s">
        <v>7</v>
      </c>
      <c r="S38" s="10"/>
      <c r="T38" s="10"/>
      <c r="U38" s="12"/>
      <c r="V38" s="21" t="s">
        <v>8</v>
      </c>
      <c r="W38" s="5" t="s">
        <v>9</v>
      </c>
    </row>
    <row r="39" spans="1:23" ht="15" thickBot="1" x14ac:dyDescent="0.35">
      <c r="A39" s="101">
        <v>2.5</v>
      </c>
      <c r="B39" s="101">
        <f>A39+5</f>
        <v>7.5</v>
      </c>
      <c r="C39" s="100" t="str">
        <f>CONCATENATE("[",A39," - ",B39,"[")</f>
        <v>[2.5 - 7.5[</v>
      </c>
      <c r="D39" s="23">
        <v>5</v>
      </c>
      <c r="E39" s="6"/>
      <c r="F39" s="6"/>
      <c r="G39" s="6"/>
      <c r="H39" s="7"/>
      <c r="I39" s="22"/>
      <c r="J39" s="42">
        <v>22</v>
      </c>
      <c r="K39" s="68">
        <v>16</v>
      </c>
      <c r="L39" s="7">
        <v>22</v>
      </c>
      <c r="N39" s="101">
        <v>2.5</v>
      </c>
      <c r="O39" s="101">
        <f>N39+5</f>
        <v>7.5</v>
      </c>
      <c r="P39" s="100" t="str">
        <f>CONCATENATE("[",N39," - ",O39,"[")</f>
        <v>[2.5 - 7.5[</v>
      </c>
      <c r="Q39" s="23">
        <v>5</v>
      </c>
      <c r="R39" s="6"/>
      <c r="S39" s="6"/>
      <c r="T39" s="6"/>
      <c r="U39" s="7"/>
      <c r="V39" s="22"/>
      <c r="W39" s="7">
        <v>22</v>
      </c>
    </row>
    <row r="40" spans="1:23" ht="15" thickBot="1" x14ac:dyDescent="0.35">
      <c r="A40" s="101">
        <f>B39</f>
        <v>7.5</v>
      </c>
      <c r="B40" s="101">
        <f>A40+5</f>
        <v>12.5</v>
      </c>
      <c r="C40" s="100" t="str">
        <f t="shared" ref="C40:C48" si="11">CONCATENATE("[",A40," - ",B40,"[")</f>
        <v>[7.5 - 12.5[</v>
      </c>
      <c r="D40" s="23">
        <v>10</v>
      </c>
      <c r="E40" s="6"/>
      <c r="F40" s="6"/>
      <c r="G40" s="6"/>
      <c r="H40" s="7"/>
      <c r="I40" s="22"/>
      <c r="J40" s="44">
        <v>26</v>
      </c>
      <c r="K40" s="66">
        <v>17.5</v>
      </c>
      <c r="L40" s="7">
        <v>20.5</v>
      </c>
      <c r="N40" s="101">
        <f>O39</f>
        <v>7.5</v>
      </c>
      <c r="O40" s="101">
        <f>N40+5</f>
        <v>12.5</v>
      </c>
      <c r="P40" s="100" t="str">
        <f t="shared" ref="P40:P48" si="12">CONCATENATE("[",N40," - ",O40,"[")</f>
        <v>[7.5 - 12.5[</v>
      </c>
      <c r="Q40" s="23">
        <v>10</v>
      </c>
      <c r="R40" s="6"/>
      <c r="S40" s="6"/>
      <c r="T40" s="6"/>
      <c r="U40" s="7"/>
      <c r="V40" s="22"/>
      <c r="W40" s="7">
        <v>20.5</v>
      </c>
    </row>
    <row r="41" spans="1:23" ht="15" thickBot="1" x14ac:dyDescent="0.35">
      <c r="A41" s="101">
        <f t="shared" ref="A41:A48" si="13">B40</f>
        <v>12.5</v>
      </c>
      <c r="B41" s="101">
        <f t="shared" ref="B41:B48" si="14">A41+5</f>
        <v>17.5</v>
      </c>
      <c r="C41" s="100" t="str">
        <f t="shared" si="11"/>
        <v>[12.5 - 17.5[</v>
      </c>
      <c r="D41" s="23">
        <v>15</v>
      </c>
      <c r="E41" s="6"/>
      <c r="F41" s="6"/>
      <c r="G41" s="6"/>
      <c r="H41" s="7"/>
      <c r="I41" s="22"/>
      <c r="J41" s="43">
        <v>31</v>
      </c>
      <c r="K41" s="67">
        <v>17.5</v>
      </c>
      <c r="L41" s="7">
        <v>23</v>
      </c>
      <c r="N41" s="101">
        <f t="shared" ref="N41:N48" si="15">O40</f>
        <v>12.5</v>
      </c>
      <c r="O41" s="101">
        <f t="shared" ref="O41:O48" si="16">N41+5</f>
        <v>17.5</v>
      </c>
      <c r="P41" s="100" t="str">
        <f t="shared" si="12"/>
        <v>[12.5 - 17.5[</v>
      </c>
      <c r="Q41" s="23">
        <v>15</v>
      </c>
      <c r="R41" s="6"/>
      <c r="S41" s="6"/>
      <c r="T41" s="6"/>
      <c r="U41" s="7"/>
      <c r="V41" s="22"/>
      <c r="W41" s="7">
        <v>23</v>
      </c>
    </row>
    <row r="42" spans="1:23" ht="15" thickBot="1" x14ac:dyDescent="0.35">
      <c r="A42" s="101">
        <f t="shared" si="13"/>
        <v>17.5</v>
      </c>
      <c r="B42" s="101">
        <f t="shared" si="14"/>
        <v>22.5</v>
      </c>
      <c r="C42" s="100" t="str">
        <f t="shared" si="11"/>
        <v>[17.5 - 22.5[</v>
      </c>
      <c r="D42" s="79">
        <v>20</v>
      </c>
      <c r="E42" s="70" t="s">
        <v>11</v>
      </c>
      <c r="F42" s="70"/>
      <c r="G42" s="70"/>
      <c r="H42" s="71">
        <v>2</v>
      </c>
      <c r="I42" s="29">
        <f>H42*$I$35</f>
        <v>20</v>
      </c>
      <c r="J42" s="82">
        <v>33</v>
      </c>
      <c r="K42" s="85">
        <v>18.5</v>
      </c>
      <c r="L42" s="7">
        <v>20</v>
      </c>
      <c r="N42" s="101">
        <f t="shared" si="15"/>
        <v>17.5</v>
      </c>
      <c r="O42" s="101">
        <f t="shared" si="16"/>
        <v>22.5</v>
      </c>
      <c r="P42" s="100" t="str">
        <f t="shared" si="12"/>
        <v>[17.5 - 22.5[</v>
      </c>
      <c r="Q42" s="59">
        <v>20</v>
      </c>
      <c r="R42" s="70" t="s">
        <v>11</v>
      </c>
      <c r="S42" s="70"/>
      <c r="T42" s="70"/>
      <c r="U42" s="71">
        <v>2</v>
      </c>
      <c r="V42" s="29">
        <f>U42*$I$35</f>
        <v>20</v>
      </c>
      <c r="W42" s="7">
        <v>20</v>
      </c>
    </row>
    <row r="43" spans="1:23" ht="15" thickBot="1" x14ac:dyDescent="0.35">
      <c r="A43" s="101">
        <f t="shared" si="13"/>
        <v>22.5</v>
      </c>
      <c r="B43" s="101">
        <f t="shared" si="14"/>
        <v>27.5</v>
      </c>
      <c r="C43" s="100" t="str">
        <f t="shared" si="11"/>
        <v>[22.5 - 27.5[</v>
      </c>
      <c r="D43" s="80">
        <v>25</v>
      </c>
      <c r="E43" s="9" t="s">
        <v>10</v>
      </c>
      <c r="F43" s="9" t="s">
        <v>10</v>
      </c>
      <c r="G43" s="6"/>
      <c r="H43" s="7">
        <v>10</v>
      </c>
      <c r="I43" s="29">
        <f t="shared" ref="I43:I46" si="17">H43*$I$35</f>
        <v>100</v>
      </c>
      <c r="J43" s="43">
        <v>31</v>
      </c>
      <c r="K43" s="67">
        <v>22.5</v>
      </c>
      <c r="L43" s="7">
        <v>19.5</v>
      </c>
      <c r="N43" s="101">
        <f t="shared" si="15"/>
        <v>22.5</v>
      </c>
      <c r="O43" s="101">
        <f t="shared" si="16"/>
        <v>27.5</v>
      </c>
      <c r="P43" s="100" t="str">
        <f t="shared" si="12"/>
        <v>[22.5 - 27.5[</v>
      </c>
      <c r="Q43" s="23">
        <v>25</v>
      </c>
      <c r="R43" s="9" t="s">
        <v>10</v>
      </c>
      <c r="S43" s="9" t="s">
        <v>10</v>
      </c>
      <c r="T43" s="6"/>
      <c r="U43" s="7">
        <v>10</v>
      </c>
      <c r="V43" s="29">
        <f t="shared" ref="V43:V46" si="18">U43*$I$35</f>
        <v>100</v>
      </c>
      <c r="W43" s="7">
        <v>19.5</v>
      </c>
    </row>
    <row r="44" spans="1:23" ht="15" thickBot="1" x14ac:dyDescent="0.35">
      <c r="A44" s="101">
        <f t="shared" si="13"/>
        <v>27.5</v>
      </c>
      <c r="B44" s="101">
        <f t="shared" si="14"/>
        <v>32.5</v>
      </c>
      <c r="C44" s="100" t="str">
        <f t="shared" si="11"/>
        <v>[27.5 - 32.5[</v>
      </c>
      <c r="D44" s="81">
        <v>30</v>
      </c>
      <c r="E44" s="9" t="s">
        <v>10</v>
      </c>
      <c r="F44" s="9" t="s">
        <v>10</v>
      </c>
      <c r="G44" s="6" t="s">
        <v>10</v>
      </c>
      <c r="H44" s="7">
        <v>14</v>
      </c>
      <c r="I44" s="29">
        <f t="shared" si="17"/>
        <v>140</v>
      </c>
      <c r="J44" s="41">
        <v>42</v>
      </c>
      <c r="K44" s="65">
        <v>20</v>
      </c>
      <c r="L44" s="7">
        <v>22.5</v>
      </c>
      <c r="N44" s="101">
        <f t="shared" si="15"/>
        <v>27.5</v>
      </c>
      <c r="O44" s="101">
        <f t="shared" si="16"/>
        <v>32.5</v>
      </c>
      <c r="P44" s="100" t="str">
        <f t="shared" si="12"/>
        <v>[27.5 - 32.5[</v>
      </c>
      <c r="Q44" s="23">
        <v>30</v>
      </c>
      <c r="R44" s="9" t="s">
        <v>10</v>
      </c>
      <c r="S44" s="9" t="s">
        <v>10</v>
      </c>
      <c r="T44" s="6" t="s">
        <v>10</v>
      </c>
      <c r="U44" s="7">
        <v>14</v>
      </c>
      <c r="V44" s="29">
        <f t="shared" si="18"/>
        <v>140</v>
      </c>
      <c r="W44" s="7">
        <v>22.5</v>
      </c>
    </row>
    <row r="45" spans="1:23" ht="15" thickBot="1" x14ac:dyDescent="0.35">
      <c r="A45" s="101">
        <f t="shared" si="13"/>
        <v>32.5</v>
      </c>
      <c r="B45" s="101">
        <f t="shared" si="14"/>
        <v>37.5</v>
      </c>
      <c r="C45" s="100" t="str">
        <f t="shared" si="11"/>
        <v>[32.5 - 37.5[</v>
      </c>
      <c r="D45" s="83">
        <v>35</v>
      </c>
      <c r="E45" s="9" t="s">
        <v>10</v>
      </c>
      <c r="F45" s="6"/>
      <c r="G45" s="6"/>
      <c r="H45" s="7">
        <v>5</v>
      </c>
      <c r="I45" s="29">
        <f t="shared" si="17"/>
        <v>50</v>
      </c>
      <c r="J45" s="43">
        <v>27.5</v>
      </c>
      <c r="K45" s="67">
        <v>18</v>
      </c>
      <c r="L45" s="7">
        <v>21</v>
      </c>
      <c r="N45" s="101">
        <f t="shared" si="15"/>
        <v>32.5</v>
      </c>
      <c r="O45" s="101">
        <f t="shared" si="16"/>
        <v>37.5</v>
      </c>
      <c r="P45" s="100" t="str">
        <f t="shared" si="12"/>
        <v>[32.5 - 37.5[</v>
      </c>
      <c r="Q45" s="23">
        <v>35</v>
      </c>
      <c r="R45" s="9" t="s">
        <v>10</v>
      </c>
      <c r="S45" s="6"/>
      <c r="T45" s="6"/>
      <c r="U45" s="7">
        <v>5</v>
      </c>
      <c r="V45" s="29">
        <f t="shared" si="18"/>
        <v>50</v>
      </c>
      <c r="W45" s="7">
        <v>21</v>
      </c>
    </row>
    <row r="46" spans="1:23" ht="15" thickBot="1" x14ac:dyDescent="0.35">
      <c r="A46" s="101">
        <f t="shared" si="13"/>
        <v>37.5</v>
      </c>
      <c r="B46" s="101">
        <f t="shared" si="14"/>
        <v>42.5</v>
      </c>
      <c r="C46" s="100" t="str">
        <f t="shared" si="11"/>
        <v>[37.5 - 42.5[</v>
      </c>
      <c r="D46" s="84">
        <v>40</v>
      </c>
      <c r="E46" s="6" t="s">
        <v>13</v>
      </c>
      <c r="F46" s="6"/>
      <c r="G46" s="6"/>
      <c r="H46" s="7">
        <v>1</v>
      </c>
      <c r="I46" s="29">
        <f t="shared" si="17"/>
        <v>10</v>
      </c>
      <c r="J46" s="44">
        <v>24</v>
      </c>
      <c r="K46" s="66">
        <v>18.5</v>
      </c>
      <c r="L46" s="7">
        <v>20.5</v>
      </c>
      <c r="N46" s="101">
        <f t="shared" si="15"/>
        <v>37.5</v>
      </c>
      <c r="O46" s="101">
        <f t="shared" si="16"/>
        <v>42.5</v>
      </c>
      <c r="P46" s="100" t="str">
        <f t="shared" si="12"/>
        <v>[37.5 - 42.5[</v>
      </c>
      <c r="Q46" s="23">
        <v>40</v>
      </c>
      <c r="R46" s="6" t="s">
        <v>13</v>
      </c>
      <c r="S46" s="6"/>
      <c r="T46" s="6"/>
      <c r="U46" s="7">
        <v>1</v>
      </c>
      <c r="V46" s="29">
        <f t="shared" si="18"/>
        <v>10</v>
      </c>
      <c r="W46" s="7">
        <v>20.5</v>
      </c>
    </row>
    <row r="47" spans="1:23" ht="15" thickBot="1" x14ac:dyDescent="0.35">
      <c r="A47" s="101">
        <f t="shared" si="13"/>
        <v>42.5</v>
      </c>
      <c r="B47" s="101">
        <f t="shared" si="14"/>
        <v>47.5</v>
      </c>
      <c r="C47" s="100" t="str">
        <f t="shared" si="11"/>
        <v>[42.5 - 47.5[</v>
      </c>
      <c r="D47" s="74"/>
      <c r="E47" s="6"/>
      <c r="F47" s="6"/>
      <c r="G47" s="6"/>
      <c r="H47" s="7"/>
      <c r="I47" s="29"/>
      <c r="J47" s="8"/>
      <c r="K47" s="7"/>
      <c r="L47" s="7">
        <v>22</v>
      </c>
      <c r="N47" s="101">
        <f t="shared" si="15"/>
        <v>42.5</v>
      </c>
      <c r="O47" s="101">
        <f t="shared" si="16"/>
        <v>47.5</v>
      </c>
      <c r="P47" s="100" t="str">
        <f t="shared" si="12"/>
        <v>[42.5 - 47.5[</v>
      </c>
      <c r="Q47" s="103">
        <v>45</v>
      </c>
      <c r="R47" s="6"/>
      <c r="S47" s="6"/>
      <c r="T47" s="6"/>
      <c r="U47" s="7"/>
      <c r="V47" s="29"/>
      <c r="W47" s="7">
        <v>22</v>
      </c>
    </row>
    <row r="48" spans="1:23" ht="15" thickBot="1" x14ac:dyDescent="0.35">
      <c r="A48" s="101">
        <f t="shared" si="13"/>
        <v>47.5</v>
      </c>
      <c r="B48" s="101">
        <f t="shared" si="14"/>
        <v>52.5</v>
      </c>
      <c r="C48" s="100" t="str">
        <f t="shared" si="11"/>
        <v>[47.5 - 52.5[</v>
      </c>
      <c r="D48" s="23"/>
      <c r="E48" s="6"/>
      <c r="F48" s="6"/>
      <c r="G48" s="6"/>
      <c r="H48" s="7"/>
      <c r="I48" s="29"/>
      <c r="J48" s="8"/>
      <c r="K48" s="7"/>
      <c r="L48" s="7">
        <v>23</v>
      </c>
      <c r="N48" s="101">
        <f t="shared" si="15"/>
        <v>47.5</v>
      </c>
      <c r="O48" s="101">
        <f t="shared" si="16"/>
        <v>52.5</v>
      </c>
      <c r="P48" s="100" t="str">
        <f t="shared" si="12"/>
        <v>[47.5 - 52.5[</v>
      </c>
      <c r="Q48" s="23">
        <v>50</v>
      </c>
      <c r="R48" s="6"/>
      <c r="S48" s="6"/>
      <c r="T48" s="6"/>
      <c r="U48" s="7"/>
      <c r="V48" s="29"/>
      <c r="W48" s="7">
        <v>23</v>
      </c>
    </row>
    <row r="49" spans="3:24" ht="15" thickBot="1" x14ac:dyDescent="0.35">
      <c r="D49" s="2"/>
      <c r="E49" s="6"/>
      <c r="F49" s="6"/>
      <c r="G49" s="6"/>
      <c r="H49" s="7"/>
      <c r="I49" s="29"/>
      <c r="J49" s="8"/>
      <c r="K49" s="7"/>
      <c r="L49" s="7"/>
      <c r="Q49" s="2"/>
      <c r="R49" s="6"/>
      <c r="S49" s="6"/>
      <c r="T49" s="6"/>
      <c r="U49" s="7"/>
      <c r="V49" s="29"/>
      <c r="W49" s="7"/>
    </row>
    <row r="50" spans="3:24" ht="15" thickBot="1" x14ac:dyDescent="0.35">
      <c r="D50" s="15" t="s">
        <v>14</v>
      </c>
      <c r="E50" s="16"/>
      <c r="F50" s="45"/>
      <c r="G50" s="46"/>
      <c r="H50" s="29">
        <f>SUM(H42:H49)</f>
        <v>32</v>
      </c>
      <c r="I50" s="29">
        <f>SUM(I42:I49)</f>
        <v>320</v>
      </c>
      <c r="J50" s="15"/>
      <c r="K50" s="16"/>
      <c r="L50" s="7"/>
      <c r="Q50" s="15" t="s">
        <v>14</v>
      </c>
      <c r="R50" s="16"/>
      <c r="S50" s="45"/>
      <c r="T50" s="46"/>
      <c r="U50" s="29">
        <f>SUM(U42:U49)</f>
        <v>32</v>
      </c>
      <c r="V50" s="61">
        <f>SUM(V42:V49)</f>
        <v>320</v>
      </c>
      <c r="W50" s="7"/>
    </row>
    <row r="51" spans="3:24" ht="15" thickBot="1" x14ac:dyDescent="0.35">
      <c r="D51" s="15" t="s">
        <v>15</v>
      </c>
      <c r="E51" s="16"/>
      <c r="F51" s="18"/>
      <c r="G51" s="19"/>
      <c r="H51" s="19"/>
      <c r="I51" s="19"/>
      <c r="J51" s="17"/>
      <c r="K51" s="16"/>
      <c r="L51" s="7">
        <f>AVERAGE(L39:L48)</f>
        <v>21.4</v>
      </c>
      <c r="Q51" s="15" t="s">
        <v>15</v>
      </c>
      <c r="R51" s="16"/>
      <c r="S51" s="18"/>
      <c r="T51" s="19"/>
      <c r="U51" s="19"/>
      <c r="V51" s="19"/>
      <c r="W51" s="7">
        <f>AVERAGE(W39:W48)</f>
        <v>21.4</v>
      </c>
    </row>
    <row r="52" spans="3:24" ht="15" thickBot="1" x14ac:dyDescent="0.35"/>
    <row r="53" spans="3:24" ht="15" thickBot="1" x14ac:dyDescent="0.35">
      <c r="D53" s="31"/>
      <c r="E53" s="31"/>
      <c r="F53" s="31"/>
      <c r="N53" s="31"/>
      <c r="O53" s="31"/>
      <c r="P53" s="31"/>
      <c r="Q53" s="31"/>
      <c r="R53" s="31"/>
      <c r="S53" s="31"/>
      <c r="T53" s="31"/>
      <c r="U53" s="32" t="s">
        <v>22</v>
      </c>
      <c r="V53" s="33" t="s">
        <v>23</v>
      </c>
      <c r="W53" s="33" t="s">
        <v>24</v>
      </c>
      <c r="X53" s="33" t="s">
        <v>40</v>
      </c>
    </row>
    <row r="54" spans="3:24" ht="15" thickBot="1" x14ac:dyDescent="0.35">
      <c r="D54" s="31"/>
      <c r="E54" s="31"/>
      <c r="F54" s="31"/>
      <c r="G54" s="32" t="s">
        <v>22</v>
      </c>
      <c r="H54" s="33" t="s">
        <v>23</v>
      </c>
      <c r="I54" s="33" t="s">
        <v>24</v>
      </c>
      <c r="N54" s="31"/>
      <c r="O54" s="31"/>
      <c r="P54" s="31"/>
      <c r="Q54" s="31"/>
      <c r="R54" s="31"/>
      <c r="S54" s="31"/>
      <c r="T54" s="31"/>
      <c r="U54" s="34">
        <v>7.9500000000000001E-2</v>
      </c>
      <c r="V54" s="35">
        <v>2.1100000000000001E-2</v>
      </c>
      <c r="W54" s="35">
        <v>2.5399999999999999E-2</v>
      </c>
      <c r="X54" s="35">
        <v>-1.1657999999999999</v>
      </c>
    </row>
    <row r="55" spans="3:24" ht="15" thickBot="1" x14ac:dyDescent="0.35">
      <c r="D55" s="31"/>
      <c r="E55" s="31"/>
      <c r="F55" s="31"/>
      <c r="G55" s="34">
        <v>0.752</v>
      </c>
      <c r="H55" s="35">
        <v>2.0706000000000002</v>
      </c>
      <c r="I55" s="35">
        <v>0.80310000000000004</v>
      </c>
      <c r="N55" s="31"/>
      <c r="O55" s="31"/>
      <c r="P55" s="31"/>
      <c r="Q55" s="31"/>
      <c r="R55" s="31"/>
      <c r="S55" s="31"/>
      <c r="T55" s="63">
        <f>(1+($U$21+$V$21*$V$50/1000)*EXP($W$21*$W$51))*$W$51</f>
        <v>24.578689125422088</v>
      </c>
      <c r="U55" s="31"/>
    </row>
    <row r="56" spans="3:24" x14ac:dyDescent="0.3">
      <c r="D56" s="31"/>
      <c r="E56" s="31"/>
      <c r="F56" s="31"/>
    </row>
    <row r="57" spans="3:24" x14ac:dyDescent="0.3">
      <c r="D57" s="24" t="s">
        <v>35</v>
      </c>
      <c r="E57" s="25" t="s">
        <v>33</v>
      </c>
      <c r="F57" s="97" t="s">
        <v>34</v>
      </c>
      <c r="G57" s="98"/>
      <c r="H57" s="98"/>
      <c r="I57" s="98"/>
      <c r="J57" s="99"/>
      <c r="K57" s="54" t="s">
        <v>33</v>
      </c>
      <c r="O57" s="24" t="s">
        <v>35</v>
      </c>
      <c r="P57" s="25" t="s">
        <v>33</v>
      </c>
      <c r="Q57" s="60" t="s">
        <v>34</v>
      </c>
      <c r="R57" s="60"/>
      <c r="S57" s="54" t="s">
        <v>33</v>
      </c>
    </row>
    <row r="58" spans="3:24" ht="15" thickBot="1" x14ac:dyDescent="0.35">
      <c r="D58" s="36" t="s">
        <v>3</v>
      </c>
      <c r="E58" s="52" t="s">
        <v>29</v>
      </c>
      <c r="F58" s="75" t="s">
        <v>30</v>
      </c>
      <c r="G58" s="76"/>
      <c r="H58" s="77"/>
      <c r="I58" s="54" t="s">
        <v>9</v>
      </c>
      <c r="J58" s="58" t="s">
        <v>31</v>
      </c>
      <c r="K58" s="58" t="s">
        <v>32</v>
      </c>
      <c r="O58" s="36" t="s">
        <v>3</v>
      </c>
      <c r="P58" s="52" t="s">
        <v>29</v>
      </c>
      <c r="Q58" s="54" t="s">
        <v>9</v>
      </c>
      <c r="R58" s="58" t="s">
        <v>31</v>
      </c>
      <c r="S58" s="58" t="s">
        <v>32</v>
      </c>
    </row>
    <row r="59" spans="3:24" ht="15" thickBot="1" x14ac:dyDescent="0.35">
      <c r="C59" s="24" t="s">
        <v>37</v>
      </c>
      <c r="D59" s="86">
        <v>20</v>
      </c>
      <c r="E59" s="53">
        <f>I42</f>
        <v>20</v>
      </c>
      <c r="F59" s="78">
        <v>16</v>
      </c>
      <c r="G59" s="25"/>
      <c r="H59" s="25"/>
      <c r="I59" s="54">
        <f>AVERAGE(F59:H59)</f>
        <v>16</v>
      </c>
      <c r="J59" s="55">
        <f>$G$22*(D59/100)^$H$22*I59^$I$22</f>
        <v>0.24886241294508682</v>
      </c>
      <c r="K59" s="56">
        <f>J59*E59</f>
        <v>4.9772482589017368</v>
      </c>
      <c r="N59" s="24" t="s">
        <v>37</v>
      </c>
      <c r="O59" s="73">
        <f>Q42</f>
        <v>20</v>
      </c>
      <c r="P59" s="53">
        <f>V42</f>
        <v>20</v>
      </c>
      <c r="Q59" s="64">
        <f>(1-(EXP($X$21*O59/$W$51)))*$T$55</f>
        <v>16.311065974978106</v>
      </c>
      <c r="R59" s="55">
        <f>$G$22*(O59/100)^$H$22*Q59^$I$22</f>
        <v>0.25274066297234776</v>
      </c>
      <c r="S59" s="56">
        <f>R59*P59</f>
        <v>5.0548132594469557</v>
      </c>
    </row>
    <row r="60" spans="3:24" ht="15" thickBot="1" x14ac:dyDescent="0.35">
      <c r="C60" s="24" t="s">
        <v>38</v>
      </c>
      <c r="D60" s="87">
        <v>25</v>
      </c>
      <c r="E60" s="53">
        <f t="shared" ref="E60:E62" si="19">I43</f>
        <v>100</v>
      </c>
      <c r="F60" s="92">
        <v>17.5</v>
      </c>
      <c r="G60" s="92">
        <v>18.5</v>
      </c>
      <c r="H60" s="25"/>
      <c r="I60" s="54">
        <f t="shared" ref="I60:I63" si="20">AVERAGE(F60:H60)</f>
        <v>18</v>
      </c>
      <c r="J60" s="55">
        <f>$G$22*(D60/100)^$H$22*I60^$I$22</f>
        <v>0.43421194984221351</v>
      </c>
      <c r="K60" s="56">
        <f>J60*E60</f>
        <v>43.421194984221351</v>
      </c>
      <c r="N60" s="24" t="s">
        <v>38</v>
      </c>
      <c r="O60" s="73">
        <v>25</v>
      </c>
      <c r="P60" s="53">
        <f t="shared" ref="P60:P63" si="21">V43</f>
        <v>100</v>
      </c>
      <c r="Q60" s="64">
        <f t="shared" ref="Q60:Q63" si="22">(1-(EXP($X$21*O60/$W$51)))*$T$55</f>
        <v>18.282378266553931</v>
      </c>
      <c r="R60" s="55">
        <f>$G$22*(O60/100)^$H$22*Q60^$I$22</f>
        <v>0.43967409280877162</v>
      </c>
      <c r="S60" s="56">
        <f>R60*P60</f>
        <v>43.967409280877163</v>
      </c>
    </row>
    <row r="61" spans="3:24" ht="15" thickBot="1" x14ac:dyDescent="0.35">
      <c r="C61" s="24" t="s">
        <v>25</v>
      </c>
      <c r="D61" s="88">
        <v>30</v>
      </c>
      <c r="E61" s="53">
        <f t="shared" si="19"/>
        <v>140</v>
      </c>
      <c r="F61" s="93">
        <v>17.5</v>
      </c>
      <c r="G61" s="93">
        <v>22.5</v>
      </c>
      <c r="H61" s="93">
        <v>18</v>
      </c>
      <c r="I61" s="54">
        <f t="shared" si="20"/>
        <v>19.333333333333332</v>
      </c>
      <c r="J61" s="55">
        <f>$G$22*(D61/100)^$H$22*I61^$I$22</f>
        <v>0.67077682969632058</v>
      </c>
      <c r="K61" s="56">
        <f>J61*E61</f>
        <v>93.908756157484873</v>
      </c>
      <c r="N61" s="24" t="s">
        <v>25</v>
      </c>
      <c r="O61" s="73">
        <v>30</v>
      </c>
      <c r="P61" s="53">
        <f t="shared" si="21"/>
        <v>140</v>
      </c>
      <c r="Q61" s="64">
        <f t="shared" si="22"/>
        <v>19.783655569814009</v>
      </c>
      <c r="R61" s="55">
        <f>$G$22*(O61/100)^$H$22*Q61^$I$22</f>
        <v>0.68329602588938088</v>
      </c>
      <c r="S61" s="56">
        <f>R61*P61</f>
        <v>95.661443624513325</v>
      </c>
    </row>
    <row r="62" spans="3:24" ht="15" thickBot="1" x14ac:dyDescent="0.35">
      <c r="C62" s="24" t="s">
        <v>26</v>
      </c>
      <c r="D62" s="89">
        <v>35</v>
      </c>
      <c r="E62" s="53">
        <f t="shared" si="19"/>
        <v>50</v>
      </c>
      <c r="F62" s="94">
        <v>18.5</v>
      </c>
      <c r="G62" s="25"/>
      <c r="H62" s="25"/>
      <c r="I62" s="54">
        <f t="shared" si="20"/>
        <v>18.5</v>
      </c>
      <c r="J62" s="55">
        <f>$G$22*(D62/100)^$H$22*I62^$I$22</f>
        <v>0.89090367066983345</v>
      </c>
      <c r="K62" s="56">
        <f>J62*E62</f>
        <v>44.545183533491674</v>
      </c>
      <c r="N62" s="24" t="s">
        <v>26</v>
      </c>
      <c r="O62" s="73">
        <v>35</v>
      </c>
      <c r="P62" s="53">
        <f t="shared" si="21"/>
        <v>50</v>
      </c>
      <c r="Q62" s="64">
        <f t="shared" si="22"/>
        <v>20.926971903261201</v>
      </c>
      <c r="R62" s="55">
        <f>$G$22*(O62/100)^$H$22*Q62^$I$22</f>
        <v>0.98361339866299657</v>
      </c>
      <c r="S62" s="56">
        <f>R62*P62</f>
        <v>49.180669933149829</v>
      </c>
    </row>
    <row r="63" spans="3:24" ht="15" thickBot="1" x14ac:dyDescent="0.35">
      <c r="C63" s="24" t="s">
        <v>27</v>
      </c>
      <c r="D63" s="90">
        <v>40</v>
      </c>
      <c r="E63" s="53">
        <f>I46</f>
        <v>10</v>
      </c>
      <c r="F63" s="91">
        <v>20</v>
      </c>
      <c r="G63" s="25"/>
      <c r="H63" s="25"/>
      <c r="I63" s="54">
        <f t="shared" si="20"/>
        <v>20</v>
      </c>
      <c r="J63" s="55">
        <f>$G$22*(D63/100)^$H$22*I63^$I$22</f>
        <v>1.2505482365978022</v>
      </c>
      <c r="K63" s="56">
        <f>J63*E63</f>
        <v>12.505482365978022</v>
      </c>
      <c r="N63" s="24" t="s">
        <v>27</v>
      </c>
      <c r="O63" s="73">
        <v>40</v>
      </c>
      <c r="P63" s="53">
        <f t="shared" si="21"/>
        <v>10</v>
      </c>
      <c r="Q63" s="64">
        <f t="shared" si="22"/>
        <v>21.797678624456918</v>
      </c>
      <c r="R63" s="55">
        <f>$G$22*(O63/100)^$H$22*Q63^$I$22</f>
        <v>1.3400485297532008</v>
      </c>
      <c r="S63" s="56">
        <f>R63*P63</f>
        <v>13.400485297532008</v>
      </c>
    </row>
    <row r="64" spans="3:24" x14ac:dyDescent="0.3">
      <c r="K64" s="96">
        <f>SUM(K59:K63)</f>
        <v>199.35786530007766</v>
      </c>
      <c r="L64" t="s">
        <v>36</v>
      </c>
      <c r="S64" s="95">
        <f>SUM(S59:S63)</f>
        <v>207.26482139551931</v>
      </c>
      <c r="T64" t="s">
        <v>36</v>
      </c>
    </row>
  </sheetData>
  <mergeCells count="38">
    <mergeCell ref="F58:H58"/>
    <mergeCell ref="F57:J57"/>
    <mergeCell ref="R38:U38"/>
    <mergeCell ref="D50:E50"/>
    <mergeCell ref="J50:K50"/>
    <mergeCell ref="Q50:R50"/>
    <mergeCell ref="D51:E51"/>
    <mergeCell ref="F51:I51"/>
    <mergeCell ref="J51:K51"/>
    <mergeCell ref="Q51:R51"/>
    <mergeCell ref="S51:V51"/>
    <mergeCell ref="A37:A38"/>
    <mergeCell ref="B37:B38"/>
    <mergeCell ref="E37:I37"/>
    <mergeCell ref="J37:K37"/>
    <mergeCell ref="N37:N38"/>
    <mergeCell ref="O37:O38"/>
    <mergeCell ref="R37:V37"/>
    <mergeCell ref="E38:H38"/>
    <mergeCell ref="R4:V4"/>
    <mergeCell ref="R5:U5"/>
    <mergeCell ref="Q17:R17"/>
    <mergeCell ref="Q18:R18"/>
    <mergeCell ref="S18:V18"/>
    <mergeCell ref="A4:A5"/>
    <mergeCell ref="B4:B5"/>
    <mergeCell ref="F25:G25"/>
    <mergeCell ref="F24:I24"/>
    <mergeCell ref="N4:N5"/>
    <mergeCell ref="O4:O5"/>
    <mergeCell ref="D17:E17"/>
    <mergeCell ref="J17:K17"/>
    <mergeCell ref="D18:E18"/>
    <mergeCell ref="F18:I18"/>
    <mergeCell ref="J18:K18"/>
    <mergeCell ref="E4:I4"/>
    <mergeCell ref="J4:K4"/>
    <mergeCell ref="E5:H5"/>
  </mergeCells>
  <pageMargins left="0.7" right="0.7" top="0.75" bottom="0.75" header="0.3" footer="0.3"/>
  <pageSetup paperSize="9" orientation="portrait" horizontalDpi="300" verticalDpi="300" r:id="rId1"/>
  <drawing r:id="rId2"/>
  <legacyDrawing r:id="rId3"/>
  <oleObjects>
    <mc:AlternateContent xmlns:mc="http://schemas.openxmlformats.org/markup-compatibility/2006">
      <mc:Choice Requires="x14">
        <oleObject progId="Equation.3" shapeId="1025" r:id="rId4">
          <objectPr defaultSize="0" autoPict="0" r:id="rId5">
            <anchor moveWithCells="1" sizeWithCells="1">
              <from>
                <xdr:col>4</xdr:col>
                <xdr:colOff>0</xdr:colOff>
                <xdr:row>20</xdr:row>
                <xdr:rowOff>0</xdr:rowOff>
              </from>
              <to>
                <xdr:col>5</xdr:col>
                <xdr:colOff>541020</xdr:colOff>
                <xdr:row>22</xdr:row>
                <xdr:rowOff>106680</xdr:rowOff>
              </to>
            </anchor>
          </objectPr>
        </oleObject>
      </mc:Choice>
      <mc:Fallback>
        <oleObject progId="Equation.3" shapeId="1025" r:id="rId4"/>
      </mc:Fallback>
    </mc:AlternateContent>
    <mc:AlternateContent xmlns:mc="http://schemas.openxmlformats.org/markup-compatibility/2006">
      <mc:Choice Requires="x14">
        <oleObject progId="Equation.3" shapeId="1026" r:id="rId6">
          <objectPr defaultSize="0" autoPict="0" r:id="rId7">
            <anchor moveWithCells="1" sizeWithCells="1">
              <from>
                <xdr:col>13</xdr:col>
                <xdr:colOff>198120</xdr:colOff>
                <xdr:row>19</xdr:row>
                <xdr:rowOff>76200</xdr:rowOff>
              </from>
              <to>
                <xdr:col>18</xdr:col>
                <xdr:colOff>502920</xdr:colOff>
                <xdr:row>22</xdr:row>
                <xdr:rowOff>106680</xdr:rowOff>
              </to>
            </anchor>
          </objectPr>
        </oleObject>
      </mc:Choice>
      <mc:Fallback>
        <oleObject progId="Equation.3" shapeId="1026" r:id="rId6"/>
      </mc:Fallback>
    </mc:AlternateContent>
    <mc:AlternateContent xmlns:mc="http://schemas.openxmlformats.org/markup-compatibility/2006">
      <mc:Choice Requires="x14">
        <oleObject progId="Equation.3" shapeId="1027" r:id="rId8">
          <objectPr defaultSize="0" autoPict="0" r:id="rId5">
            <anchor moveWithCells="1" sizeWithCells="1">
              <from>
                <xdr:col>4</xdr:col>
                <xdr:colOff>0</xdr:colOff>
                <xdr:row>53</xdr:row>
                <xdr:rowOff>0</xdr:rowOff>
              </from>
              <to>
                <xdr:col>5</xdr:col>
                <xdr:colOff>541020</xdr:colOff>
                <xdr:row>55</xdr:row>
                <xdr:rowOff>106680</xdr:rowOff>
              </to>
            </anchor>
          </objectPr>
        </oleObject>
      </mc:Choice>
      <mc:Fallback>
        <oleObject progId="Equation.3" shapeId="1027" r:id="rId8"/>
      </mc:Fallback>
    </mc:AlternateContent>
    <mc:AlternateContent xmlns:mc="http://schemas.openxmlformats.org/markup-compatibility/2006">
      <mc:Choice Requires="x14">
        <oleObject progId="Equation.3" shapeId="1028" r:id="rId9">
          <objectPr defaultSize="0" autoPict="0" r:id="rId7">
            <anchor moveWithCells="1" sizeWithCells="1">
              <from>
                <xdr:col>13</xdr:col>
                <xdr:colOff>198120</xdr:colOff>
                <xdr:row>52</xdr:row>
                <xdr:rowOff>76200</xdr:rowOff>
              </from>
              <to>
                <xdr:col>18</xdr:col>
                <xdr:colOff>502920</xdr:colOff>
                <xdr:row>55</xdr:row>
                <xdr:rowOff>106680</xdr:rowOff>
              </to>
            </anchor>
          </objectPr>
        </oleObject>
      </mc:Choice>
      <mc:Fallback>
        <oleObject progId="Equation.3" shapeId="1028" r:id="rId9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ISA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smb</dc:creator>
  <cp:lastModifiedBy>smb</cp:lastModifiedBy>
  <dcterms:created xsi:type="dcterms:W3CDTF">2025-11-11T11:24:16Z</dcterms:created>
  <dcterms:modified xsi:type="dcterms:W3CDTF">2025-11-11T15:40:19Z</dcterms:modified>
</cp:coreProperties>
</file>