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4220" windowHeight="7815" activeTab="1"/>
  </bookViews>
  <sheets>
    <sheet name="Enunciado" sheetId="3" r:id="rId1"/>
    <sheet name="Resolução" sheetId="4" r:id="rId2"/>
    <sheet name="Chart1" sheetId="5" r:id="rId3"/>
  </sheets>
  <calcPr calcId="145621"/>
</workbook>
</file>

<file path=xl/calcChain.xml><?xml version="1.0" encoding="utf-8"?>
<calcChain xmlns="http://schemas.openxmlformats.org/spreadsheetml/2006/main">
  <c r="N23" i="4" l="1"/>
  <c r="O23" i="4"/>
  <c r="P23" i="4"/>
  <c r="Q23" i="4" s="1"/>
  <c r="R23" i="4"/>
  <c r="L23" i="4"/>
  <c r="J23" i="4"/>
  <c r="H23" i="4"/>
  <c r="F23" i="4"/>
  <c r="D23" i="4"/>
  <c r="T23" i="4"/>
  <c r="N22" i="4"/>
  <c r="O22" i="4"/>
  <c r="P22" i="4"/>
  <c r="Q22" i="4" s="1"/>
  <c r="R22" i="4"/>
  <c r="L22" i="4"/>
  <c r="J22" i="4"/>
  <c r="H22" i="4"/>
  <c r="F22" i="4"/>
  <c r="D22" i="4"/>
  <c r="T22" i="4"/>
  <c r="N21" i="4"/>
  <c r="O21" i="4"/>
  <c r="P21" i="4"/>
  <c r="Q21" i="4" s="1"/>
  <c r="R21" i="4"/>
  <c r="L21" i="4"/>
  <c r="J21" i="4"/>
  <c r="H21" i="4"/>
  <c r="F21" i="4"/>
  <c r="D21" i="4"/>
  <c r="T21" i="4"/>
  <c r="N20" i="4"/>
  <c r="O20" i="4"/>
  <c r="P20" i="4"/>
  <c r="Q20" i="4" s="1"/>
  <c r="R20" i="4"/>
  <c r="L20" i="4"/>
  <c r="J20" i="4"/>
  <c r="H20" i="4"/>
  <c r="F20" i="4"/>
  <c r="D20" i="4"/>
  <c r="T20" i="4"/>
  <c r="N19" i="4"/>
  <c r="O19" i="4"/>
  <c r="P19" i="4"/>
  <c r="Q19" i="4" s="1"/>
  <c r="R19" i="4"/>
  <c r="L19" i="4"/>
  <c r="J19" i="4"/>
  <c r="H19" i="4"/>
  <c r="F19" i="4"/>
  <c r="D19" i="4"/>
  <c r="T19" i="4"/>
  <c r="N18" i="4"/>
  <c r="O18" i="4"/>
  <c r="P18" i="4"/>
  <c r="Q18" i="4" s="1"/>
  <c r="R18" i="4"/>
  <c r="L18" i="4"/>
  <c r="J18" i="4"/>
  <c r="H18" i="4"/>
  <c r="F18" i="4"/>
  <c r="D18" i="4"/>
  <c r="T18" i="4"/>
  <c r="N17" i="4"/>
  <c r="O17" i="4"/>
  <c r="P17" i="4"/>
  <c r="Q17" i="4" s="1"/>
  <c r="R17" i="4"/>
  <c r="L17" i="4"/>
  <c r="J17" i="4"/>
  <c r="H17" i="4"/>
  <c r="F17" i="4"/>
  <c r="D17" i="4"/>
  <c r="T17" i="4"/>
  <c r="N16" i="4"/>
  <c r="O16" i="4"/>
  <c r="P16" i="4"/>
  <c r="Q16" i="4" s="1"/>
  <c r="R16" i="4"/>
  <c r="L16" i="4"/>
  <c r="J16" i="4"/>
  <c r="H16" i="4"/>
  <c r="F16" i="4"/>
  <c r="D16" i="4"/>
  <c r="T16" i="4"/>
  <c r="N15" i="4"/>
  <c r="O15" i="4"/>
  <c r="P15" i="4"/>
  <c r="Q15" i="4" s="1"/>
  <c r="R15" i="4"/>
  <c r="L15" i="4"/>
  <c r="J15" i="4"/>
  <c r="H15" i="4"/>
  <c r="F15" i="4"/>
  <c r="D15" i="4"/>
  <c r="T15" i="4"/>
  <c r="N14" i="4"/>
  <c r="O14" i="4"/>
  <c r="P14" i="4"/>
  <c r="Q14" i="4" s="1"/>
  <c r="R14" i="4"/>
  <c r="L14" i="4"/>
  <c r="J14" i="4"/>
  <c r="H14" i="4"/>
  <c r="F14" i="4"/>
  <c r="D14" i="4"/>
  <c r="T14" i="4"/>
  <c r="O13" i="4"/>
  <c r="R13" i="4" s="1"/>
  <c r="P13" i="4"/>
  <c r="Q13" i="4"/>
  <c r="S13" i="4"/>
  <c r="S12" i="4"/>
  <c r="R12" i="4"/>
  <c r="Q12" i="4"/>
  <c r="Q7" i="4"/>
  <c r="P12" i="4"/>
  <c r="M13" i="4"/>
  <c r="M14" i="4"/>
  <c r="M15" i="4"/>
  <c r="M16" i="4"/>
  <c r="M17" i="4"/>
  <c r="M18" i="4"/>
  <c r="M19" i="4"/>
  <c r="M20" i="4"/>
  <c r="M21" i="4"/>
  <c r="M22" i="4"/>
  <c r="M23" i="4"/>
  <c r="N12" i="4"/>
  <c r="M12" i="4"/>
  <c r="O12" i="4"/>
  <c r="L12" i="4"/>
  <c r="K13" i="4"/>
  <c r="K14" i="4"/>
  <c r="K15" i="4"/>
  <c r="K16" i="4"/>
  <c r="K17" i="4"/>
  <c r="K18" i="4"/>
  <c r="K19" i="4"/>
  <c r="K20" i="4"/>
  <c r="K21" i="4"/>
  <c r="K22" i="4"/>
  <c r="K23" i="4"/>
  <c r="K12" i="4"/>
  <c r="J12" i="4"/>
  <c r="I13" i="4"/>
  <c r="I14" i="4"/>
  <c r="I15" i="4"/>
  <c r="I16" i="4"/>
  <c r="I17" i="4"/>
  <c r="I18" i="4"/>
  <c r="I19" i="4"/>
  <c r="I20" i="4"/>
  <c r="I21" i="4"/>
  <c r="I22" i="4"/>
  <c r="I23" i="4"/>
  <c r="I12" i="4"/>
  <c r="H12" i="4"/>
  <c r="G13" i="4"/>
  <c r="G14" i="4"/>
  <c r="G15" i="4"/>
  <c r="G16" i="4"/>
  <c r="G17" i="4"/>
  <c r="G18" i="4"/>
  <c r="G19" i="4"/>
  <c r="G20" i="4"/>
  <c r="G21" i="4"/>
  <c r="G22" i="4"/>
  <c r="G23" i="4"/>
  <c r="G12" i="4"/>
  <c r="F12" i="4"/>
  <c r="E13" i="4"/>
  <c r="E14" i="4"/>
  <c r="E15" i="4"/>
  <c r="E16" i="4"/>
  <c r="E17" i="4"/>
  <c r="E18" i="4"/>
  <c r="E19" i="4"/>
  <c r="E20" i="4"/>
  <c r="E21" i="4"/>
  <c r="E22" i="4"/>
  <c r="E23" i="4"/>
  <c r="E12" i="4"/>
  <c r="D12" i="4"/>
  <c r="C13" i="4"/>
  <c r="C14" i="4"/>
  <c r="C15" i="4"/>
  <c r="C16" i="4"/>
  <c r="C17" i="4"/>
  <c r="C18" i="4"/>
  <c r="C19" i="4"/>
  <c r="C20" i="4"/>
  <c r="C21" i="4"/>
  <c r="C22" i="4"/>
  <c r="C23" i="4"/>
  <c r="C12" i="4"/>
  <c r="S23" i="4" l="1"/>
  <c r="S22" i="4"/>
  <c r="S21" i="4"/>
  <c r="S20" i="4"/>
  <c r="S19" i="4"/>
  <c r="S18" i="4"/>
  <c r="S17" i="4"/>
  <c r="S16" i="4"/>
  <c r="S15" i="4"/>
  <c r="S14" i="4"/>
  <c r="T13" i="4"/>
  <c r="F13" i="4" s="1"/>
  <c r="D13" i="4"/>
  <c r="H13" i="4" s="1"/>
  <c r="N13" i="4" s="1"/>
  <c r="J13" i="4" l="1"/>
  <c r="L13" i="4" s="1"/>
</calcChain>
</file>

<file path=xl/sharedStrings.xml><?xml version="1.0" encoding="utf-8"?>
<sst xmlns="http://schemas.openxmlformats.org/spreadsheetml/2006/main" count="43" uniqueCount="33">
  <si>
    <t>Caudal de entrada</t>
  </si>
  <si>
    <r>
      <t xml:space="preserve">Quadro 1 </t>
    </r>
    <r>
      <rPr>
        <sz val="11"/>
        <color theme="1"/>
        <rFont val="Arial"/>
        <family val="2"/>
      </rPr>
      <t>Hidrogramas de entrada e de saída de um troço de um curso de água</t>
    </r>
  </si>
  <si>
    <r>
      <t>(m</t>
    </r>
    <r>
      <rPr>
        <b/>
        <vertAlign val="superscript"/>
        <sz val="8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s</t>
    </r>
    <r>
      <rPr>
        <b/>
        <vertAlign val="superscript"/>
        <sz val="8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</si>
  <si>
    <r>
      <t xml:space="preserve">Considere-se um troço de curso de água com 2750 m  de comprimento e um declive de </t>
    </r>
    <r>
      <rPr>
        <b/>
        <i/>
        <sz val="11"/>
        <color theme="1"/>
        <rFont val="Arial"/>
        <family val="2"/>
      </rPr>
      <t>S</t>
    </r>
    <r>
      <rPr>
        <b/>
        <vertAlign val="subscript"/>
        <sz val="11"/>
        <color theme="1"/>
        <rFont val="Arial"/>
        <family val="2"/>
      </rPr>
      <t>0</t>
    </r>
    <r>
      <rPr>
        <b/>
        <sz val="11"/>
        <color theme="1"/>
        <rFont val="Arial"/>
        <family val="2"/>
      </rPr>
      <t xml:space="preserve"> = 0,001. A curva de vazão é:</t>
    </r>
  </si>
  <si>
    <t>o que conduz a</t>
  </si>
  <si>
    <t>A relação entre a largura à superfície da água e o caudal é</t>
  </si>
  <si>
    <t>Efectue a propagação do hidrograma de entrada apresentado no Quadro 1, utilizando os métodos de Muskingum e de Muskingum-Cunge</t>
  </si>
  <si>
    <t>Tempo</t>
  </si>
  <si>
    <t>(h)</t>
  </si>
  <si>
    <t>(m)</t>
  </si>
  <si>
    <r>
      <rPr>
        <b/>
        <i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</si>
  <si>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rPr>
        <b/>
        <i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O</t>
    </r>
  </si>
  <si>
    <r>
      <rPr>
        <b/>
        <i/>
        <sz val="11"/>
        <color theme="1"/>
        <rFont val="Calibri"/>
        <family val="2"/>
        <scheme val="minor"/>
      </rPr>
      <t>B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</si>
  <si>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rPr>
        <b/>
        <i/>
        <sz val="11"/>
        <color theme="1"/>
        <rFont val="Calibri"/>
        <family val="2"/>
        <scheme val="minor"/>
      </rPr>
      <t>B</t>
    </r>
    <r>
      <rPr>
        <b/>
        <vertAlign val="subscript"/>
        <sz val="11"/>
        <color theme="1"/>
        <rFont val="Calibri"/>
        <family val="2"/>
        <scheme val="minor"/>
      </rPr>
      <t>O</t>
    </r>
  </si>
  <si>
    <r>
      <rPr>
        <b/>
        <i/>
        <sz val="11"/>
        <color theme="1"/>
        <rFont val="Calibri"/>
        <family val="2"/>
        <scheme val="minor"/>
      </rPr>
      <t>c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</si>
  <si>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rPr>
        <b/>
        <i/>
        <sz val="11"/>
        <color theme="1"/>
        <rFont val="Calibri"/>
        <family val="2"/>
        <scheme val="minor"/>
      </rPr>
      <t>c</t>
    </r>
    <r>
      <rPr>
        <b/>
        <vertAlign val="subscript"/>
        <sz val="11"/>
        <color theme="1"/>
        <rFont val="Calibri"/>
        <family val="2"/>
        <scheme val="minor"/>
      </rPr>
      <t>O</t>
    </r>
  </si>
  <si>
    <t>(m/s)</t>
  </si>
  <si>
    <r>
      <t>(m</t>
    </r>
    <r>
      <rPr>
        <b/>
        <vertAlign val="superscript"/>
        <sz val="8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s</t>
    </r>
    <r>
      <rPr>
        <b/>
        <vertAlign val="superscript"/>
        <sz val="8"/>
        <color theme="1"/>
        <rFont val="Arial"/>
        <family val="2"/>
      </rPr>
      <t>-1</t>
    </r>
    <r>
      <rPr>
        <b/>
        <sz val="11"/>
        <color theme="1"/>
        <rFont val="Arial"/>
        <family val="2"/>
      </rPr>
      <t>)</t>
    </r>
  </si>
  <si>
    <r>
      <rPr>
        <b/>
        <i/>
        <sz val="11"/>
        <color theme="1"/>
        <rFont val="Calibri"/>
        <family val="2"/>
        <scheme val="minor"/>
      </rPr>
      <t>q</t>
    </r>
    <r>
      <rPr>
        <b/>
        <vertAlign val="subscript"/>
        <sz val="11"/>
        <color theme="1"/>
        <rFont val="Calibri"/>
        <family val="2"/>
        <scheme val="minor"/>
      </rPr>
      <t>0I</t>
    </r>
  </si>
  <si>
    <r>
      <rPr>
        <b/>
        <i/>
        <sz val="11"/>
        <color theme="1"/>
        <rFont val="Calibri"/>
        <family val="2"/>
        <scheme val="minor"/>
      </rPr>
      <t>q</t>
    </r>
    <r>
      <rPr>
        <b/>
        <vertAlign val="subscript"/>
        <sz val="11"/>
        <color theme="1"/>
        <rFont val="Calibri"/>
        <family val="2"/>
        <scheme val="minor"/>
      </rPr>
      <t>0O</t>
    </r>
  </si>
  <si>
    <r>
      <t>q</t>
    </r>
    <r>
      <rPr>
        <vertAlign val="subscript"/>
        <sz val="16"/>
        <color rgb="FF000000"/>
        <rFont val="Arial"/>
        <family val="2"/>
      </rPr>
      <t>0</t>
    </r>
    <r>
      <rPr>
        <sz val="16"/>
        <color rgb="FF000000"/>
        <rFont val="Arial"/>
        <family val="2"/>
      </rPr>
      <t xml:space="preserve"> = </t>
    </r>
    <r>
      <rPr>
        <i/>
        <sz val="16"/>
        <color rgb="FF000000"/>
        <rFont val="Arial"/>
        <family val="2"/>
      </rPr>
      <t>q</t>
    </r>
    <r>
      <rPr>
        <sz val="16"/>
        <color rgb="FF000000"/>
        <rFont val="Arial"/>
        <family val="2"/>
      </rPr>
      <t>/</t>
    </r>
    <r>
      <rPr>
        <i/>
        <sz val="16"/>
        <color rgb="FF000000"/>
        <rFont val="Arial"/>
        <family val="2"/>
      </rPr>
      <t>B</t>
    </r>
  </si>
  <si>
    <r>
      <rPr>
        <b/>
        <sz val="11"/>
        <color theme="1"/>
        <rFont val="Symbol"/>
        <family val="1"/>
        <charset val="2"/>
      </rPr>
      <t>x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</si>
  <si>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rPr>
        <b/>
        <sz val="11"/>
        <color theme="1"/>
        <rFont val="Symbol"/>
        <family val="1"/>
        <charset val="2"/>
      </rPr>
      <t>x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</si>
  <si>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S0 =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</si>
  <si>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x =</t>
    </r>
  </si>
  <si>
    <t>m</t>
  </si>
  <si>
    <r>
      <rPr>
        <b/>
        <i/>
        <sz val="11"/>
        <color theme="1"/>
        <rFont val="Calibri"/>
        <family val="2"/>
        <scheme val="minor"/>
      </rPr>
      <t>C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</si>
  <si>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rPr>
        <b/>
        <i/>
        <sz val="11"/>
        <color theme="1"/>
        <rFont val="Calibri"/>
        <family val="2"/>
        <scheme val="minor"/>
      </rPr>
      <t>C</t>
    </r>
    <r>
      <rPr>
        <b/>
        <vertAlign val="subscript"/>
        <sz val="11"/>
        <color theme="1"/>
        <rFont val="Calibri"/>
        <family val="2"/>
        <scheme val="minor"/>
      </rPr>
      <t>O</t>
    </r>
  </si>
  <si>
    <t>(s)</t>
  </si>
  <si>
    <t>(min)</t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</si>
  <si>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</t>
    </r>
  </si>
  <si>
    <t>s</t>
  </si>
  <si>
    <r>
      <rPr>
        <i/>
        <sz val="11"/>
        <color theme="1"/>
        <rFont val="Calibri"/>
        <family val="2"/>
        <scheme val="minor"/>
      </rPr>
      <t>q</t>
    </r>
    <r>
      <rPr>
        <vertAlign val="subscript"/>
        <sz val="11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</si>
</sst>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6"/>
      <color rgb="FF000000"/>
      <name val="Arial"/>
      <family val="2"/>
    </font>
    <font>
      <vertAlign val="subscript"/>
      <sz val="16"/>
      <color rgb="FF000000"/>
      <name val="Arial"/>
      <family val="2"/>
    </font>
    <font>
      <sz val="16"/>
      <color rgb="FF000000"/>
      <name val="Arial"/>
      <family val="2"/>
    </font>
    <font>
      <b/>
      <sz val="11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/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qI</c:v>
          </c:tx>
          <c:xVal>
            <c:numRef>
              <c:f>Resolução!$A$12:$A$23</c:f>
              <c:numCache>
                <c:formatCode>General</c:formatCode>
                <c:ptCount val="12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  <c:pt idx="6">
                  <c:v>360</c:v>
                </c:pt>
                <c:pt idx="7">
                  <c:v>420</c:v>
                </c:pt>
                <c:pt idx="8">
                  <c:v>480</c:v>
                </c:pt>
                <c:pt idx="9">
                  <c:v>540</c:v>
                </c:pt>
                <c:pt idx="10">
                  <c:v>600</c:v>
                </c:pt>
                <c:pt idx="11">
                  <c:v>660</c:v>
                </c:pt>
              </c:numCache>
            </c:numRef>
          </c:xVal>
          <c:yVal>
            <c:numRef>
              <c:f>Resolução!$B$12:$B$23</c:f>
              <c:numCache>
                <c:formatCode>General</c:formatCode>
                <c:ptCount val="12"/>
                <c:pt idx="0">
                  <c:v>28.3</c:v>
                </c:pt>
                <c:pt idx="1">
                  <c:v>39.6</c:v>
                </c:pt>
                <c:pt idx="2">
                  <c:v>59.4</c:v>
                </c:pt>
                <c:pt idx="3">
                  <c:v>90.6</c:v>
                </c:pt>
                <c:pt idx="4">
                  <c:v>110.4</c:v>
                </c:pt>
                <c:pt idx="5">
                  <c:v>124.6</c:v>
                </c:pt>
                <c:pt idx="6">
                  <c:v>116.1</c:v>
                </c:pt>
                <c:pt idx="7">
                  <c:v>104.8</c:v>
                </c:pt>
                <c:pt idx="8">
                  <c:v>87.8</c:v>
                </c:pt>
                <c:pt idx="9">
                  <c:v>70.8</c:v>
                </c:pt>
                <c:pt idx="10">
                  <c:v>59.5</c:v>
                </c:pt>
                <c:pt idx="11">
                  <c:v>53.8</c:v>
                </c:pt>
              </c:numCache>
            </c:numRef>
          </c:yVal>
          <c:smooth val="1"/>
        </c:ser>
        <c:ser>
          <c:idx val="1"/>
          <c:order val="1"/>
          <c:tx>
            <c:v>qO</c:v>
          </c:tx>
          <c:xVal>
            <c:numRef>
              <c:f>Resolução!$A$12:$A$23</c:f>
              <c:numCache>
                <c:formatCode>General</c:formatCode>
                <c:ptCount val="12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  <c:pt idx="4">
                  <c:v>240</c:v>
                </c:pt>
                <c:pt idx="5">
                  <c:v>300</c:v>
                </c:pt>
                <c:pt idx="6">
                  <c:v>360</c:v>
                </c:pt>
                <c:pt idx="7">
                  <c:v>420</c:v>
                </c:pt>
                <c:pt idx="8">
                  <c:v>480</c:v>
                </c:pt>
                <c:pt idx="9">
                  <c:v>540</c:v>
                </c:pt>
                <c:pt idx="10">
                  <c:v>600</c:v>
                </c:pt>
                <c:pt idx="11">
                  <c:v>660</c:v>
                </c:pt>
              </c:numCache>
            </c:numRef>
          </c:xVal>
          <c:yVal>
            <c:numRef>
              <c:f>Resolução!$T$12:$T$23</c:f>
              <c:numCache>
                <c:formatCode>0.00</c:formatCode>
                <c:ptCount val="12"/>
                <c:pt idx="0" formatCode="General">
                  <c:v>28.3</c:v>
                </c:pt>
                <c:pt idx="1">
                  <c:v>30.34679978380515</c:v>
                </c:pt>
                <c:pt idx="2">
                  <c:v>45.34281535641481</c:v>
                </c:pt>
                <c:pt idx="3">
                  <c:v>72.831419397596648</c:v>
                </c:pt>
                <c:pt idx="4">
                  <c:v>103.97876292968323</c:v>
                </c:pt>
                <c:pt idx="5">
                  <c:v>119.2758903003657</c:v>
                </c:pt>
                <c:pt idx="6">
                  <c:v>122.19653288832043</c:v>
                </c:pt>
                <c:pt idx="7">
                  <c:v>108.67166943127209</c:v>
                </c:pt>
                <c:pt idx="8">
                  <c:v>95.924543691164018</c:v>
                </c:pt>
                <c:pt idx="9">
                  <c:v>78.605403125079718</c:v>
                </c:pt>
                <c:pt idx="10">
                  <c:v>64.896252392012656</c:v>
                </c:pt>
                <c:pt idx="11">
                  <c:v>56.59695238395372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96416"/>
        <c:axId val="149876736"/>
      </c:scatterChart>
      <c:valAx>
        <c:axId val="14959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876736"/>
        <c:crosses val="autoZero"/>
        <c:crossBetween val="midCat"/>
      </c:valAx>
      <c:valAx>
        <c:axId val="14987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596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495300</xdr:colOff>
      <xdr:row>0</xdr:row>
      <xdr:rowOff>185737</xdr:rowOff>
    </xdr:from>
    <xdr:ext cx="1009650" cy="2911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943225" y="185737"/>
              <a:ext cx="1009650" cy="29110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200" b="1" i="1">
                        <a:latin typeface="Cambria Math"/>
                      </a:rPr>
                      <m:t>𝒒</m:t>
                    </m:r>
                    <m:r>
                      <a:rPr lang="pt-PT" sz="1200" b="1" i="1">
                        <a:latin typeface="Cambria Math"/>
                      </a:rPr>
                      <m:t>=</m:t>
                    </m:r>
                    <m:r>
                      <a:rPr lang="pt-PT" sz="1200" b="1" i="1">
                        <a:latin typeface="Cambria Math"/>
                      </a:rPr>
                      <m:t>𝟏𝟖</m:t>
                    </m:r>
                    <m:sSup>
                      <m:sSupPr>
                        <m:ctrlPr>
                          <a:rPr lang="pt-PT" sz="1200" b="1" i="1">
                            <a:latin typeface="Cambria Math"/>
                          </a:rPr>
                        </m:ctrlPr>
                      </m:sSupPr>
                      <m:e>
                        <m:r>
                          <a:rPr lang="pt-PT" sz="1200" b="1" i="1">
                            <a:latin typeface="Cambria Math"/>
                          </a:rPr>
                          <m:t>𝒉</m:t>
                        </m:r>
                      </m:e>
                      <m:sup>
                        <m:r>
                          <a:rPr lang="pt-PT" sz="1200" b="1" i="1">
                            <a:latin typeface="Cambria Math"/>
                          </a:rPr>
                          <m:t>𝟐</m:t>
                        </m:r>
                        <m:r>
                          <a:rPr lang="pt-PT" sz="1200" b="1" i="1">
                            <a:latin typeface="Cambria Math"/>
                          </a:rPr>
                          <m:t>,</m:t>
                        </m:r>
                        <m:r>
                          <a:rPr lang="pt-PT" sz="1200" b="1" i="1">
                            <a:latin typeface="Cambria Math"/>
                          </a:rPr>
                          <m:t>𝟓</m:t>
                        </m:r>
                      </m:sup>
                    </m:sSup>
                  </m:oMath>
                </m:oMathPara>
              </a14:m>
              <a:endParaRPr lang="pt-PT" sz="12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943225" y="185737"/>
              <a:ext cx="1009650" cy="29110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PT" sz="1200" b="1" i="0">
                  <a:latin typeface="Cambria Math"/>
                </a:rPr>
                <a:t>𝒒=𝟏𝟖𝒉^(𝟐,𝟓)</a:t>
              </a:r>
              <a:endParaRPr lang="pt-PT" sz="1200" b="1"/>
            </a:p>
          </xdr:txBody>
        </xdr:sp>
      </mc:Fallback>
    </mc:AlternateContent>
    <xdr:clientData/>
  </xdr:oneCellAnchor>
  <xdr:oneCellAnchor>
    <xdr:from>
      <xdr:col>1</xdr:col>
      <xdr:colOff>419100</xdr:colOff>
      <xdr:row>1</xdr:row>
      <xdr:rowOff>85725</xdr:rowOff>
    </xdr:from>
    <xdr:ext cx="1200150" cy="4430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028700" y="485775"/>
              <a:ext cx="1200150" cy="44307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PT" sz="1200" b="1" i="1">
                            <a:latin typeface="Cambria Math"/>
                          </a:rPr>
                        </m:ctrlPr>
                      </m:fPr>
                      <m:num>
                        <m:r>
                          <a:rPr lang="pt-PT" sz="1200" b="1" i="1">
                            <a:latin typeface="Cambria Math"/>
                          </a:rPr>
                          <m:t>𝒅𝒒</m:t>
                        </m:r>
                      </m:num>
                      <m:den>
                        <m:r>
                          <a:rPr lang="pt-PT" sz="1200" b="1" i="1">
                            <a:latin typeface="Cambria Math"/>
                          </a:rPr>
                          <m:t>𝒅𝒉</m:t>
                        </m:r>
                      </m:den>
                    </m:f>
                    <m:r>
                      <a:rPr lang="pt-PT" sz="1200" b="1" i="1">
                        <a:latin typeface="Cambria Math"/>
                      </a:rPr>
                      <m:t>=</m:t>
                    </m:r>
                    <m:r>
                      <a:rPr lang="pt-PT" sz="1200" b="1" i="1">
                        <a:latin typeface="Cambria Math"/>
                      </a:rPr>
                      <m:t>𝟒𝟓</m:t>
                    </m:r>
                    <m:sSup>
                      <m:sSupPr>
                        <m:ctrlPr>
                          <a:rPr lang="pt-PT" sz="1200" b="1" i="1">
                            <a:latin typeface="Cambria Math"/>
                          </a:rPr>
                        </m:ctrlPr>
                      </m:sSupPr>
                      <m:e>
                        <m:r>
                          <a:rPr lang="pt-PT" sz="1200" b="1" i="1">
                            <a:latin typeface="Cambria Math"/>
                          </a:rPr>
                          <m:t>𝒉</m:t>
                        </m:r>
                      </m:e>
                      <m:sup>
                        <m:r>
                          <a:rPr lang="pt-PT" sz="1200" b="1" i="1">
                            <a:latin typeface="Cambria Math"/>
                          </a:rPr>
                          <m:t>𝟏</m:t>
                        </m:r>
                        <m:r>
                          <a:rPr lang="pt-PT" sz="1200" b="1" i="1">
                            <a:latin typeface="Cambria Math"/>
                          </a:rPr>
                          <m:t>,</m:t>
                        </m:r>
                        <m:r>
                          <a:rPr lang="pt-PT" sz="1200" b="1" i="1">
                            <a:latin typeface="Cambria Math"/>
                          </a:rPr>
                          <m:t>𝟓</m:t>
                        </m:r>
                      </m:sup>
                    </m:sSup>
                  </m:oMath>
                </m:oMathPara>
              </a14:m>
              <a:endParaRPr lang="pt-PT" sz="12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028700" y="485775"/>
              <a:ext cx="1200150" cy="44307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PT" sz="1200" b="1" i="0">
                  <a:latin typeface="Cambria Math"/>
                </a:rPr>
                <a:t>𝒅𝒒/𝒅𝒉=𝟒𝟓𝒉^(𝟏,𝟓)</a:t>
              </a:r>
              <a:endParaRPr lang="pt-PT" sz="1200" b="1"/>
            </a:p>
          </xdr:txBody>
        </xdr:sp>
      </mc:Fallback>
    </mc:AlternateContent>
    <xdr:clientData/>
  </xdr:oneCellAnchor>
  <xdr:oneCellAnchor>
    <xdr:from>
      <xdr:col>5</xdr:col>
      <xdr:colOff>390525</xdr:colOff>
      <xdr:row>4</xdr:row>
      <xdr:rowOff>142875</xdr:rowOff>
    </xdr:from>
    <xdr:ext cx="1009650" cy="2911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3448050" y="1114425"/>
              <a:ext cx="1009650" cy="29110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200" b="1" i="1">
                        <a:latin typeface="Cambria Math"/>
                      </a:rPr>
                      <m:t>𝑩</m:t>
                    </m:r>
                    <m:r>
                      <a:rPr lang="pt-PT" sz="1200" b="1" i="1">
                        <a:latin typeface="Cambria Math"/>
                      </a:rPr>
                      <m:t>=</m:t>
                    </m:r>
                    <m:r>
                      <a:rPr lang="pt-PT" sz="1200" b="1" i="1">
                        <a:latin typeface="Cambria Math"/>
                      </a:rPr>
                      <m:t>𝟓𝟓</m:t>
                    </m:r>
                    <m:sSup>
                      <m:sSupPr>
                        <m:ctrlPr>
                          <a:rPr lang="pt-PT" sz="1200" b="1" i="1">
                            <a:latin typeface="Cambria Math"/>
                          </a:rPr>
                        </m:ctrlPr>
                      </m:sSupPr>
                      <m:e>
                        <m:r>
                          <a:rPr lang="pt-PT" sz="1200" b="1" i="1">
                            <a:latin typeface="Cambria Math"/>
                          </a:rPr>
                          <m:t>𝒒</m:t>
                        </m:r>
                      </m:e>
                      <m:sup>
                        <m:r>
                          <a:rPr lang="pt-PT" sz="1200" b="1" i="1">
                            <a:latin typeface="Cambria Math"/>
                          </a:rPr>
                          <m:t>𝟎</m:t>
                        </m:r>
                        <m:r>
                          <a:rPr lang="pt-PT" sz="1200" b="1" i="1">
                            <a:latin typeface="Cambria Math"/>
                          </a:rPr>
                          <m:t>,</m:t>
                        </m:r>
                        <m:r>
                          <a:rPr lang="pt-PT" sz="1200" b="1" i="1">
                            <a:latin typeface="Cambria Math"/>
                          </a:rPr>
                          <m:t>𝟎𝟓</m:t>
                        </m:r>
                      </m:sup>
                    </m:sSup>
                  </m:oMath>
                </m:oMathPara>
              </a14:m>
              <a:endParaRPr lang="pt-PT" sz="1200" b="1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448050" y="1114425"/>
              <a:ext cx="1009650" cy="29110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PT" sz="1200" b="1" i="0">
                  <a:latin typeface="Cambria Math"/>
                </a:rPr>
                <a:t>𝑩=𝟓𝟓𝒒^(𝟎,𝟎𝟓)</a:t>
              </a:r>
              <a:endParaRPr lang="pt-PT" sz="12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9650" cy="2911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0" y="0"/>
              <a:ext cx="1009650" cy="29110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200" b="1" i="1">
                        <a:latin typeface="Cambria Math"/>
                      </a:rPr>
                      <m:t>𝒒</m:t>
                    </m:r>
                    <m:r>
                      <a:rPr lang="pt-PT" sz="1200" b="1" i="1">
                        <a:latin typeface="Cambria Math"/>
                      </a:rPr>
                      <m:t>=</m:t>
                    </m:r>
                    <m:r>
                      <a:rPr lang="pt-PT" sz="1200" b="1" i="1">
                        <a:latin typeface="Cambria Math"/>
                      </a:rPr>
                      <m:t>𝟏𝟖</m:t>
                    </m:r>
                    <m:sSup>
                      <m:sSupPr>
                        <m:ctrlPr>
                          <a:rPr lang="pt-PT" sz="1200" b="1" i="1">
                            <a:latin typeface="Cambria Math"/>
                          </a:rPr>
                        </m:ctrlPr>
                      </m:sSupPr>
                      <m:e>
                        <m:r>
                          <a:rPr lang="pt-PT" sz="1200" b="1" i="1">
                            <a:latin typeface="Cambria Math"/>
                          </a:rPr>
                          <m:t>𝒉</m:t>
                        </m:r>
                      </m:e>
                      <m:sup>
                        <m:r>
                          <a:rPr lang="pt-PT" sz="1200" b="1" i="1">
                            <a:latin typeface="Cambria Math"/>
                          </a:rPr>
                          <m:t>𝟐</m:t>
                        </m:r>
                        <m:r>
                          <a:rPr lang="pt-PT" sz="1200" b="1" i="1">
                            <a:latin typeface="Cambria Math"/>
                          </a:rPr>
                          <m:t>,</m:t>
                        </m:r>
                        <m:r>
                          <a:rPr lang="pt-PT" sz="1200" b="1" i="1">
                            <a:latin typeface="Cambria Math"/>
                          </a:rPr>
                          <m:t>𝟓</m:t>
                        </m:r>
                      </m:sup>
                    </m:sSup>
                  </m:oMath>
                </m:oMathPara>
              </a14:m>
              <a:endParaRPr lang="pt-PT" sz="1200" b="1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0" y="0"/>
              <a:ext cx="1009650" cy="29110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200" b="1" i="0">
                  <a:latin typeface="Cambria Math"/>
                </a:rPr>
                <a:t>𝒒=𝟏𝟖𝒉^(𝟐,𝟓)</a:t>
              </a:r>
              <a:endParaRPr lang="pt-PT" sz="1200" b="1"/>
            </a:p>
          </xdr:txBody>
        </xdr:sp>
      </mc:Fallback>
    </mc:AlternateContent>
    <xdr:clientData/>
  </xdr:oneCellAnchor>
  <xdr:oneCellAnchor>
    <xdr:from>
      <xdr:col>0</xdr:col>
      <xdr:colOff>0</xdr:colOff>
      <xdr:row>2</xdr:row>
      <xdr:rowOff>0</xdr:rowOff>
    </xdr:from>
    <xdr:ext cx="1200150" cy="44307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0" y="381000"/>
              <a:ext cx="1200150" cy="44307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PT" sz="1200" b="1" i="1">
                            <a:latin typeface="Cambria Math"/>
                          </a:rPr>
                        </m:ctrlPr>
                      </m:fPr>
                      <m:num>
                        <m:r>
                          <a:rPr lang="pt-PT" sz="1200" b="1" i="1">
                            <a:latin typeface="Cambria Math"/>
                          </a:rPr>
                          <m:t>𝒅𝒒</m:t>
                        </m:r>
                      </m:num>
                      <m:den>
                        <m:r>
                          <a:rPr lang="pt-PT" sz="1200" b="1" i="1">
                            <a:latin typeface="Cambria Math"/>
                          </a:rPr>
                          <m:t>𝒅𝒉</m:t>
                        </m:r>
                      </m:den>
                    </m:f>
                    <m:r>
                      <a:rPr lang="pt-PT" sz="1200" b="1" i="1">
                        <a:latin typeface="Cambria Math"/>
                      </a:rPr>
                      <m:t>=</m:t>
                    </m:r>
                    <m:r>
                      <a:rPr lang="pt-PT" sz="1200" b="1" i="1">
                        <a:latin typeface="Cambria Math"/>
                      </a:rPr>
                      <m:t>𝟒𝟓</m:t>
                    </m:r>
                    <m:sSup>
                      <m:sSupPr>
                        <m:ctrlPr>
                          <a:rPr lang="pt-PT" sz="1200" b="1" i="1">
                            <a:latin typeface="Cambria Math"/>
                          </a:rPr>
                        </m:ctrlPr>
                      </m:sSupPr>
                      <m:e>
                        <m:r>
                          <a:rPr lang="pt-PT" sz="1200" b="1" i="1">
                            <a:latin typeface="Cambria Math"/>
                          </a:rPr>
                          <m:t>𝒉</m:t>
                        </m:r>
                      </m:e>
                      <m:sup>
                        <m:r>
                          <a:rPr lang="pt-PT" sz="1200" b="1" i="1">
                            <a:latin typeface="Cambria Math"/>
                          </a:rPr>
                          <m:t>𝟏</m:t>
                        </m:r>
                        <m:r>
                          <a:rPr lang="pt-PT" sz="1200" b="1" i="1">
                            <a:latin typeface="Cambria Math"/>
                          </a:rPr>
                          <m:t>,</m:t>
                        </m:r>
                        <m:r>
                          <a:rPr lang="pt-PT" sz="1200" b="1" i="1">
                            <a:latin typeface="Cambria Math"/>
                          </a:rPr>
                          <m:t>𝟓</m:t>
                        </m:r>
                      </m:sup>
                    </m:sSup>
                  </m:oMath>
                </m:oMathPara>
              </a14:m>
              <a:endParaRPr lang="pt-PT" sz="1200" b="1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0" y="381000"/>
              <a:ext cx="1200150" cy="44307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200" b="1" i="0">
                  <a:latin typeface="Cambria Math"/>
                </a:rPr>
                <a:t>𝒅𝒒/𝒅𝒉=𝟒𝟓𝒉^(𝟏,𝟓)</a:t>
              </a:r>
              <a:endParaRPr lang="pt-PT" sz="1200" b="1"/>
            </a:p>
          </xdr:txBody>
        </xdr:sp>
      </mc:Fallback>
    </mc:AlternateContent>
    <xdr:clientData/>
  </xdr:oneCellAnchor>
  <xdr:oneCellAnchor>
    <xdr:from>
      <xdr:col>0</xdr:col>
      <xdr:colOff>0</xdr:colOff>
      <xdr:row>5</xdr:row>
      <xdr:rowOff>0</xdr:rowOff>
    </xdr:from>
    <xdr:ext cx="1009650" cy="2911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0" y="952500"/>
              <a:ext cx="1009650" cy="29110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200" b="1" i="1">
                        <a:latin typeface="Cambria Math"/>
                      </a:rPr>
                      <m:t>𝑩</m:t>
                    </m:r>
                    <m:r>
                      <a:rPr lang="pt-PT" sz="1200" b="1" i="1">
                        <a:latin typeface="Cambria Math"/>
                      </a:rPr>
                      <m:t>=</m:t>
                    </m:r>
                    <m:r>
                      <a:rPr lang="pt-PT" sz="1200" b="1" i="1">
                        <a:latin typeface="Cambria Math"/>
                      </a:rPr>
                      <m:t>𝟓𝟓</m:t>
                    </m:r>
                    <m:sSup>
                      <m:sSupPr>
                        <m:ctrlPr>
                          <a:rPr lang="pt-PT" sz="1200" b="1" i="1">
                            <a:latin typeface="Cambria Math"/>
                          </a:rPr>
                        </m:ctrlPr>
                      </m:sSupPr>
                      <m:e>
                        <m:r>
                          <a:rPr lang="pt-PT" sz="1200" b="1" i="1">
                            <a:latin typeface="Cambria Math"/>
                          </a:rPr>
                          <m:t>𝒒</m:t>
                        </m:r>
                      </m:e>
                      <m:sup>
                        <m:r>
                          <a:rPr lang="pt-PT" sz="1200" b="1" i="1">
                            <a:latin typeface="Cambria Math"/>
                          </a:rPr>
                          <m:t>𝟎</m:t>
                        </m:r>
                        <m:r>
                          <a:rPr lang="pt-PT" sz="1200" b="1" i="1">
                            <a:latin typeface="Cambria Math"/>
                          </a:rPr>
                          <m:t>,</m:t>
                        </m:r>
                        <m:r>
                          <a:rPr lang="pt-PT" sz="1200" b="1" i="1">
                            <a:latin typeface="Cambria Math"/>
                          </a:rPr>
                          <m:t>𝟎𝟓</m:t>
                        </m:r>
                      </m:sup>
                    </m:sSup>
                  </m:oMath>
                </m:oMathPara>
              </a14:m>
              <a:endParaRPr lang="pt-PT" sz="1200" b="1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0" y="952500"/>
              <a:ext cx="1009650" cy="29110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200" b="1" i="0">
                  <a:latin typeface="Cambria Math"/>
                </a:rPr>
                <a:t>𝑩=𝟓𝟓𝒒^(𝟎,𝟎𝟓)</a:t>
              </a:r>
              <a:endParaRPr lang="pt-PT" sz="1200" b="1"/>
            </a:p>
          </xdr:txBody>
        </xdr:sp>
      </mc:Fallback>
    </mc:AlternateContent>
    <xdr:clientData/>
  </xdr:oneCellAnchor>
  <xdr:twoCellAnchor>
    <xdr:from>
      <xdr:col>6</xdr:col>
      <xdr:colOff>38100</xdr:colOff>
      <xdr:row>4</xdr:row>
      <xdr:rowOff>161925</xdr:rowOff>
    </xdr:from>
    <xdr:to>
      <xdr:col>7</xdr:col>
      <xdr:colOff>580500</xdr:colOff>
      <xdr:row>7</xdr:row>
      <xdr:rowOff>157247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6"/>
            <xdr:cNvSpPr txBox="1"/>
          </xdr:nvSpPr>
          <xdr:spPr>
            <a:xfrm>
              <a:off x="3695700" y="923925"/>
              <a:ext cx="1152000" cy="566822"/>
            </a:xfrm>
            <a:prstGeom prst="rect">
              <a:avLst/>
            </a:prstGeom>
            <a:solidFill>
              <a:srgbClr val="FFFFCC"/>
            </a:solidFill>
          </xdr:spPr>
          <xdr:txBody>
            <a:bodyPr wrap="square" rtlCol="0">
              <a:spAutoFit/>
            </a:bodyPr>
            <a:lstStyle>
              <a:defPPr>
                <a:defRPr lang="pt-PT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600" b="0" i="1">
                        <a:latin typeface="Cambria Math"/>
                        <a:ea typeface="Cambria Math"/>
                      </a:rPr>
                      <m:t>𝑐</m:t>
                    </m:r>
                    <m:r>
                      <a:rPr lang="pt-PT" sz="16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pt-PT" sz="16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f>
                          <m:fPr>
                            <m:type m:val="lin"/>
                            <m:ctrlPr>
                              <a:rPr lang="pt-PT" sz="16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pt-PT" sz="1600" b="0" i="1">
                                <a:latin typeface="Cambria Math"/>
                                <a:ea typeface="Cambria Math"/>
                              </a:rPr>
                              <m:t>𝑑𝑞</m:t>
                            </m:r>
                          </m:num>
                          <m:den>
                            <m:r>
                              <a:rPr lang="pt-PT" sz="1600" b="0" i="1">
                                <a:latin typeface="Cambria Math"/>
                                <a:ea typeface="Cambria Math"/>
                              </a:rPr>
                              <m:t>𝑑h</m:t>
                            </m:r>
                          </m:den>
                        </m:f>
                      </m:num>
                      <m:den>
                        <m:r>
                          <a:rPr lang="pt-PT" sz="1600" b="0" i="1">
                            <a:latin typeface="Cambria Math"/>
                            <a:ea typeface="Cambria Math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>
        <xdr:sp macro="" textlink="">
          <xdr:nvSpPr>
            <xdr:cNvPr id="5" name="TextBox 6"/>
            <xdr:cNvSpPr txBox="1"/>
          </xdr:nvSpPr>
          <xdr:spPr>
            <a:xfrm>
              <a:off x="3695700" y="923925"/>
              <a:ext cx="1152000" cy="566822"/>
            </a:xfrm>
            <a:prstGeom prst="rect">
              <a:avLst/>
            </a:prstGeom>
            <a:solidFill>
              <a:srgbClr val="FFFFCC"/>
            </a:solidFill>
          </xdr:spPr>
          <xdr:txBody>
            <a:bodyPr wrap="square" rtlCol="0">
              <a:spAutoFit/>
            </a:bodyPr>
            <a:lstStyle>
              <a:defPPr>
                <a:defRPr lang="pt-PT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:r>
                <a:rPr lang="pt-PT" sz="1600" b="0" i="0">
                  <a:latin typeface="Cambria Math"/>
                  <a:ea typeface="Cambria Math"/>
                </a:rPr>
                <a:t>𝑐=(𝑑𝑞∕𝑑ℎ)/𝐵</a:t>
              </a:r>
              <a:endParaRPr lang="en-US" sz="1600"/>
            </a:p>
          </xdr:txBody>
        </xdr:sp>
      </mc:Fallback>
    </mc:AlternateContent>
    <xdr:clientData/>
  </xdr:twoCellAnchor>
  <xdr:twoCellAnchor>
    <xdr:from>
      <xdr:col>9</xdr:col>
      <xdr:colOff>419100</xdr:colOff>
      <xdr:row>5</xdr:row>
      <xdr:rowOff>57150</xdr:rowOff>
    </xdr:from>
    <xdr:to>
      <xdr:col>12</xdr:col>
      <xdr:colOff>138300</xdr:colOff>
      <xdr:row>7</xdr:row>
      <xdr:rowOff>78693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4"/>
            <xdr:cNvSpPr txBox="1"/>
          </xdr:nvSpPr>
          <xdr:spPr>
            <a:xfrm>
              <a:off x="5905500" y="1009650"/>
              <a:ext cx="1548000" cy="507318"/>
            </a:xfrm>
            <a:prstGeom prst="rect">
              <a:avLst/>
            </a:prstGeom>
            <a:solidFill>
              <a:srgbClr val="FFFFCC"/>
            </a:solidFill>
          </xdr:spPr>
          <xdr:txBody>
            <a:bodyPr wrap="square" rtlCol="0">
              <a:spAutoFit/>
            </a:bodyPr>
            <a:lstStyle>
              <a:defPPr>
                <a:defRPr lang="pt-PT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i="1">
                        <a:latin typeface="Cambria Math"/>
                        <a:ea typeface="Cambria Math"/>
                      </a:rPr>
                      <m:t>𝜉</m:t>
                    </m:r>
                    <m:r>
                      <a:rPr lang="pt-PT" sz="1200" b="0" i="1">
                        <a:latin typeface="Cambria Math"/>
                        <a:ea typeface="Cambria Math"/>
                      </a:rPr>
                      <m:t>=0,5</m:t>
                    </m:r>
                    <m:d>
                      <m:dPr>
                        <m:ctrlPr>
                          <a:rPr lang="pt-PT" sz="12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a:rPr lang="pt-PT" sz="1200" b="0" i="1">
                            <a:latin typeface="Cambria Math"/>
                            <a:ea typeface="Cambria Math"/>
                          </a:rPr>
                          <m:t>1−</m:t>
                        </m:r>
                        <m:f>
                          <m:fPr>
                            <m:ctrlPr>
                              <a:rPr lang="pt-PT" sz="12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t-PT" sz="12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pt-PT" sz="1200" b="0" i="1">
                                    <a:latin typeface="Cambria Math"/>
                                    <a:ea typeface="Cambria Math"/>
                                  </a:rPr>
                                  <m:t>𝑞</m:t>
                                </m:r>
                              </m:e>
                              <m:sub>
                                <m:r>
                                  <a:rPr lang="pt-PT" sz="1200" b="0" i="1">
                                    <a:latin typeface="Cambria Math"/>
                                    <a:ea typeface="Cambria Math"/>
                                  </a:rPr>
                                  <m:t>0</m:t>
                                </m:r>
                              </m:sub>
                            </m:sSub>
                          </m:num>
                          <m:den>
                            <m:r>
                              <a:rPr lang="pt-PT" sz="1200" b="0" i="1">
                                <a:latin typeface="Cambria Math"/>
                                <a:ea typeface="Cambria Math"/>
                              </a:rPr>
                              <m:t>𝑐</m:t>
                            </m:r>
                            <m:sSub>
                              <m:sSubPr>
                                <m:ctrlPr>
                                  <a:rPr lang="pt-PT" sz="1200" b="0" i="1">
                                    <a:latin typeface="Cambria Math"/>
                                    <a:ea typeface="Cambria Math"/>
                                  </a:rPr>
                                </m:ctrlPr>
                              </m:sSubPr>
                              <m:e>
                                <m:r>
                                  <a:rPr lang="pt-PT" sz="1200" b="0" i="1">
                                    <a:latin typeface="Cambria Math"/>
                                    <a:ea typeface="Cambria Math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PT" sz="1200" b="0" i="1">
                                    <a:latin typeface="Cambria Math"/>
                                    <a:ea typeface="Cambria Math"/>
                                  </a:rPr>
                                  <m:t>0</m:t>
                                </m:r>
                              </m:sub>
                            </m:sSub>
                            <m:r>
                              <a:rPr lang="pt-PT" sz="1200" b="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  <m:r>
                              <a:rPr lang="pt-PT" sz="1200" b="0" i="1">
                                <a:latin typeface="Cambria Math"/>
                                <a:ea typeface="Cambria Math"/>
                              </a:rPr>
                              <m:t>𝑥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200"/>
            </a:p>
          </xdr:txBody>
        </xdr:sp>
      </mc:Choice>
      <mc:Fallback>
        <xdr:sp macro="" textlink="">
          <xdr:nvSpPr>
            <xdr:cNvPr id="6" name="TextBox 4"/>
            <xdr:cNvSpPr txBox="1"/>
          </xdr:nvSpPr>
          <xdr:spPr>
            <a:xfrm>
              <a:off x="5905500" y="1009650"/>
              <a:ext cx="1548000" cy="507318"/>
            </a:xfrm>
            <a:prstGeom prst="rect">
              <a:avLst/>
            </a:prstGeom>
            <a:solidFill>
              <a:srgbClr val="FFFFCC"/>
            </a:solidFill>
          </xdr:spPr>
          <xdr:txBody>
            <a:bodyPr wrap="square" rtlCol="0">
              <a:spAutoFit/>
            </a:bodyPr>
            <a:lstStyle>
              <a:defPPr>
                <a:defRPr lang="pt-PT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:r>
                <a:rPr lang="en-US" sz="1200" i="0">
                  <a:latin typeface="Cambria Math"/>
                  <a:ea typeface="Cambria Math"/>
                </a:rPr>
                <a:t>𝜉</a:t>
              </a:r>
              <a:r>
                <a:rPr lang="pt-PT" sz="1200" b="0" i="0">
                  <a:latin typeface="Cambria Math"/>
                  <a:ea typeface="Cambria Math"/>
                </a:rPr>
                <a:t>=0,5(1−𝑞_0/(𝑐𝑆_0 ∆𝑥))</a:t>
              </a:r>
              <a:endParaRPr lang="en-US" sz="1200"/>
            </a:p>
          </xdr:txBody>
        </xdr:sp>
      </mc:Fallback>
    </mc:AlternateContent>
    <xdr:clientData/>
  </xdr:twoCellAnchor>
  <xdr:twoCellAnchor>
    <xdr:from>
      <xdr:col>12</xdr:col>
      <xdr:colOff>209550</xdr:colOff>
      <xdr:row>5</xdr:row>
      <xdr:rowOff>76200</xdr:rowOff>
    </xdr:from>
    <xdr:to>
      <xdr:col>13</xdr:col>
      <xdr:colOff>452499</xdr:colOff>
      <xdr:row>7</xdr:row>
      <xdr:rowOff>87549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9"/>
            <xdr:cNvSpPr txBox="1"/>
          </xdr:nvSpPr>
          <xdr:spPr>
            <a:xfrm>
              <a:off x="7524750" y="1028700"/>
              <a:ext cx="852549" cy="497124"/>
            </a:xfrm>
            <a:prstGeom prst="rect">
              <a:avLst/>
            </a:prstGeom>
            <a:solidFill>
              <a:srgbClr val="FFFFCC"/>
            </a:solidFill>
          </xdr:spPr>
          <xdr:txBody>
            <a:bodyPr wrap="square" rtlCol="0">
              <a:spAutoFit/>
            </a:bodyPr>
            <a:lstStyle>
              <a:defPPr>
                <a:defRPr lang="pt-PT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400" b="0" i="1">
                        <a:latin typeface="Cambria Math"/>
                        <a:ea typeface="Cambria Math"/>
                      </a:rPr>
                      <m:t>𝐶</m:t>
                    </m:r>
                    <m:r>
                      <a:rPr lang="pt-PT" sz="14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pt-PT" sz="14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a:rPr lang="pt-PT" sz="1400" b="0" i="1">
                            <a:latin typeface="Cambria Math"/>
                            <a:ea typeface="Cambria Math"/>
                          </a:rPr>
                          <m:t>∆</m:t>
                        </m:r>
                        <m:r>
                          <a:rPr lang="pt-PT" sz="1400" b="0" i="1">
                            <a:latin typeface="Cambria Math"/>
                            <a:ea typeface="Cambria Math"/>
                          </a:rPr>
                          <m:t>𝑥</m:t>
                        </m:r>
                      </m:num>
                      <m:den>
                        <m:r>
                          <a:rPr lang="pt-PT" sz="1400" b="0" i="1">
                            <a:latin typeface="Cambria Math"/>
                            <a:ea typeface="Cambria Math"/>
                          </a:rPr>
                          <m:t>𝑐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8" name="TextBox 9"/>
            <xdr:cNvSpPr txBox="1"/>
          </xdr:nvSpPr>
          <xdr:spPr>
            <a:xfrm>
              <a:off x="7524750" y="1028700"/>
              <a:ext cx="852549" cy="497124"/>
            </a:xfrm>
            <a:prstGeom prst="rect">
              <a:avLst/>
            </a:prstGeom>
            <a:solidFill>
              <a:srgbClr val="FFFFCC"/>
            </a:solidFill>
          </xdr:spPr>
          <xdr:txBody>
            <a:bodyPr wrap="square" rtlCol="0">
              <a:spAutoFit/>
            </a:bodyPr>
            <a:lstStyle>
              <a:defPPr>
                <a:defRPr lang="pt-PT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6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:r>
                <a:rPr lang="pt-PT" sz="1400" b="0" i="0">
                  <a:latin typeface="Cambria Math"/>
                  <a:ea typeface="Cambria Math"/>
                </a:rPr>
                <a:t>𝐶=∆𝑥/𝑐</a:t>
              </a:r>
              <a:endParaRPr lang="en-US" sz="1400"/>
            </a:p>
          </xdr:txBody>
        </xdr:sp>
      </mc:Fallback>
    </mc:AlternateContent>
    <xdr:clientData/>
  </xdr:twoCellAnchor>
  <xdr:oneCellAnchor>
    <xdr:from>
      <xdr:col>14</xdr:col>
      <xdr:colOff>95250</xdr:colOff>
      <xdr:row>9</xdr:row>
      <xdr:rowOff>290512</xdr:rowOff>
    </xdr:from>
    <xdr:ext cx="428626" cy="27193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8629650" y="2119312"/>
              <a:ext cx="428626" cy="2719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PT" sz="1100" i="1">
                            <a:latin typeface="Cambria Math"/>
                          </a:rPr>
                        </m:ctrlPr>
                      </m:accPr>
                      <m:e>
                        <m:r>
                          <a:rPr lang="pt-PT" sz="1100" i="1">
                            <a:latin typeface="Cambria Math"/>
                            <a:ea typeface="Cambria Math"/>
                          </a:rPr>
                          <m:t>𝜉</m:t>
                        </m:r>
                      </m:e>
                    </m:acc>
                  </m:oMath>
                </m:oMathPara>
              </a14:m>
              <a:endParaRPr lang="pt-PT" sz="1100"/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8629650" y="2119312"/>
              <a:ext cx="428626" cy="2719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PT" sz="1100" i="0">
                  <a:latin typeface="Cambria Math"/>
                  <a:ea typeface="Cambria Math"/>
                </a:rPr>
                <a:t>𝜉 ̅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15</xdr:col>
      <xdr:colOff>85725</xdr:colOff>
      <xdr:row>9</xdr:row>
      <xdr:rowOff>266700</xdr:rowOff>
    </xdr:from>
    <xdr:ext cx="428626" cy="26853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9229725" y="2095500"/>
              <a:ext cx="428626" cy="268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pt-PT" sz="1100" i="1">
                            <a:latin typeface="Cambria Math"/>
                          </a:rPr>
                        </m:ctrlPr>
                      </m:accPr>
                      <m:e>
                        <m:r>
                          <a:rPr lang="pt-PT" sz="1100" b="0" i="1">
                            <a:latin typeface="Cambria Math"/>
                          </a:rPr>
                          <m:t>𝐶</m:t>
                        </m:r>
                      </m:e>
                    </m:acc>
                  </m:oMath>
                </m:oMathPara>
              </a14:m>
              <a:endParaRPr lang="pt-PT" sz="1100"/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9229725" y="2095500"/>
              <a:ext cx="428626" cy="2685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PT" sz="1100" b="0" i="0">
                  <a:latin typeface="Cambria Math"/>
                </a:rPr>
                <a:t>𝐶 ̅</a:t>
              </a:r>
              <a:endParaRPr lang="pt-PT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476250</xdr:colOff>
          <xdr:row>9</xdr:row>
          <xdr:rowOff>95250</xdr:rowOff>
        </xdr:from>
        <xdr:to>
          <xdr:col>16</xdr:col>
          <xdr:colOff>694650</xdr:colOff>
          <xdr:row>10</xdr:row>
          <xdr:rowOff>38725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714375</xdr:colOff>
          <xdr:row>9</xdr:row>
          <xdr:rowOff>57150</xdr:rowOff>
        </xdr:from>
        <xdr:to>
          <xdr:col>18</xdr:col>
          <xdr:colOff>14175</xdr:colOff>
          <xdr:row>10</xdr:row>
          <xdr:rowOff>45405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9</xdr:row>
          <xdr:rowOff>47625</xdr:rowOff>
        </xdr:from>
        <xdr:to>
          <xdr:col>18</xdr:col>
          <xdr:colOff>981525</xdr:colOff>
          <xdr:row>10</xdr:row>
          <xdr:rowOff>53823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17</xdr:col>
      <xdr:colOff>285750</xdr:colOff>
      <xdr:row>2</xdr:row>
      <xdr:rowOff>171450</xdr:rowOff>
    </xdr:from>
    <xdr:to>
      <xdr:col>22</xdr:col>
      <xdr:colOff>503003</xdr:colOff>
      <xdr:row>4</xdr:row>
      <xdr:rowOff>114450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2450"/>
          <a:ext cx="3903428" cy="324000"/>
        </a:xfrm>
        <a:prstGeom prst="rect">
          <a:avLst/>
        </a:prstGeom>
        <a:solidFill>
          <a:srgbClr val="FFFFCC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9451" cy="60634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E9" sqref="E9"/>
    </sheetView>
  </sheetViews>
  <sheetFormatPr defaultRowHeight="15" x14ac:dyDescent="0.25"/>
  <cols>
    <col min="3" max="3" width="9.28515625" customWidth="1"/>
  </cols>
  <sheetData>
    <row r="1" spans="1:14" ht="31.5" customHeight="1" x14ac:dyDescent="0.25">
      <c r="A1" s="17" t="s">
        <v>3</v>
      </c>
      <c r="B1" s="17"/>
      <c r="C1" s="17"/>
      <c r="D1" s="17"/>
      <c r="E1" s="17"/>
      <c r="F1" s="17"/>
      <c r="G1" s="17"/>
      <c r="H1" s="17"/>
      <c r="I1" s="17"/>
    </row>
    <row r="3" spans="1:14" x14ac:dyDescent="0.25">
      <c r="A3" s="11" t="s">
        <v>4</v>
      </c>
    </row>
    <row r="6" spans="1:14" x14ac:dyDescent="0.25">
      <c r="A6" s="11" t="s">
        <v>5</v>
      </c>
    </row>
    <row r="8" spans="1:14" x14ac:dyDescent="0.25">
      <c r="A8" s="11" t="s">
        <v>6</v>
      </c>
    </row>
    <row r="9" spans="1:14" x14ac:dyDescent="0.25">
      <c r="A9" s="11"/>
      <c r="F9" s="12"/>
      <c r="G9" s="12"/>
      <c r="H9" s="12"/>
      <c r="I9" s="12"/>
      <c r="J9" s="12"/>
      <c r="K9" s="12"/>
      <c r="L9" s="12"/>
    </row>
    <row r="10" spans="1:14" ht="45" customHeight="1" x14ac:dyDescent="0.25">
      <c r="A10" s="17" t="s">
        <v>1</v>
      </c>
      <c r="B10" s="17"/>
      <c r="C10" s="17"/>
      <c r="D10" s="17"/>
      <c r="E10" s="6"/>
      <c r="F10" s="18"/>
      <c r="G10" s="18"/>
      <c r="H10" s="18"/>
      <c r="I10" s="18"/>
      <c r="J10" s="13"/>
      <c r="K10" s="13"/>
      <c r="L10" s="13"/>
      <c r="M10" s="1"/>
      <c r="N10" s="1"/>
    </row>
    <row r="11" spans="1:14" ht="15.75" thickBot="1" x14ac:dyDescent="0.3">
      <c r="A11" s="2"/>
      <c r="F11" s="14"/>
      <c r="G11" s="12"/>
      <c r="H11" s="12"/>
      <c r="I11" s="12"/>
      <c r="J11" s="12"/>
      <c r="K11" s="12"/>
      <c r="L11" s="12"/>
    </row>
    <row r="12" spans="1:14" ht="45" x14ac:dyDescent="0.25">
      <c r="A12" s="7" t="s">
        <v>7</v>
      </c>
      <c r="B12" s="8" t="s">
        <v>0</v>
      </c>
      <c r="D12" s="19"/>
      <c r="E12" s="19"/>
      <c r="F12" s="15"/>
      <c r="G12" s="12"/>
      <c r="H12" s="12"/>
      <c r="I12" s="12"/>
      <c r="J12" s="12"/>
    </row>
    <row r="13" spans="1:14" ht="15.75" thickBot="1" x14ac:dyDescent="0.3">
      <c r="A13" s="9" t="s">
        <v>29</v>
      </c>
      <c r="B13" s="10" t="s">
        <v>2</v>
      </c>
      <c r="D13" s="19"/>
      <c r="E13" s="19"/>
      <c r="F13" s="15"/>
      <c r="G13" s="12"/>
      <c r="H13" s="12"/>
      <c r="I13" s="12"/>
      <c r="J13" s="12"/>
    </row>
    <row r="14" spans="1:14" x14ac:dyDescent="0.25">
      <c r="A14" s="4">
        <v>0</v>
      </c>
      <c r="B14" s="4">
        <v>28.3</v>
      </c>
      <c r="D14" s="16"/>
      <c r="E14" s="16"/>
      <c r="F14" s="16"/>
      <c r="G14" s="12"/>
      <c r="H14" s="12"/>
      <c r="I14" s="12"/>
      <c r="J14" s="12"/>
    </row>
    <row r="15" spans="1:14" x14ac:dyDescent="0.25">
      <c r="A15" s="4">
        <v>60</v>
      </c>
      <c r="B15" s="4">
        <v>39.6</v>
      </c>
      <c r="D15" s="16"/>
      <c r="E15" s="16"/>
      <c r="F15" s="16"/>
      <c r="G15" s="12"/>
      <c r="H15" s="12"/>
      <c r="I15" s="12"/>
      <c r="J15" s="12"/>
    </row>
    <row r="16" spans="1:14" x14ac:dyDescent="0.25">
      <c r="A16" s="4">
        <v>120</v>
      </c>
      <c r="B16" s="4">
        <v>59.4</v>
      </c>
      <c r="D16" s="16"/>
      <c r="E16" s="16"/>
      <c r="F16" s="16"/>
      <c r="G16" s="12"/>
      <c r="H16" s="12"/>
      <c r="I16" s="12"/>
      <c r="J16" s="12"/>
    </row>
    <row r="17" spans="1:10" x14ac:dyDescent="0.25">
      <c r="A17" s="4">
        <v>180</v>
      </c>
      <c r="B17" s="4">
        <v>90.6</v>
      </c>
      <c r="D17" s="16"/>
      <c r="E17" s="16"/>
      <c r="F17" s="16"/>
      <c r="G17" s="12"/>
      <c r="H17" s="12"/>
      <c r="I17" s="12"/>
      <c r="J17" s="12"/>
    </row>
    <row r="18" spans="1:10" x14ac:dyDescent="0.25">
      <c r="A18" s="4">
        <v>240</v>
      </c>
      <c r="B18" s="4">
        <v>110.4</v>
      </c>
      <c r="D18" s="16"/>
      <c r="E18" s="16"/>
      <c r="F18" s="16"/>
      <c r="G18" s="12"/>
      <c r="H18" s="12"/>
      <c r="I18" s="12"/>
      <c r="J18" s="12"/>
    </row>
    <row r="19" spans="1:10" x14ac:dyDescent="0.25">
      <c r="A19" s="4">
        <v>300</v>
      </c>
      <c r="B19" s="4">
        <v>124.6</v>
      </c>
      <c r="D19" s="16"/>
      <c r="E19" s="16"/>
      <c r="F19" s="16"/>
      <c r="G19" s="12"/>
      <c r="H19" s="12"/>
      <c r="I19" s="12"/>
      <c r="J19" s="12"/>
    </row>
    <row r="20" spans="1:10" x14ac:dyDescent="0.25">
      <c r="A20" s="4">
        <v>360</v>
      </c>
      <c r="B20" s="4">
        <v>116.1</v>
      </c>
      <c r="D20" s="16"/>
      <c r="E20" s="16"/>
      <c r="F20" s="16"/>
      <c r="G20" s="12"/>
      <c r="H20" s="12"/>
      <c r="I20" s="12"/>
      <c r="J20" s="12"/>
    </row>
    <row r="21" spans="1:10" x14ac:dyDescent="0.25">
      <c r="A21" s="4">
        <v>420</v>
      </c>
      <c r="B21" s="4">
        <v>104.8</v>
      </c>
      <c r="D21" s="16"/>
      <c r="E21" s="16"/>
      <c r="F21" s="16"/>
      <c r="G21" s="12"/>
      <c r="H21" s="12"/>
      <c r="I21" s="12"/>
      <c r="J21" s="12"/>
    </row>
    <row r="22" spans="1:10" x14ac:dyDescent="0.25">
      <c r="A22" s="4">
        <v>480</v>
      </c>
      <c r="B22" s="4">
        <v>87.8</v>
      </c>
      <c r="D22" s="16"/>
      <c r="E22" s="16"/>
      <c r="F22" s="16"/>
      <c r="G22" s="12"/>
      <c r="H22" s="12"/>
      <c r="I22" s="12"/>
      <c r="J22" s="12"/>
    </row>
    <row r="23" spans="1:10" x14ac:dyDescent="0.25">
      <c r="A23" s="4">
        <v>540</v>
      </c>
      <c r="B23" s="4">
        <v>70.8</v>
      </c>
      <c r="D23" s="16"/>
      <c r="E23" s="16"/>
      <c r="F23" s="16"/>
      <c r="G23" s="12"/>
      <c r="H23" s="12"/>
      <c r="I23" s="12"/>
      <c r="J23" s="12"/>
    </row>
    <row r="24" spans="1:10" x14ac:dyDescent="0.25">
      <c r="A24" s="4">
        <v>600</v>
      </c>
      <c r="B24" s="4">
        <v>59.5</v>
      </c>
      <c r="D24" s="16"/>
      <c r="E24" s="16"/>
      <c r="F24" s="16"/>
      <c r="G24" s="12"/>
      <c r="H24" s="12"/>
      <c r="I24" s="12"/>
      <c r="J24" s="12"/>
    </row>
    <row r="25" spans="1:10" ht="15.75" thickBot="1" x14ac:dyDescent="0.3">
      <c r="A25" s="3">
        <v>660</v>
      </c>
      <c r="B25" s="3">
        <v>53.8</v>
      </c>
      <c r="D25" s="16"/>
      <c r="E25" s="16"/>
      <c r="F25" s="16"/>
      <c r="G25" s="12"/>
      <c r="H25" s="12"/>
      <c r="I25" s="12"/>
      <c r="J25" s="12"/>
    </row>
    <row r="26" spans="1:10" x14ac:dyDescent="0.25">
      <c r="B26" s="16"/>
      <c r="C26" s="16"/>
      <c r="D26" s="16"/>
      <c r="E26" s="12"/>
      <c r="F26" s="12"/>
      <c r="G26" s="12"/>
      <c r="H26" s="12"/>
    </row>
    <row r="27" spans="1:10" x14ac:dyDescent="0.25">
      <c r="B27" s="16"/>
      <c r="C27" s="16"/>
      <c r="D27" s="16"/>
      <c r="E27" s="12"/>
      <c r="F27" s="12"/>
      <c r="G27" s="12"/>
      <c r="H27" s="12"/>
    </row>
    <row r="28" spans="1:10" x14ac:dyDescent="0.25">
      <c r="B28" s="16"/>
      <c r="C28" s="16"/>
      <c r="D28" s="16"/>
      <c r="E28" s="12"/>
      <c r="F28" s="12"/>
      <c r="G28" s="12"/>
      <c r="H28" s="12"/>
    </row>
    <row r="29" spans="1:10" x14ac:dyDescent="0.25">
      <c r="B29" s="16"/>
      <c r="C29" s="16"/>
      <c r="D29" s="16"/>
      <c r="E29" s="12"/>
      <c r="F29" s="12"/>
      <c r="G29" s="12"/>
      <c r="H29" s="12"/>
    </row>
    <row r="30" spans="1:10" x14ac:dyDescent="0.25">
      <c r="B30" s="16"/>
      <c r="C30" s="16"/>
      <c r="D30" s="16"/>
      <c r="E30" s="12"/>
      <c r="F30" s="12"/>
      <c r="G30" s="12"/>
      <c r="H30" s="12"/>
    </row>
    <row r="31" spans="1:10" x14ac:dyDescent="0.25">
      <c r="B31" s="16"/>
      <c r="C31" s="16"/>
      <c r="D31" s="16"/>
      <c r="E31" s="12"/>
      <c r="F31" s="12"/>
      <c r="G31" s="12"/>
      <c r="H31" s="12"/>
    </row>
    <row r="32" spans="1:10" x14ac:dyDescent="0.25">
      <c r="B32" s="16"/>
      <c r="C32" s="16"/>
      <c r="D32" s="16"/>
      <c r="E32" s="12"/>
      <c r="F32" s="12"/>
      <c r="G32" s="12"/>
      <c r="H32" s="12"/>
    </row>
    <row r="33" spans="1:12" x14ac:dyDescent="0.25">
      <c r="B33" s="16"/>
      <c r="C33" s="16"/>
      <c r="D33" s="16"/>
      <c r="E33" s="12"/>
      <c r="F33" s="12"/>
      <c r="G33" s="12"/>
      <c r="H33" s="12"/>
    </row>
    <row r="34" spans="1:12" x14ac:dyDescent="0.25">
      <c r="B34" s="16"/>
      <c r="C34" s="16"/>
      <c r="D34" s="16"/>
      <c r="E34" s="12"/>
      <c r="F34" s="12"/>
      <c r="G34" s="12"/>
      <c r="H34" s="12"/>
    </row>
    <row r="35" spans="1:12" x14ac:dyDescent="0.25">
      <c r="B35" s="16"/>
      <c r="C35" s="16"/>
      <c r="D35" s="16"/>
      <c r="E35" s="12"/>
      <c r="F35" s="12"/>
      <c r="G35" s="12"/>
      <c r="H35" s="12"/>
    </row>
    <row r="36" spans="1:12" x14ac:dyDescent="0.25">
      <c r="B36" s="16"/>
      <c r="C36" s="16"/>
      <c r="D36" s="16"/>
      <c r="E36" s="12"/>
      <c r="F36" s="12"/>
      <c r="G36" s="12"/>
      <c r="H36" s="12"/>
    </row>
    <row r="37" spans="1:12" x14ac:dyDescent="0.25">
      <c r="B37" s="13"/>
      <c r="C37" s="12"/>
      <c r="D37" s="12"/>
      <c r="E37" s="12"/>
      <c r="F37" s="12"/>
      <c r="G37" s="12"/>
      <c r="H37" s="12"/>
    </row>
    <row r="38" spans="1:12" x14ac:dyDescent="0.25">
      <c r="A38" s="5"/>
      <c r="F38" s="12"/>
      <c r="G38" s="12"/>
      <c r="H38" s="12"/>
      <c r="I38" s="12"/>
      <c r="J38" s="12"/>
      <c r="K38" s="12"/>
      <c r="L38" s="12"/>
    </row>
    <row r="39" spans="1:12" x14ac:dyDescent="0.25">
      <c r="F39" s="12"/>
      <c r="G39" s="12"/>
      <c r="H39" s="12"/>
      <c r="I39" s="12"/>
      <c r="J39" s="12"/>
      <c r="K39" s="12"/>
      <c r="L39" s="12"/>
    </row>
  </sheetData>
  <mergeCells count="5">
    <mergeCell ref="A1:I1"/>
    <mergeCell ref="A10:D10"/>
    <mergeCell ref="F10:I10"/>
    <mergeCell ref="D12:D13"/>
    <mergeCell ref="E12:E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T23"/>
  <sheetViews>
    <sheetView tabSelected="1" zoomScale="95" zoomScaleNormal="95" workbookViewId="0">
      <selection activeCell="U21" sqref="U21"/>
    </sheetView>
  </sheetViews>
  <sheetFormatPr defaultRowHeight="15" x14ac:dyDescent="0.25"/>
  <cols>
    <col min="17" max="17" width="11.7109375" customWidth="1"/>
    <col min="18" max="18" width="12.28515625" customWidth="1"/>
    <col min="19" max="19" width="15.5703125" customWidth="1"/>
  </cols>
  <sheetData>
    <row r="7" spans="1:20" ht="23.25" x14ac:dyDescent="0.4">
      <c r="I7" s="29" t="s">
        <v>20</v>
      </c>
      <c r="P7" s="31" t="s">
        <v>30</v>
      </c>
      <c r="Q7" s="23">
        <f>60*60</f>
        <v>3600</v>
      </c>
      <c r="R7" t="s">
        <v>31</v>
      </c>
    </row>
    <row r="8" spans="1:20" x14ac:dyDescent="0.25">
      <c r="A8" s="31" t="s">
        <v>23</v>
      </c>
      <c r="B8" s="23">
        <v>1E-3</v>
      </c>
      <c r="C8" s="31" t="s">
        <v>24</v>
      </c>
      <c r="D8" s="23">
        <v>2750</v>
      </c>
      <c r="E8" t="s">
        <v>25</v>
      </c>
    </row>
    <row r="9" spans="1:20" ht="15.75" thickBot="1" x14ac:dyDescent="0.3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</row>
    <row r="10" spans="1:20" ht="45" x14ac:dyDescent="0.35">
      <c r="A10" s="7" t="s">
        <v>7</v>
      </c>
      <c r="B10" s="8" t="s">
        <v>0</v>
      </c>
      <c r="C10" s="20" t="s">
        <v>10</v>
      </c>
      <c r="D10" s="20" t="s">
        <v>11</v>
      </c>
      <c r="E10" s="20" t="s">
        <v>12</v>
      </c>
      <c r="F10" s="20" t="s">
        <v>13</v>
      </c>
      <c r="G10" s="20" t="s">
        <v>14</v>
      </c>
      <c r="H10" s="20" t="s">
        <v>15</v>
      </c>
      <c r="I10" s="28" t="s">
        <v>18</v>
      </c>
      <c r="J10" s="28" t="s">
        <v>19</v>
      </c>
      <c r="K10" s="28" t="s">
        <v>21</v>
      </c>
      <c r="L10" s="28" t="s">
        <v>22</v>
      </c>
      <c r="M10" s="28" t="s">
        <v>26</v>
      </c>
      <c r="N10" s="28" t="s">
        <v>27</v>
      </c>
      <c r="T10" s="24" t="s">
        <v>32</v>
      </c>
    </row>
    <row r="11" spans="1:20" ht="15.75" thickBot="1" x14ac:dyDescent="0.3">
      <c r="A11" s="9" t="s">
        <v>29</v>
      </c>
      <c r="B11" s="10" t="s">
        <v>2</v>
      </c>
      <c r="C11" s="21" t="s">
        <v>9</v>
      </c>
      <c r="D11" s="21" t="s">
        <v>9</v>
      </c>
      <c r="E11" s="21" t="s">
        <v>9</v>
      </c>
      <c r="F11" s="21" t="s">
        <v>9</v>
      </c>
      <c r="G11" s="21" t="s">
        <v>16</v>
      </c>
      <c r="H11" s="21" t="s">
        <v>16</v>
      </c>
      <c r="I11" s="10" t="s">
        <v>17</v>
      </c>
      <c r="J11" s="10" t="s">
        <v>17</v>
      </c>
      <c r="K11" s="30"/>
      <c r="L11" s="30"/>
      <c r="M11" s="33" t="s">
        <v>28</v>
      </c>
      <c r="N11" s="33" t="s">
        <v>8</v>
      </c>
      <c r="T11" s="9" t="s">
        <v>2</v>
      </c>
    </row>
    <row r="12" spans="1:20" x14ac:dyDescent="0.25">
      <c r="A12" s="25">
        <v>0</v>
      </c>
      <c r="B12" s="25">
        <v>28.3</v>
      </c>
      <c r="C12" s="27">
        <f>(B12/18)^(1/2.5)</f>
        <v>1.1984104080537954</v>
      </c>
      <c r="D12" s="27">
        <f>(T12/18)^(1/2.5)</f>
        <v>1.1984104080537954</v>
      </c>
      <c r="E12" s="22">
        <f>55*B12^0.05</f>
        <v>65.005785619476427</v>
      </c>
      <c r="F12" s="22">
        <f>55*T12^0.05</f>
        <v>65.005785619476427</v>
      </c>
      <c r="G12" s="22">
        <f>45*C12^1.5/E12</f>
        <v>0.90817357419434386</v>
      </c>
      <c r="H12" s="22">
        <f>45*D12^1.5/F12</f>
        <v>0.90817357419434386</v>
      </c>
      <c r="I12" s="22">
        <f>B12/E12</f>
        <v>0.4353458654535669</v>
      </c>
      <c r="J12" s="22">
        <f>T12/F12</f>
        <v>0.4353458654535669</v>
      </c>
      <c r="K12" s="22">
        <f>0.5*(1-I12/(G12*$B$8*$D$8))</f>
        <v>0.41284287941426945</v>
      </c>
      <c r="L12" s="22">
        <f>0.5*(1-J12/(H12*$B$8*$D$8))</f>
        <v>0.41284287941426945</v>
      </c>
      <c r="M12" s="22">
        <f>$D$8/G12</f>
        <v>3028.0555150920036</v>
      </c>
      <c r="N12">
        <f>$D$8/H12</f>
        <v>3028.0555150920036</v>
      </c>
      <c r="O12" s="22">
        <f>(K12+K13+L12)/3</f>
        <v>0.40866412217381037</v>
      </c>
      <c r="P12" s="22">
        <f>(M12+M13+N12)/3</f>
        <v>2857.7631896807484</v>
      </c>
      <c r="Q12" s="22">
        <f>(2*P12*O12+$Q$7)/(2*P12*(1-O12)+$Q$7)</f>
        <v>0.85041607708891243</v>
      </c>
      <c r="R12" s="22">
        <f>($Q$7-2*P12*O12)/(2*P12*(1-O12)+$Q$7)</f>
        <v>0.18113272423054388</v>
      </c>
      <c r="S12" s="22">
        <f>(2*P12*(1-O12)-$Q$7)/(2*P12*(1-O12)+$Q$7)</f>
        <v>-3.1548801319456303E-2</v>
      </c>
      <c r="T12" s="32">
        <v>28.3</v>
      </c>
    </row>
    <row r="13" spans="1:20" x14ac:dyDescent="0.25">
      <c r="A13" s="25">
        <v>60</v>
      </c>
      <c r="B13" s="25">
        <v>39.6</v>
      </c>
      <c r="C13" s="27">
        <f t="shared" ref="C13:C23" si="0">(B13/18)^(1/2.5)</f>
        <v>1.3707841442227291</v>
      </c>
      <c r="D13" s="27">
        <f>(T13/18)^(1/2.5)</f>
        <v>1.2323559257285397</v>
      </c>
      <c r="E13" s="22">
        <f t="shared" ref="E13:E23" si="1">55*B13^0.05</f>
        <v>66.10699998304959</v>
      </c>
      <c r="F13" s="22">
        <f>55*T13^0.05</f>
        <v>65.233147608492715</v>
      </c>
      <c r="G13" s="22">
        <f t="shared" ref="G13:G23" si="2">45*C13^1.5/E13</f>
        <v>1.0924930264371975</v>
      </c>
      <c r="H13" s="22">
        <f>45*D13^1.5/F13</f>
        <v>0.94373142317768244</v>
      </c>
      <c r="I13" s="22">
        <f t="shared" ref="I13:I23" si="3">B13/E13</f>
        <v>0.59902884732560524</v>
      </c>
      <c r="J13" s="22">
        <f>T13/F13</f>
        <v>0.46520520465969811</v>
      </c>
      <c r="K13" s="22">
        <f t="shared" ref="K13:K23" si="4">0.5*(1-I13/(G13*$B$8*$D$8))</f>
        <v>0.40030660769289239</v>
      </c>
      <c r="L13" s="22">
        <f>0.5*(1-J13/(H13*$B$8*$D$8))</f>
        <v>0.41037411449246985</v>
      </c>
      <c r="M13" s="22">
        <f t="shared" ref="M13:M23" si="5">$D$8/G13</f>
        <v>2517.1785388582389</v>
      </c>
      <c r="N13">
        <f>$D$8/H13</f>
        <v>2913.9646433943522</v>
      </c>
      <c r="O13" s="22">
        <f>(K13+K14+L13)/3</f>
        <v>0.39781113826955011</v>
      </c>
      <c r="P13" s="22">
        <f>(M13+M14+N13)/3</f>
        <v>2481.7211363719102</v>
      </c>
      <c r="Q13" s="22">
        <f>(2*P13*O13+$Q$7)/(2*P13*(1-O13)+$Q$7)</f>
        <v>0.84604221235692401</v>
      </c>
      <c r="R13" s="22">
        <f>($Q$7-2*P13*O13)/(2*P13*(1-O13)+$Q$7)</f>
        <v>0.24669976240081587</v>
      </c>
      <c r="S13" s="22">
        <f>(2*P13*(1-O13)-$Q$7)/(2*P13*(1-O13)+$Q$7)</f>
        <v>-9.2741974757739765E-2</v>
      </c>
      <c r="T13" s="22">
        <f>Q12*B12+R12*B13+S12*T12</f>
        <v>30.34679978380515</v>
      </c>
    </row>
    <row r="14" spans="1:20" x14ac:dyDescent="0.25">
      <c r="A14" s="25">
        <v>120</v>
      </c>
      <c r="B14" s="25">
        <v>59.4</v>
      </c>
      <c r="C14" s="27">
        <f t="shared" si="0"/>
        <v>1.6121504764297885</v>
      </c>
      <c r="D14" s="27">
        <f>(T14/18)^(1/2.5)</f>
        <v>1.4470861629942011</v>
      </c>
      <c r="E14" s="22">
        <f t="shared" si="1"/>
        <v>67.46088150000682</v>
      </c>
      <c r="F14" s="22">
        <f>55*T14^0.05</f>
        <v>66.556138007518655</v>
      </c>
      <c r="G14" s="22">
        <f t="shared" si="2"/>
        <v>1.3654281934810351</v>
      </c>
      <c r="H14" s="22">
        <f>45*D14^1.5/F14</f>
        <v>1.1769716077253356</v>
      </c>
      <c r="I14" s="22">
        <f t="shared" si="3"/>
        <v>0.88051028506044637</v>
      </c>
      <c r="J14" s="22">
        <f>T14/F14</f>
        <v>0.68127173111054862</v>
      </c>
      <c r="K14" s="22">
        <f t="shared" si="4"/>
        <v>0.38275269262328815</v>
      </c>
      <c r="L14" s="22">
        <f>0.5*(1-J14/(H14*$B$8*$D$8))</f>
        <v>0.39475736996405814</v>
      </c>
      <c r="M14" s="22">
        <f t="shared" si="5"/>
        <v>2014.0202268631388</v>
      </c>
      <c r="N14">
        <f>$D$8/H14</f>
        <v>2336.5049606547132</v>
      </c>
      <c r="O14" s="22">
        <f>(K14+K15+L14)/3</f>
        <v>0.37956468189659781</v>
      </c>
      <c r="P14" s="22">
        <f>(M14+M15+N14)/3</f>
        <v>1982.4115069320505</v>
      </c>
      <c r="Q14" s="22">
        <f>(2*P14*O14+$Q$7)/(2*P14*(1-O14)+$Q$7)</f>
        <v>0.842405504318542</v>
      </c>
      <c r="R14" s="22">
        <f>($Q$7-2*P14*O14)/(2*P14*(1-O14)+$Q$7)</f>
        <v>0.34572973209506491</v>
      </c>
      <c r="S14" s="22">
        <f>(2*P14*(1-O14)-$Q$7)/(2*P14*(1-O14)+$Q$7)</f>
        <v>-0.18813523641360688</v>
      </c>
      <c r="T14" s="22">
        <f>Q13*B13+R13*B14+S13*T13</f>
        <v>45.34281535641481</v>
      </c>
    </row>
    <row r="15" spans="1:20" x14ac:dyDescent="0.25">
      <c r="A15" s="25">
        <v>180</v>
      </c>
      <c r="B15" s="25">
        <v>90.6</v>
      </c>
      <c r="C15" s="27">
        <f t="shared" si="0"/>
        <v>1.9087202323413519</v>
      </c>
      <c r="D15" s="27">
        <f>(T15/18)^(1/2.5)</f>
        <v>1.7491155772076568</v>
      </c>
      <c r="E15" s="22">
        <f t="shared" si="1"/>
        <v>68.899980560922231</v>
      </c>
      <c r="F15" s="22">
        <f>55*T15^0.05</f>
        <v>68.152003602061669</v>
      </c>
      <c r="G15" s="22">
        <f t="shared" si="2"/>
        <v>1.7222921809781186</v>
      </c>
      <c r="H15" s="22">
        <f>45*D15^1.5/F15</f>
        <v>1.5274311627964388</v>
      </c>
      <c r="I15" s="22">
        <f t="shared" si="3"/>
        <v>1.3149495727344993</v>
      </c>
      <c r="J15" s="22">
        <f>T15/F15</f>
        <v>1.0686614559838623</v>
      </c>
      <c r="K15" s="22">
        <f t="shared" si="4"/>
        <v>0.36118398310244715</v>
      </c>
      <c r="L15" s="22">
        <f>0.5*(1-J15/(H15*$B$8*$D$8))</f>
        <v>0.37279159438489767</v>
      </c>
      <c r="M15" s="22">
        <f t="shared" si="5"/>
        <v>1596.7093332782995</v>
      </c>
      <c r="N15">
        <f>$D$8/H15</f>
        <v>1800.4084681402387</v>
      </c>
      <c r="O15" s="22">
        <f>(K15+K16+L15)/3</f>
        <v>0.36124630477082981</v>
      </c>
      <c r="P15" s="22">
        <f>(M15+M16+N15)/3</f>
        <v>1609.7832774875976</v>
      </c>
      <c r="Q15" s="22">
        <f>(2*P15*O15+$Q$7)/(2*P15*(1-O15)+$Q$7)</f>
        <v>0.84204862933088453</v>
      </c>
      <c r="R15" s="22">
        <f>($Q$7-2*P15*O15)/(2*P15*(1-O15)+$Q$7)</f>
        <v>0.43082102999765964</v>
      </c>
      <c r="S15" s="22">
        <f>(2*P15*(1-O15)-$Q$7)/(2*P15*(1-O15)+$Q$7)</f>
        <v>-0.27286965932854418</v>
      </c>
      <c r="T15" s="22">
        <f>Q14*B14+R14*B15+S14*T14</f>
        <v>72.831419397596648</v>
      </c>
    </row>
    <row r="16" spans="1:20" x14ac:dyDescent="0.25">
      <c r="A16" s="25">
        <v>240</v>
      </c>
      <c r="B16" s="25">
        <v>110.4</v>
      </c>
      <c r="C16" s="27">
        <f t="shared" si="0"/>
        <v>2.0657541186542643</v>
      </c>
      <c r="D16" s="27">
        <f>(T16/18)^(1/2.5)</f>
        <v>2.0168279736657051</v>
      </c>
      <c r="E16" s="22">
        <f t="shared" si="1"/>
        <v>69.584280846415581</v>
      </c>
      <c r="F16" s="22">
        <f>55*T16^0.05</f>
        <v>69.376106328503283</v>
      </c>
      <c r="G16" s="22">
        <f t="shared" si="2"/>
        <v>1.9200799454226334</v>
      </c>
      <c r="H16" s="22">
        <f>45*D16^1.5/F16</f>
        <v>1.8578295939834437</v>
      </c>
      <c r="I16" s="22">
        <f t="shared" si="3"/>
        <v>1.586565222160903</v>
      </c>
      <c r="J16" s="22">
        <f>T16/F16</f>
        <v>1.4987690781799237</v>
      </c>
      <c r="K16" s="22">
        <f t="shared" si="4"/>
        <v>0.34976333682514449</v>
      </c>
      <c r="L16" s="22">
        <f>0.5*(1-J16/(H16*$B$8*$D$8))</f>
        <v>0.35332160191522144</v>
      </c>
      <c r="M16" s="22">
        <f t="shared" si="5"/>
        <v>1432.2320310442547</v>
      </c>
      <c r="N16">
        <f>$D$8/H16</f>
        <v>1480.2218722889538</v>
      </c>
      <c r="O16" s="22">
        <f>(K16+K17+L16)/3</f>
        <v>0.34846602485285166</v>
      </c>
      <c r="P16" s="22">
        <f>(M16+M17+N16)/3</f>
        <v>1417.4914749382358</v>
      </c>
      <c r="Q16" s="22">
        <f>(2*P16*O16+$Q$7)/(2*P16*(1-O16)+$Q$7)</f>
        <v>0.84226571750742285</v>
      </c>
      <c r="R16" s="22">
        <f>($Q$7-2*P16*O16)/(2*P16*(1-O16)+$Q$7)</f>
        <v>0.47954152743829231</v>
      </c>
      <c r="S16" s="22">
        <f>(2*P16*(1-O16)-$Q$7)/(2*P16*(1-O16)+$Q$7)</f>
        <v>-0.32180724494571517</v>
      </c>
      <c r="T16" s="22">
        <f>Q15*B15+R15*B16+S15*T15</f>
        <v>103.97876292968323</v>
      </c>
    </row>
    <row r="17" spans="1:20" x14ac:dyDescent="0.25">
      <c r="A17" s="25">
        <v>300</v>
      </c>
      <c r="B17" s="25">
        <v>124.6</v>
      </c>
      <c r="C17" s="27">
        <f t="shared" si="0"/>
        <v>2.1681943824999004</v>
      </c>
      <c r="D17" s="27">
        <f>(T17/18)^(1/2.5)</f>
        <v>2.1306497562757412</v>
      </c>
      <c r="E17" s="22">
        <f t="shared" si="1"/>
        <v>70.006536450215435</v>
      </c>
      <c r="F17" s="22">
        <f>55*T17^0.05</f>
        <v>69.853846068642412</v>
      </c>
      <c r="G17" s="22">
        <f t="shared" si="2"/>
        <v>2.0522073773613982</v>
      </c>
      <c r="H17" s="22">
        <f>45*D17^1.5/F17</f>
        <v>2.0035043422071608</v>
      </c>
      <c r="I17" s="22">
        <f t="shared" si="3"/>
        <v>1.7798338029279344</v>
      </c>
      <c r="J17" s="22">
        <f>T17/F17</f>
        <v>1.7075064153684301</v>
      </c>
      <c r="K17" s="22">
        <f t="shared" si="4"/>
        <v>0.34231313581818912</v>
      </c>
      <c r="L17" s="22">
        <f>0.5*(1-J17/(H17*$B$8*$D$8))</f>
        <v>0.34504365408903703</v>
      </c>
      <c r="M17" s="22">
        <f t="shared" si="5"/>
        <v>1340.0205214814989</v>
      </c>
      <c r="N17">
        <f>$D$8/H17</f>
        <v>1372.5949787413299</v>
      </c>
      <c r="O17" s="22">
        <f>(K17+K18+L17)/3</f>
        <v>0.34468806361700094</v>
      </c>
      <c r="P17" s="22">
        <f>(M17+M18+N17)/3</f>
        <v>1368.5786333462129</v>
      </c>
      <c r="Q17" s="22">
        <f>(2*P17*O17+$Q$7)/(2*P17*(1-O17)+$Q$7)</f>
        <v>0.84236652416106417</v>
      </c>
      <c r="R17" s="22">
        <f>($Q$7-2*P17*O17)/(2*P17*(1-O17)+$Q$7)</f>
        <v>0.49252620400594382</v>
      </c>
      <c r="S17" s="22">
        <f>(2*P17*(1-O17)-$Q$7)/(2*P17*(1-O17)+$Q$7)</f>
        <v>-0.33489272816700816</v>
      </c>
      <c r="T17" s="22">
        <f>Q16*B16+R16*B17+S16*T16</f>
        <v>119.2758903003657</v>
      </c>
    </row>
    <row r="18" spans="1:20" x14ac:dyDescent="0.25">
      <c r="A18" s="25">
        <v>360</v>
      </c>
      <c r="B18" s="25">
        <v>116.1</v>
      </c>
      <c r="C18" s="27">
        <f t="shared" si="0"/>
        <v>2.1077732370230735</v>
      </c>
      <c r="D18" s="27">
        <f>(T18/18)^(1/2.5)</f>
        <v>2.1513672417106648</v>
      </c>
      <c r="E18" s="22">
        <f t="shared" si="1"/>
        <v>69.759651205541644</v>
      </c>
      <c r="F18" s="22">
        <f>55*T18^0.05</f>
        <v>69.938390509735243</v>
      </c>
      <c r="G18" s="22">
        <f t="shared" si="2"/>
        <v>1.9739858811654678</v>
      </c>
      <c r="H18" s="22">
        <f>45*D18^1.5/F18</f>
        <v>2.0303397030235382</v>
      </c>
      <c r="I18" s="22">
        <f t="shared" si="3"/>
        <v>1.6642858442327921</v>
      </c>
      <c r="J18" s="22">
        <f>T18/F18</f>
        <v>1.7472025306517598</v>
      </c>
      <c r="K18" s="22">
        <f t="shared" si="4"/>
        <v>0.34670740094377656</v>
      </c>
      <c r="L18" s="22">
        <f>0.5*(1-J18/(H18*$B$8*$D$8))</f>
        <v>0.34353692787558798</v>
      </c>
      <c r="M18" s="22">
        <f t="shared" si="5"/>
        <v>1393.1203998158098</v>
      </c>
      <c r="N18">
        <f>$D$8/H18</f>
        <v>1354.4531468821494</v>
      </c>
      <c r="O18" s="22">
        <f>(K18+K19+L18)/3</f>
        <v>0.34770121016563188</v>
      </c>
      <c r="P18" s="22">
        <f>(M18+M19+N18)/3</f>
        <v>1407.1348263739521</v>
      </c>
      <c r="Q18" s="22">
        <f>(2*P18*O18+$Q$7)/(2*P18*(1-O18)+$Q$7)</f>
        <v>0.84229948721919901</v>
      </c>
      <c r="R18" s="22">
        <f>($Q$7-2*P18*O18)/(2*P18*(1-O18)+$Q$7)</f>
        <v>0.48226603457483957</v>
      </c>
      <c r="S18" s="22">
        <f>(2*P18*(1-O18)-$Q$7)/(2*P18*(1-O18)+$Q$7)</f>
        <v>-0.32456552179403847</v>
      </c>
      <c r="T18" s="22">
        <f>Q17*B17+R17*B18+S17*T17</f>
        <v>122.19653288832043</v>
      </c>
    </row>
    <row r="19" spans="1:20" x14ac:dyDescent="0.25">
      <c r="A19" s="25">
        <v>420</v>
      </c>
      <c r="B19" s="25">
        <v>104.8</v>
      </c>
      <c r="C19" s="27">
        <f t="shared" si="0"/>
        <v>2.0231846019339472</v>
      </c>
      <c r="D19" s="27">
        <f>(T19/18)^(1/2.5)</f>
        <v>2.0527569608352576</v>
      </c>
      <c r="E19" s="22">
        <f t="shared" si="1"/>
        <v>69.403401121533236</v>
      </c>
      <c r="F19" s="22">
        <f>55*T19^0.05</f>
        <v>69.529403962820965</v>
      </c>
      <c r="G19" s="22">
        <f t="shared" si="2"/>
        <v>1.8658856585926618</v>
      </c>
      <c r="H19" s="22">
        <f>45*D19^1.5/F19</f>
        <v>1.9034887200870134</v>
      </c>
      <c r="I19" s="22">
        <f t="shared" si="3"/>
        <v>1.5100124533736221</v>
      </c>
      <c r="J19" s="22">
        <f>T19/F19</f>
        <v>1.5629598880120048</v>
      </c>
      <c r="K19" s="22">
        <f t="shared" si="4"/>
        <v>0.3528593016775311</v>
      </c>
      <c r="L19" s="22">
        <f>0.5*(1-J19/(H19*$B$8*$D$8))</f>
        <v>0.35070858466652677</v>
      </c>
      <c r="M19" s="22">
        <f t="shared" si="5"/>
        <v>1473.8309324238971</v>
      </c>
      <c r="N19">
        <f>$D$8/H19</f>
        <v>1444.7156796780441</v>
      </c>
      <c r="O19" s="22">
        <f>(K19+K20+L19)/3</f>
        <v>0.35549469844985637</v>
      </c>
      <c r="P19" s="22">
        <f>(M19+M20+N19)/3</f>
        <v>1514.3546974879046</v>
      </c>
      <c r="Q19" s="22">
        <f>(2*P19*O19+$Q$7)/(2*P19*(1-O19)+$Q$7)</f>
        <v>0.84234040129117105</v>
      </c>
      <c r="R19" s="22">
        <f>($Q$7-2*P19*O19)/(2*P19*(1-O19)+$Q$7)</f>
        <v>0.45448507072897737</v>
      </c>
      <c r="S19" s="22">
        <f>(2*P19*(1-O19)-$Q$7)/(2*P19*(1-O19)+$Q$7)</f>
        <v>-0.29682547202014864</v>
      </c>
      <c r="T19" s="22">
        <f>Q18*B18+R18*B19+S18*T18</f>
        <v>108.67166943127209</v>
      </c>
    </row>
    <row r="20" spans="1:20" x14ac:dyDescent="0.25">
      <c r="A20" s="25">
        <v>480</v>
      </c>
      <c r="B20" s="25">
        <v>87.8</v>
      </c>
      <c r="C20" s="27">
        <f t="shared" si="0"/>
        <v>1.8849021261742209</v>
      </c>
      <c r="D20" s="27">
        <f>(T20/18)^(1/2.5)</f>
        <v>1.9528230596191998</v>
      </c>
      <c r="E20" s="22">
        <f t="shared" si="1"/>
        <v>68.791917529168117</v>
      </c>
      <c r="F20" s="22">
        <f>55*T20^0.05</f>
        <v>69.096997560932735</v>
      </c>
      <c r="G20" s="22">
        <f t="shared" si="2"/>
        <v>1.6928103472223561</v>
      </c>
      <c r="H20" s="22">
        <f>45*D20^1.5/F20</f>
        <v>1.7772465477419039</v>
      </c>
      <c r="I20" s="22">
        <f t="shared" si="3"/>
        <v>1.2763127290756557</v>
      </c>
      <c r="J20" s="22">
        <f>T20/F20</f>
        <v>1.3882592164236021</v>
      </c>
      <c r="K20" s="22">
        <f t="shared" si="4"/>
        <v>0.36291620900551125</v>
      </c>
      <c r="L20" s="22">
        <f>0.5*(1-J20/(H20*$B$8*$D$8))</f>
        <v>0.35797650475496728</v>
      </c>
      <c r="M20" s="22">
        <f t="shared" si="5"/>
        <v>1624.5174803617729</v>
      </c>
      <c r="N20">
        <f>$D$8/H20</f>
        <v>1547.3373705488618</v>
      </c>
      <c r="O20" s="22">
        <f>(K20+K21+L20)/3</f>
        <v>0.365038535435175</v>
      </c>
      <c r="P20" s="22">
        <f>(M20+M21+N20)/3</f>
        <v>1666.8314282097047</v>
      </c>
      <c r="Q20" s="22">
        <f>(2*P20*O20+$Q$7)/(2*P20*(1-O20)+$Q$7)</f>
        <v>0.84259720219296785</v>
      </c>
      <c r="R20" s="22">
        <f>($Q$7-2*P20*O20)/(2*P20*(1-O20)+$Q$7)</f>
        <v>0.41686021889815777</v>
      </c>
      <c r="S20" s="22">
        <f>(2*P20*(1-O20)-$Q$7)/(2*P20*(1-O20)+$Q$7)</f>
        <v>-0.25945742109112563</v>
      </c>
      <c r="T20" s="22">
        <f>Q19*B19+R19*B20+S19*T19</f>
        <v>95.924543691164018</v>
      </c>
    </row>
    <row r="21" spans="1:20" x14ac:dyDescent="0.25">
      <c r="A21" s="25">
        <v>540</v>
      </c>
      <c r="B21" s="25">
        <v>70.8</v>
      </c>
      <c r="C21" s="27">
        <f t="shared" si="0"/>
        <v>1.7294352275056122</v>
      </c>
      <c r="D21" s="27">
        <f>(T21/18)^(1/2.5)</f>
        <v>1.803316505246205</v>
      </c>
      <c r="E21" s="22">
        <f t="shared" si="1"/>
        <v>68.055676026571632</v>
      </c>
      <c r="F21" s="22">
        <f>55*T21^0.05</f>
        <v>68.412476104785554</v>
      </c>
      <c r="G21" s="22">
        <f t="shared" si="2"/>
        <v>1.5038503213331473</v>
      </c>
      <c r="H21" s="22">
        <f>45*D21^1.5/F21</f>
        <v>1.5928876343632847</v>
      </c>
      <c r="I21" s="22">
        <f t="shared" si="3"/>
        <v>1.0403246890436717</v>
      </c>
      <c r="J21" s="22">
        <f>T21/F21</f>
        <v>1.1489922248199573</v>
      </c>
      <c r="K21" s="22">
        <f t="shared" si="4"/>
        <v>0.37422289254504637</v>
      </c>
      <c r="L21" s="22">
        <f>0.5*(1-J21/(H21*$B$8*$D$8))</f>
        <v>0.36884970870936695</v>
      </c>
      <c r="M21" s="22">
        <f t="shared" si="5"/>
        <v>1828.6394337184795</v>
      </c>
      <c r="N21">
        <f>$D$8/H21</f>
        <v>1726.4243507667386</v>
      </c>
      <c r="O21" s="22">
        <f>(K21+K22+L21)/3</f>
        <v>0.37524879310072096</v>
      </c>
      <c r="P21" s="22">
        <f>(M21+M22+N21)/3</f>
        <v>1855.7405358008516</v>
      </c>
      <c r="Q21" s="22">
        <f>(2*P21*O21+$Q$7)/(2*P21*(1-O21)+$Q$7)</f>
        <v>0.84354413861200661</v>
      </c>
      <c r="R21" s="22">
        <f>($Q$7-2*P21*O21)/(2*P21*(1-O21)+$Q$7)</f>
        <v>0.37292846587724066</v>
      </c>
      <c r="S21" s="22">
        <f>(2*P21*(1-O21)-$Q$7)/(2*P21*(1-O21)+$Q$7)</f>
        <v>-0.21647260448924732</v>
      </c>
      <c r="T21" s="22">
        <f>Q20*B20+R20*B21+S20*T20</f>
        <v>78.605403125079718</v>
      </c>
    </row>
    <row r="22" spans="1:20" x14ac:dyDescent="0.25">
      <c r="A22" s="25">
        <v>600</v>
      </c>
      <c r="B22" s="25">
        <v>59.5</v>
      </c>
      <c r="C22" s="27">
        <f t="shared" si="0"/>
        <v>1.6132355518434436</v>
      </c>
      <c r="D22" s="27">
        <f>(T22/18)^(1/2.5)</f>
        <v>1.6702398651161205</v>
      </c>
      <c r="E22" s="22">
        <f t="shared" si="1"/>
        <v>67.466555489440111</v>
      </c>
      <c r="F22" s="22">
        <f>55*T22^0.05</f>
        <v>67.760042605710041</v>
      </c>
      <c r="G22" s="22">
        <f t="shared" si="2"/>
        <v>1.3666920003386709</v>
      </c>
      <c r="H22" s="22">
        <f>45*D22^1.5/F22</f>
        <v>1.433531073158959</v>
      </c>
      <c r="I22" s="22">
        <f t="shared" si="3"/>
        <v>0.88191844934655006</v>
      </c>
      <c r="J22" s="22">
        <f>T22/F22</f>
        <v>0.9577362985091149</v>
      </c>
      <c r="K22" s="22">
        <f t="shared" si="4"/>
        <v>0.3826737780477496</v>
      </c>
      <c r="L22" s="22">
        <f>0.5*(1-J22/(H22*$B$8*$D$8))</f>
        <v>0.37852800980973667</v>
      </c>
      <c r="M22" s="22">
        <f t="shared" si="5"/>
        <v>2012.1578229173367</v>
      </c>
      <c r="N22">
        <f>$D$8/H22</f>
        <v>1918.3400007786665</v>
      </c>
      <c r="O22" s="22">
        <f>(K22+K23+L22)/3</f>
        <v>0.38283589331251694</v>
      </c>
      <c r="P22" s="22">
        <f>(M22+M23+N22)/3</f>
        <v>2019.0820847624675</v>
      </c>
      <c r="Q22" s="22">
        <f>(2*P22*O22+$Q$7)/(2*P22*(1-O22)+$Q$7)</f>
        <v>0.84467774454553901</v>
      </c>
      <c r="R22" s="22">
        <f>($Q$7-2*P22*O22)/(2*P22*(1-O22)+$Q$7)</f>
        <v>0.33715939187434385</v>
      </c>
      <c r="S22" s="22">
        <f>(2*P22*(1-O22)-$Q$7)/(2*P22*(1-O22)+$Q$7)</f>
        <v>-0.18183713641988286</v>
      </c>
      <c r="T22" s="22">
        <f>Q21*B21+R21*B22+S21*T21</f>
        <v>64.896252392012656</v>
      </c>
    </row>
    <row r="23" spans="1:20" ht="15.75" thickBot="1" x14ac:dyDescent="0.3">
      <c r="A23" s="26">
        <v>660</v>
      </c>
      <c r="B23" s="26">
        <v>53.8</v>
      </c>
      <c r="C23" s="27">
        <f t="shared" si="0"/>
        <v>1.549543983899111</v>
      </c>
      <c r="D23" s="27">
        <f>(T23/18)^(1/2.5)</f>
        <v>1.5812779550536418</v>
      </c>
      <c r="E23" s="22">
        <f t="shared" si="1"/>
        <v>67.127705578787612</v>
      </c>
      <c r="F23" s="22">
        <f>55*T23^0.05</f>
        <v>67.298028511008184</v>
      </c>
      <c r="G23" s="22">
        <f t="shared" si="2"/>
        <v>1.2930537342563311</v>
      </c>
      <c r="H23" s="22">
        <f>45*D23^1.5/F23</f>
        <v>1.3296045620053583</v>
      </c>
      <c r="I23" s="22">
        <f t="shared" si="3"/>
        <v>0.80145745391007117</v>
      </c>
      <c r="J23" s="22">
        <f>T23/F23</f>
        <v>0.84098975313513014</v>
      </c>
      <c r="K23" s="22">
        <f t="shared" si="4"/>
        <v>0.38730589208006461</v>
      </c>
      <c r="L23" s="22">
        <f>0.5*(1-J23/(H23*$B$8*$D$8))</f>
        <v>0.38499796690518973</v>
      </c>
      <c r="M23" s="22">
        <f t="shared" si="5"/>
        <v>2126.748430591399</v>
      </c>
      <c r="N23">
        <f>$D$8/H23</f>
        <v>2068.2841188904686</v>
      </c>
      <c r="O23" s="22">
        <f>(K23+K24+L23)/3</f>
        <v>0.25743461966175146</v>
      </c>
      <c r="P23" s="22">
        <f>(M23+M24+N23)/3</f>
        <v>1398.3441831606226</v>
      </c>
      <c r="Q23" s="22">
        <f>(2*P23*O23+$Q$7)/(2*P23*(1-O23)+$Q$7)</f>
        <v>0.76099603151621531</v>
      </c>
      <c r="R23" s="22">
        <f>($Q$7-2*P23*O23)/(2*P23*(1-O23)+$Q$7)</f>
        <v>0.50734113798411307</v>
      </c>
      <c r="S23" s="22">
        <f>(2*P23*(1-O23)-$Q$7)/(2*P23*(1-O23)+$Q$7)</f>
        <v>-0.26833716950032838</v>
      </c>
      <c r="T23" s="22">
        <f>Q22*B22+R22*B23+S22*T22</f>
        <v>56.59695238395372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0" r:id="rId4">
          <objectPr defaultSize="0" autoPict="0" r:id="rId5">
            <anchor moveWithCells="1">
              <from>
                <xdr:col>15</xdr:col>
                <xdr:colOff>476250</xdr:colOff>
                <xdr:row>9</xdr:row>
                <xdr:rowOff>95250</xdr:rowOff>
              </from>
              <to>
                <xdr:col>16</xdr:col>
                <xdr:colOff>695325</xdr:colOff>
                <xdr:row>10</xdr:row>
                <xdr:rowOff>38100</xdr:rowOff>
              </to>
            </anchor>
          </objectPr>
        </oleObject>
      </mc:Choice>
      <mc:Fallback>
        <oleObject progId="Equation.3" shapeId="2050" r:id="rId4"/>
      </mc:Fallback>
    </mc:AlternateContent>
    <mc:AlternateContent xmlns:mc="http://schemas.openxmlformats.org/markup-compatibility/2006">
      <mc:Choice Requires="x14">
        <oleObject progId="Equation.3" shapeId="2051" r:id="rId6">
          <objectPr defaultSize="0" autoPict="0" r:id="rId7">
            <anchor moveWithCells="1">
              <from>
                <xdr:col>16</xdr:col>
                <xdr:colOff>714375</xdr:colOff>
                <xdr:row>9</xdr:row>
                <xdr:rowOff>57150</xdr:rowOff>
              </from>
              <to>
                <xdr:col>18</xdr:col>
                <xdr:colOff>9525</xdr:colOff>
                <xdr:row>10</xdr:row>
                <xdr:rowOff>47625</xdr:rowOff>
              </to>
            </anchor>
          </objectPr>
        </oleObject>
      </mc:Choice>
      <mc:Fallback>
        <oleObject progId="Equation.3" shapeId="2051" r:id="rId6"/>
      </mc:Fallback>
    </mc:AlternateContent>
    <mc:AlternateContent xmlns:mc="http://schemas.openxmlformats.org/markup-compatibility/2006">
      <mc:Choice Requires="x14">
        <oleObject progId="Equation.3" shapeId="2053" r:id="rId8">
          <objectPr defaultSize="0" autoPict="0" r:id="rId9">
            <anchor moveWithCells="1">
              <from>
                <xdr:col>18</xdr:col>
                <xdr:colOff>9525</xdr:colOff>
                <xdr:row>9</xdr:row>
                <xdr:rowOff>47625</xdr:rowOff>
              </from>
              <to>
                <xdr:col>18</xdr:col>
                <xdr:colOff>981075</xdr:colOff>
                <xdr:row>10</xdr:row>
                <xdr:rowOff>57150</xdr:rowOff>
              </to>
            </anchor>
          </objectPr>
        </oleObject>
      </mc:Choice>
      <mc:Fallback>
        <oleObject progId="Equation.3" shapeId="2053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Enunciado</vt:lpstr>
      <vt:lpstr>Resolução</vt:lpstr>
      <vt:lpstr>Chart1</vt:lpstr>
    </vt:vector>
  </TitlesOfParts>
  <Company>ISA-Casa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Matias</dc:creator>
  <cp:lastModifiedBy>Maria Teresa de Leão Montenegro Ferrão</cp:lastModifiedBy>
  <cp:lastPrinted>2012-12-12T09:51:24Z</cp:lastPrinted>
  <dcterms:created xsi:type="dcterms:W3CDTF">2010-06-01T22:41:50Z</dcterms:created>
  <dcterms:modified xsi:type="dcterms:W3CDTF">2012-12-18T13:19:49Z</dcterms:modified>
</cp:coreProperties>
</file>