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marques\Documents\ISA_SM\Docencia ISA 2016\FMC\New\"/>
    </mc:Choice>
  </mc:AlternateContent>
  <bookViews>
    <workbookView xWindow="0" yWindow="0" windowWidth="13515" windowHeight="5700"/>
  </bookViews>
  <sheets>
    <sheet name="Example1" sheetId="1" r:id="rId1"/>
    <sheet name="Example2" sheetId="2" r:id="rId2"/>
    <sheet name="Example3" sheetId="3" r:id="rId3"/>
    <sheet name="Example3_OtherSolvingAlternativ" sheetId="4" r:id="rId4"/>
  </sheets>
  <calcPr calcId="152511" fullCalcOnLoad="1" concurrentCalc="0"/>
</workbook>
</file>

<file path=xl/calcChain.xml><?xml version="1.0" encoding="utf-8"?>
<calcChain xmlns="http://schemas.openxmlformats.org/spreadsheetml/2006/main">
  <c r="C37" i="4" l="1"/>
  <c r="D53" i="4"/>
  <c r="G38" i="4"/>
  <c r="D57" i="4"/>
  <c r="N42" i="4"/>
  <c r="D73" i="4"/>
  <c r="D37" i="4"/>
  <c r="D54" i="4"/>
  <c r="H39" i="4"/>
  <c r="D58" i="4"/>
  <c r="N43" i="4"/>
  <c r="D74" i="4"/>
  <c r="E37" i="4"/>
  <c r="D55" i="4"/>
  <c r="I40" i="4"/>
  <c r="D59" i="4"/>
  <c r="N44" i="4"/>
  <c r="D75" i="4"/>
  <c r="F37" i="4"/>
  <c r="D56" i="4"/>
  <c r="J41" i="4"/>
  <c r="D60" i="4"/>
  <c r="N45" i="4"/>
  <c r="D76" i="4"/>
  <c r="K39" i="4"/>
  <c r="D61" i="4"/>
  <c r="K40" i="4"/>
  <c r="D62" i="4"/>
  <c r="K41" i="4"/>
  <c r="D63" i="4"/>
  <c r="N46" i="4"/>
  <c r="D77" i="4"/>
  <c r="L39" i="4"/>
  <c r="D64" i="4"/>
  <c r="L40" i="4"/>
  <c r="D65" i="4"/>
  <c r="L41" i="4"/>
  <c r="D66" i="4"/>
  <c r="N47" i="4"/>
  <c r="D78" i="4"/>
  <c r="B82" i="4"/>
  <c r="C82" i="4"/>
  <c r="M42" i="4"/>
  <c r="D67" i="4"/>
  <c r="M43" i="4"/>
  <c r="D68" i="4"/>
  <c r="M44" i="4"/>
  <c r="D69" i="4"/>
  <c r="M45" i="4"/>
  <c r="D70" i="4"/>
  <c r="M46" i="4"/>
  <c r="D71" i="4"/>
  <c r="M47" i="4"/>
  <c r="D72" i="4"/>
  <c r="B81" i="4"/>
  <c r="C81" i="4"/>
  <c r="F78" i="4"/>
  <c r="F77" i="4"/>
  <c r="F76" i="4"/>
  <c r="F75" i="4"/>
  <c r="F74" i="4"/>
  <c r="F73" i="4"/>
  <c r="F72" i="4"/>
  <c r="F71" i="4"/>
  <c r="F70" i="4"/>
  <c r="F69" i="4"/>
  <c r="F68" i="4"/>
  <c r="F67" i="4"/>
  <c r="F66" i="4"/>
  <c r="F65" i="4"/>
  <c r="F64" i="4"/>
  <c r="F63" i="4"/>
  <c r="F62" i="4"/>
  <c r="F61" i="4"/>
  <c r="F60" i="4"/>
  <c r="F59" i="4"/>
  <c r="F58" i="4"/>
  <c r="F57" i="4"/>
  <c r="F56" i="4"/>
  <c r="F55" i="4"/>
  <c r="F54" i="4"/>
  <c r="F53" i="4"/>
  <c r="N49" i="4"/>
  <c r="M49" i="4"/>
  <c r="L49" i="4"/>
  <c r="K49" i="4"/>
  <c r="J49" i="4"/>
  <c r="I49" i="4"/>
  <c r="H49" i="4"/>
  <c r="G49" i="4"/>
  <c r="F49" i="4"/>
  <c r="E49" i="4"/>
  <c r="D49" i="4"/>
  <c r="C49" i="4"/>
  <c r="B49" i="4"/>
  <c r="N48" i="4"/>
  <c r="M48" i="4"/>
  <c r="L48" i="4"/>
  <c r="K48" i="4"/>
  <c r="J48" i="4"/>
  <c r="I48" i="4"/>
  <c r="H48" i="4"/>
  <c r="G48" i="4"/>
  <c r="F48" i="4"/>
  <c r="E48" i="4"/>
  <c r="D48" i="4"/>
  <c r="C48" i="4"/>
  <c r="B48" i="4"/>
  <c r="L47" i="4"/>
  <c r="K47" i="4"/>
  <c r="J47" i="4"/>
  <c r="I47" i="4"/>
  <c r="H47" i="4"/>
  <c r="G47" i="4"/>
  <c r="F47" i="4"/>
  <c r="E47" i="4"/>
  <c r="D47" i="4"/>
  <c r="C47" i="4"/>
  <c r="B47" i="4"/>
  <c r="L46" i="4"/>
  <c r="K46" i="4"/>
  <c r="J46" i="4"/>
  <c r="I46" i="4"/>
  <c r="H46" i="4"/>
  <c r="G46" i="4"/>
  <c r="F46" i="4"/>
  <c r="E46" i="4"/>
  <c r="D46" i="4"/>
  <c r="C46" i="4"/>
  <c r="B46" i="4"/>
  <c r="L45" i="4"/>
  <c r="K45" i="4"/>
  <c r="J45" i="4"/>
  <c r="I45" i="4"/>
  <c r="H45" i="4"/>
  <c r="G45" i="4"/>
  <c r="F45" i="4"/>
  <c r="E45" i="4"/>
  <c r="D45" i="4"/>
  <c r="C45" i="4"/>
  <c r="B45" i="4"/>
  <c r="L44" i="4"/>
  <c r="K44" i="4"/>
  <c r="J44" i="4"/>
  <c r="I44" i="4"/>
  <c r="H44" i="4"/>
  <c r="G44" i="4"/>
  <c r="F44" i="4"/>
  <c r="E44" i="4"/>
  <c r="D44" i="4"/>
  <c r="C44" i="4"/>
  <c r="B44" i="4"/>
  <c r="L43" i="4"/>
  <c r="K43" i="4"/>
  <c r="J43" i="4"/>
  <c r="I43" i="4"/>
  <c r="H43" i="4"/>
  <c r="G43" i="4"/>
  <c r="F43" i="4"/>
  <c r="E43" i="4"/>
  <c r="D43" i="4"/>
  <c r="C43" i="4"/>
  <c r="B43" i="4"/>
  <c r="L42" i="4"/>
  <c r="K42" i="4"/>
  <c r="J42" i="4"/>
  <c r="I42" i="4"/>
  <c r="H42" i="4"/>
  <c r="G42" i="4"/>
  <c r="F42" i="4"/>
  <c r="E42" i="4"/>
  <c r="D42" i="4"/>
  <c r="C42" i="4"/>
  <c r="B42" i="4"/>
  <c r="N41" i="4"/>
  <c r="M41" i="4"/>
  <c r="I41" i="4"/>
  <c r="H41" i="4"/>
  <c r="G41" i="4"/>
  <c r="F41" i="4"/>
  <c r="E41" i="4"/>
  <c r="D41" i="4"/>
  <c r="C41" i="4"/>
  <c r="B41" i="4"/>
  <c r="N40" i="4"/>
  <c r="M40" i="4"/>
  <c r="J40" i="4"/>
  <c r="H40" i="4"/>
  <c r="G40" i="4"/>
  <c r="F40" i="4"/>
  <c r="E40" i="4"/>
  <c r="D40" i="4"/>
  <c r="C40" i="4"/>
  <c r="B40" i="4"/>
  <c r="N39" i="4"/>
  <c r="M39" i="4"/>
  <c r="J39" i="4"/>
  <c r="I39" i="4"/>
  <c r="G39" i="4"/>
  <c r="F39" i="4"/>
  <c r="E39" i="4"/>
  <c r="D39" i="4"/>
  <c r="C39" i="4"/>
  <c r="B39" i="4"/>
  <c r="N38" i="4"/>
  <c r="M38" i="4"/>
  <c r="L38" i="4"/>
  <c r="K38" i="4"/>
  <c r="J38" i="4"/>
  <c r="I38" i="4"/>
  <c r="H38" i="4"/>
  <c r="F38" i="4"/>
  <c r="E38" i="4"/>
  <c r="D38" i="4"/>
  <c r="C38" i="4"/>
  <c r="B38" i="4"/>
  <c r="N37" i="4"/>
  <c r="M37" i="4"/>
  <c r="L37" i="4"/>
  <c r="K37" i="4"/>
  <c r="J37" i="4"/>
  <c r="I37" i="4"/>
  <c r="H37" i="4"/>
  <c r="G37" i="4"/>
  <c r="B37" i="4"/>
  <c r="M42" i="3"/>
  <c r="M58" i="3"/>
  <c r="D85" i="3"/>
  <c r="N42" i="3"/>
  <c r="N74" i="3"/>
  <c r="D86" i="3"/>
  <c r="G38" i="3"/>
  <c r="G54" i="3"/>
  <c r="D97" i="3"/>
  <c r="C37" i="3"/>
  <c r="C53" i="3"/>
  <c r="D107" i="3"/>
  <c r="M43" i="3"/>
  <c r="M59" i="3"/>
  <c r="D87" i="3"/>
  <c r="N43" i="3"/>
  <c r="N75" i="3"/>
  <c r="D88" i="3"/>
  <c r="H39" i="3"/>
  <c r="H55" i="3"/>
  <c r="D98" i="3"/>
  <c r="M46" i="3"/>
  <c r="M62" i="3"/>
  <c r="D93" i="3"/>
  <c r="N46" i="3"/>
  <c r="N78" i="3"/>
  <c r="D94" i="3"/>
  <c r="K39" i="3"/>
  <c r="K55" i="3"/>
  <c r="D99" i="3"/>
  <c r="M47" i="3"/>
  <c r="M63" i="3"/>
  <c r="D95" i="3"/>
  <c r="N47" i="3"/>
  <c r="N79" i="3"/>
  <c r="D96" i="3"/>
  <c r="L39" i="3"/>
  <c r="L55" i="3"/>
  <c r="D100" i="3"/>
  <c r="D37" i="3"/>
  <c r="D53" i="3"/>
  <c r="D108" i="3"/>
  <c r="M44" i="3"/>
  <c r="M60" i="3"/>
  <c r="D89" i="3"/>
  <c r="N44" i="3"/>
  <c r="N76" i="3"/>
  <c r="D90" i="3"/>
  <c r="I40" i="3"/>
  <c r="I56" i="3"/>
  <c r="D101" i="3"/>
  <c r="K40" i="3"/>
  <c r="K56" i="3"/>
  <c r="D102" i="3"/>
  <c r="L40" i="3"/>
  <c r="L56" i="3"/>
  <c r="D103" i="3"/>
  <c r="E37" i="3"/>
  <c r="E69" i="3"/>
  <c r="D109" i="3"/>
  <c r="M45" i="3"/>
  <c r="M61" i="3"/>
  <c r="D91" i="3"/>
  <c r="N45" i="3"/>
  <c r="N77" i="3"/>
  <c r="D92" i="3"/>
  <c r="J41" i="3"/>
  <c r="J57" i="3"/>
  <c r="D104" i="3"/>
  <c r="K41" i="3"/>
  <c r="K57" i="3"/>
  <c r="D105" i="3"/>
  <c r="L41" i="3"/>
  <c r="L57" i="3"/>
  <c r="D106" i="3"/>
  <c r="F37" i="3"/>
  <c r="F53" i="3"/>
  <c r="D110" i="3"/>
  <c r="F110" i="3"/>
  <c r="F109" i="3"/>
  <c r="F108" i="3"/>
  <c r="F107" i="3"/>
  <c r="F106" i="3"/>
  <c r="F105" i="3"/>
  <c r="F104" i="3"/>
  <c r="F103" i="3"/>
  <c r="F102" i="3"/>
  <c r="F101" i="3"/>
  <c r="F100" i="3"/>
  <c r="F99" i="3"/>
  <c r="F98" i="3"/>
  <c r="F97" i="3"/>
  <c r="F96" i="3"/>
  <c r="F95" i="3"/>
  <c r="F94" i="3"/>
  <c r="F93" i="3"/>
  <c r="F92" i="3"/>
  <c r="F91" i="3"/>
  <c r="F90" i="3"/>
  <c r="F89" i="3"/>
  <c r="F88" i="3"/>
  <c r="F87" i="3"/>
  <c r="F86" i="3"/>
  <c r="F85" i="3"/>
  <c r="N49" i="3"/>
  <c r="N81" i="3"/>
  <c r="M49" i="3"/>
  <c r="M81" i="3"/>
  <c r="L49" i="3"/>
  <c r="L81" i="3"/>
  <c r="K49" i="3"/>
  <c r="K81" i="3"/>
  <c r="J49" i="3"/>
  <c r="J81" i="3"/>
  <c r="I49" i="3"/>
  <c r="I81" i="3"/>
  <c r="H49" i="3"/>
  <c r="H81" i="3"/>
  <c r="G49" i="3"/>
  <c r="G81" i="3"/>
  <c r="F49" i="3"/>
  <c r="F81" i="3"/>
  <c r="E49" i="3"/>
  <c r="E81" i="3"/>
  <c r="D49" i="3"/>
  <c r="D81" i="3"/>
  <c r="C49" i="3"/>
  <c r="C81" i="3"/>
  <c r="B49" i="3"/>
  <c r="B81" i="3"/>
  <c r="N48" i="3"/>
  <c r="N80" i="3"/>
  <c r="M48" i="3"/>
  <c r="M80" i="3"/>
  <c r="L48" i="3"/>
  <c r="L80" i="3"/>
  <c r="K48" i="3"/>
  <c r="K80" i="3"/>
  <c r="J48" i="3"/>
  <c r="J80" i="3"/>
  <c r="I48" i="3"/>
  <c r="I80" i="3"/>
  <c r="H48" i="3"/>
  <c r="H80" i="3"/>
  <c r="G48" i="3"/>
  <c r="G80" i="3"/>
  <c r="F48" i="3"/>
  <c r="F80" i="3"/>
  <c r="E48" i="3"/>
  <c r="E80" i="3"/>
  <c r="D48" i="3"/>
  <c r="D80" i="3"/>
  <c r="C48" i="3"/>
  <c r="C80" i="3"/>
  <c r="B48" i="3"/>
  <c r="B80" i="3"/>
  <c r="L47" i="3"/>
  <c r="L79" i="3"/>
  <c r="K47" i="3"/>
  <c r="K79" i="3"/>
  <c r="J47" i="3"/>
  <c r="J79" i="3"/>
  <c r="I47" i="3"/>
  <c r="I79" i="3"/>
  <c r="H47" i="3"/>
  <c r="H79" i="3"/>
  <c r="G47" i="3"/>
  <c r="G79" i="3"/>
  <c r="F47" i="3"/>
  <c r="F79" i="3"/>
  <c r="E47" i="3"/>
  <c r="E79" i="3"/>
  <c r="D47" i="3"/>
  <c r="D79" i="3"/>
  <c r="C47" i="3"/>
  <c r="C79" i="3"/>
  <c r="B47" i="3"/>
  <c r="B79" i="3"/>
  <c r="L46" i="3"/>
  <c r="L78" i="3"/>
  <c r="K46" i="3"/>
  <c r="K78" i="3"/>
  <c r="J46" i="3"/>
  <c r="J78" i="3"/>
  <c r="I46" i="3"/>
  <c r="I78" i="3"/>
  <c r="H46" i="3"/>
  <c r="H78" i="3"/>
  <c r="G46" i="3"/>
  <c r="G78" i="3"/>
  <c r="F46" i="3"/>
  <c r="F78" i="3"/>
  <c r="E46" i="3"/>
  <c r="E78" i="3"/>
  <c r="D46" i="3"/>
  <c r="D78" i="3"/>
  <c r="C46" i="3"/>
  <c r="C78" i="3"/>
  <c r="B46" i="3"/>
  <c r="B78" i="3"/>
  <c r="L45" i="3"/>
  <c r="L77" i="3"/>
  <c r="K45" i="3"/>
  <c r="K77" i="3"/>
  <c r="J45" i="3"/>
  <c r="J77" i="3"/>
  <c r="I45" i="3"/>
  <c r="I77" i="3"/>
  <c r="H45" i="3"/>
  <c r="H77" i="3"/>
  <c r="G45" i="3"/>
  <c r="G77" i="3"/>
  <c r="F45" i="3"/>
  <c r="F77" i="3"/>
  <c r="E45" i="3"/>
  <c r="E77" i="3"/>
  <c r="D45" i="3"/>
  <c r="D77" i="3"/>
  <c r="C45" i="3"/>
  <c r="C77" i="3"/>
  <c r="B45" i="3"/>
  <c r="B77" i="3"/>
  <c r="L44" i="3"/>
  <c r="L76" i="3"/>
  <c r="K44" i="3"/>
  <c r="K76" i="3"/>
  <c r="J44" i="3"/>
  <c r="J76" i="3"/>
  <c r="I44" i="3"/>
  <c r="I76" i="3"/>
  <c r="H44" i="3"/>
  <c r="H76" i="3"/>
  <c r="G44" i="3"/>
  <c r="G76" i="3"/>
  <c r="F44" i="3"/>
  <c r="F76" i="3"/>
  <c r="E44" i="3"/>
  <c r="E76" i="3"/>
  <c r="D44" i="3"/>
  <c r="D76" i="3"/>
  <c r="C44" i="3"/>
  <c r="C76" i="3"/>
  <c r="B44" i="3"/>
  <c r="B76" i="3"/>
  <c r="L43" i="3"/>
  <c r="L75" i="3"/>
  <c r="K43" i="3"/>
  <c r="K75" i="3"/>
  <c r="J43" i="3"/>
  <c r="J75" i="3"/>
  <c r="I43" i="3"/>
  <c r="I75" i="3"/>
  <c r="H43" i="3"/>
  <c r="H75" i="3"/>
  <c r="G43" i="3"/>
  <c r="G75" i="3"/>
  <c r="F43" i="3"/>
  <c r="F75" i="3"/>
  <c r="E43" i="3"/>
  <c r="E75" i="3"/>
  <c r="D43" i="3"/>
  <c r="D75" i="3"/>
  <c r="C43" i="3"/>
  <c r="C75" i="3"/>
  <c r="B43" i="3"/>
  <c r="B75" i="3"/>
  <c r="L42" i="3"/>
  <c r="L74" i="3"/>
  <c r="K42" i="3"/>
  <c r="K74" i="3"/>
  <c r="J42" i="3"/>
  <c r="J74" i="3"/>
  <c r="I42" i="3"/>
  <c r="I74" i="3"/>
  <c r="H42" i="3"/>
  <c r="H74" i="3"/>
  <c r="G42" i="3"/>
  <c r="G74" i="3"/>
  <c r="F42" i="3"/>
  <c r="F74" i="3"/>
  <c r="E42" i="3"/>
  <c r="E74" i="3"/>
  <c r="D42" i="3"/>
  <c r="D74" i="3"/>
  <c r="C42" i="3"/>
  <c r="C74" i="3"/>
  <c r="B42" i="3"/>
  <c r="B74" i="3"/>
  <c r="N41" i="3"/>
  <c r="N73" i="3"/>
  <c r="M41" i="3"/>
  <c r="M73" i="3"/>
  <c r="L73" i="3"/>
  <c r="K73" i="3"/>
  <c r="J73" i="3"/>
  <c r="I41" i="3"/>
  <c r="I73" i="3"/>
  <c r="H41" i="3"/>
  <c r="H73" i="3"/>
  <c r="G41" i="3"/>
  <c r="G73" i="3"/>
  <c r="F41" i="3"/>
  <c r="F73" i="3"/>
  <c r="E41" i="3"/>
  <c r="E73" i="3"/>
  <c r="D41" i="3"/>
  <c r="D73" i="3"/>
  <c r="C41" i="3"/>
  <c r="C73" i="3"/>
  <c r="B41" i="3"/>
  <c r="B73" i="3"/>
  <c r="N40" i="3"/>
  <c r="N72" i="3"/>
  <c r="M40" i="3"/>
  <c r="M72" i="3"/>
  <c r="L72" i="3"/>
  <c r="K72" i="3"/>
  <c r="J40" i="3"/>
  <c r="J72" i="3"/>
  <c r="I72" i="3"/>
  <c r="H40" i="3"/>
  <c r="H72" i="3"/>
  <c r="G40" i="3"/>
  <c r="G72" i="3"/>
  <c r="F40" i="3"/>
  <c r="F72" i="3"/>
  <c r="E40" i="3"/>
  <c r="E72" i="3"/>
  <c r="D40" i="3"/>
  <c r="D72" i="3"/>
  <c r="C40" i="3"/>
  <c r="C72" i="3"/>
  <c r="B40" i="3"/>
  <c r="B72" i="3"/>
  <c r="N39" i="3"/>
  <c r="N71" i="3"/>
  <c r="M39" i="3"/>
  <c r="M71" i="3"/>
  <c r="L71" i="3"/>
  <c r="K71" i="3"/>
  <c r="J39" i="3"/>
  <c r="J71" i="3"/>
  <c r="I39" i="3"/>
  <c r="I71" i="3"/>
  <c r="H71" i="3"/>
  <c r="G39" i="3"/>
  <c r="G71" i="3"/>
  <c r="F39" i="3"/>
  <c r="F71" i="3"/>
  <c r="E39" i="3"/>
  <c r="E71" i="3"/>
  <c r="D39" i="3"/>
  <c r="D71" i="3"/>
  <c r="C39" i="3"/>
  <c r="C71" i="3"/>
  <c r="B39" i="3"/>
  <c r="B71" i="3"/>
  <c r="N38" i="3"/>
  <c r="N70" i="3"/>
  <c r="M38" i="3"/>
  <c r="M70" i="3"/>
  <c r="L38" i="3"/>
  <c r="L70" i="3"/>
  <c r="K38" i="3"/>
  <c r="K70" i="3"/>
  <c r="J38" i="3"/>
  <c r="J70" i="3"/>
  <c r="I38" i="3"/>
  <c r="I70" i="3"/>
  <c r="H38" i="3"/>
  <c r="H70" i="3"/>
  <c r="G70" i="3"/>
  <c r="F38" i="3"/>
  <c r="F70" i="3"/>
  <c r="E38" i="3"/>
  <c r="E70" i="3"/>
  <c r="D38" i="3"/>
  <c r="D70" i="3"/>
  <c r="C38" i="3"/>
  <c r="C70" i="3"/>
  <c r="B38" i="3"/>
  <c r="B70" i="3"/>
  <c r="N37" i="3"/>
  <c r="N69" i="3"/>
  <c r="M37" i="3"/>
  <c r="M69" i="3"/>
  <c r="L37" i="3"/>
  <c r="L69" i="3"/>
  <c r="K37" i="3"/>
  <c r="K69" i="3"/>
  <c r="J37" i="3"/>
  <c r="J69" i="3"/>
  <c r="I37" i="3"/>
  <c r="I69" i="3"/>
  <c r="H37" i="3"/>
  <c r="H69" i="3"/>
  <c r="G37" i="3"/>
  <c r="G69" i="3"/>
  <c r="F69" i="3"/>
  <c r="D69" i="3"/>
  <c r="C69" i="3"/>
  <c r="B37" i="3"/>
  <c r="B69" i="3"/>
  <c r="N65" i="3"/>
  <c r="M65" i="3"/>
  <c r="L65" i="3"/>
  <c r="K65" i="3"/>
  <c r="J65" i="3"/>
  <c r="I65" i="3"/>
  <c r="H65" i="3"/>
  <c r="G65" i="3"/>
  <c r="F65" i="3"/>
  <c r="E65" i="3"/>
  <c r="D65" i="3"/>
  <c r="C65" i="3"/>
  <c r="B65" i="3"/>
  <c r="N64" i="3"/>
  <c r="M64" i="3"/>
  <c r="L64" i="3"/>
  <c r="K64" i="3"/>
  <c r="J64" i="3"/>
  <c r="I64" i="3"/>
  <c r="H64" i="3"/>
  <c r="G64" i="3"/>
  <c r="F64" i="3"/>
  <c r="E64" i="3"/>
  <c r="D64" i="3"/>
  <c r="C64" i="3"/>
  <c r="B64" i="3"/>
  <c r="L63" i="3"/>
  <c r="K63" i="3"/>
  <c r="J63" i="3"/>
  <c r="I63" i="3"/>
  <c r="H63" i="3"/>
  <c r="G63" i="3"/>
  <c r="F63" i="3"/>
  <c r="E63" i="3"/>
  <c r="D63" i="3"/>
  <c r="C63" i="3"/>
  <c r="B63" i="3"/>
  <c r="L62" i="3"/>
  <c r="K62" i="3"/>
  <c r="J62" i="3"/>
  <c r="I62" i="3"/>
  <c r="H62" i="3"/>
  <c r="G62" i="3"/>
  <c r="F62" i="3"/>
  <c r="E62" i="3"/>
  <c r="D62" i="3"/>
  <c r="C62" i="3"/>
  <c r="B62" i="3"/>
  <c r="L61" i="3"/>
  <c r="K61" i="3"/>
  <c r="J61" i="3"/>
  <c r="I61" i="3"/>
  <c r="H61" i="3"/>
  <c r="G61" i="3"/>
  <c r="F61" i="3"/>
  <c r="E61" i="3"/>
  <c r="D61" i="3"/>
  <c r="C61" i="3"/>
  <c r="B61" i="3"/>
  <c r="L60" i="3"/>
  <c r="K60" i="3"/>
  <c r="J60" i="3"/>
  <c r="I60" i="3"/>
  <c r="H60" i="3"/>
  <c r="G60" i="3"/>
  <c r="F60" i="3"/>
  <c r="E60" i="3"/>
  <c r="D60" i="3"/>
  <c r="C60" i="3"/>
  <c r="B60" i="3"/>
  <c r="L59" i="3"/>
  <c r="K59" i="3"/>
  <c r="J59" i="3"/>
  <c r="I59" i="3"/>
  <c r="H59" i="3"/>
  <c r="G59" i="3"/>
  <c r="F59" i="3"/>
  <c r="E59" i="3"/>
  <c r="D59" i="3"/>
  <c r="C59" i="3"/>
  <c r="B59" i="3"/>
  <c r="L58" i="3"/>
  <c r="K58" i="3"/>
  <c r="J58" i="3"/>
  <c r="I58" i="3"/>
  <c r="H58" i="3"/>
  <c r="G58" i="3"/>
  <c r="F58" i="3"/>
  <c r="E58" i="3"/>
  <c r="D58" i="3"/>
  <c r="C58" i="3"/>
  <c r="B58" i="3"/>
  <c r="N57" i="3"/>
  <c r="M57" i="3"/>
  <c r="I57" i="3"/>
  <c r="H57" i="3"/>
  <c r="G57" i="3"/>
  <c r="F57" i="3"/>
  <c r="E57" i="3"/>
  <c r="D57" i="3"/>
  <c r="C57" i="3"/>
  <c r="B57" i="3"/>
  <c r="N56" i="3"/>
  <c r="M56" i="3"/>
  <c r="J56" i="3"/>
  <c r="H56" i="3"/>
  <c r="G56" i="3"/>
  <c r="F56" i="3"/>
  <c r="E56" i="3"/>
  <c r="D56" i="3"/>
  <c r="C56" i="3"/>
  <c r="B56" i="3"/>
  <c r="N55" i="3"/>
  <c r="M55" i="3"/>
  <c r="J55" i="3"/>
  <c r="I55" i="3"/>
  <c r="G55" i="3"/>
  <c r="F55" i="3"/>
  <c r="E55" i="3"/>
  <c r="D55" i="3"/>
  <c r="C55" i="3"/>
  <c r="B55" i="3"/>
  <c r="N54" i="3"/>
  <c r="M54" i="3"/>
  <c r="L54" i="3"/>
  <c r="K54" i="3"/>
  <c r="J54" i="3"/>
  <c r="I54" i="3"/>
  <c r="H54" i="3"/>
  <c r="F54" i="3"/>
  <c r="E54" i="3"/>
  <c r="D54" i="3"/>
  <c r="C54" i="3"/>
  <c r="B54" i="3"/>
  <c r="N53" i="3"/>
  <c r="M53" i="3"/>
  <c r="L53" i="3"/>
  <c r="K53" i="3"/>
  <c r="J53" i="3"/>
  <c r="I53" i="3"/>
  <c r="H53" i="3"/>
  <c r="G53" i="3"/>
  <c r="E53" i="3"/>
  <c r="B53" i="3"/>
  <c r="C35" i="2"/>
  <c r="D73" i="2"/>
  <c r="G36" i="2"/>
  <c r="D77" i="2"/>
  <c r="M40" i="2"/>
  <c r="D87" i="2"/>
  <c r="D35" i="2"/>
  <c r="D74" i="2"/>
  <c r="H37" i="2"/>
  <c r="D78" i="2"/>
  <c r="M41" i="2"/>
  <c r="D88" i="2"/>
  <c r="E35" i="2"/>
  <c r="D75" i="2"/>
  <c r="I38" i="2"/>
  <c r="D79" i="2"/>
  <c r="M42" i="2"/>
  <c r="D89" i="2"/>
  <c r="F35" i="2"/>
  <c r="D76" i="2"/>
  <c r="J39" i="2"/>
  <c r="D80" i="2"/>
  <c r="M43" i="2"/>
  <c r="D90" i="2"/>
  <c r="K37" i="2"/>
  <c r="D81" i="2"/>
  <c r="K38" i="2"/>
  <c r="D82" i="2"/>
  <c r="K39" i="2"/>
  <c r="D83" i="2"/>
  <c r="M44" i="2"/>
  <c r="D91" i="2"/>
  <c r="L37" i="2"/>
  <c r="D84" i="2"/>
  <c r="L38" i="2"/>
  <c r="D85" i="2"/>
  <c r="L39" i="2"/>
  <c r="D86" i="2"/>
  <c r="M45" i="2"/>
  <c r="D92" i="2"/>
  <c r="F92" i="2"/>
  <c r="F91" i="2"/>
  <c r="F90" i="2"/>
  <c r="F89" i="2"/>
  <c r="F88" i="2"/>
  <c r="F87" i="2"/>
  <c r="F86" i="2"/>
  <c r="F85" i="2"/>
  <c r="F84" i="2"/>
  <c r="F83" i="2"/>
  <c r="F82" i="2"/>
  <c r="F81" i="2"/>
  <c r="F80" i="2"/>
  <c r="F79" i="2"/>
  <c r="F78" i="2"/>
  <c r="F77" i="2"/>
  <c r="F76" i="2"/>
  <c r="F75" i="2"/>
  <c r="F74" i="2"/>
  <c r="F73" i="2"/>
  <c r="D50" i="2"/>
  <c r="D56" i="2"/>
  <c r="D66" i="2"/>
  <c r="D51" i="2"/>
  <c r="D57" i="2"/>
  <c r="D54" i="2"/>
  <c r="D58" i="2"/>
  <c r="D55" i="2"/>
  <c r="D59" i="2"/>
  <c r="D67" i="2"/>
  <c r="D52" i="2"/>
  <c r="D60" i="2"/>
  <c r="D61" i="2"/>
  <c r="D62" i="2"/>
  <c r="D68" i="2"/>
  <c r="D53" i="2"/>
  <c r="D63" i="2"/>
  <c r="D64" i="2"/>
  <c r="D65" i="2"/>
  <c r="D69" i="2"/>
  <c r="F69" i="2"/>
  <c r="F68" i="2"/>
  <c r="F67" i="2"/>
  <c r="F66" i="2"/>
  <c r="F65" i="2"/>
  <c r="F64" i="2"/>
  <c r="F63" i="2"/>
  <c r="F62" i="2"/>
  <c r="F61" i="2"/>
  <c r="F60" i="2"/>
  <c r="F59" i="2"/>
  <c r="F58" i="2"/>
  <c r="F57" i="2"/>
  <c r="F56" i="2"/>
  <c r="F55" i="2"/>
  <c r="F54" i="2"/>
  <c r="F53" i="2"/>
  <c r="F52" i="2"/>
  <c r="F51" i="2"/>
  <c r="F50" i="2"/>
  <c r="M46" i="2"/>
  <c r="L46" i="2"/>
  <c r="K46" i="2"/>
  <c r="J46" i="2"/>
  <c r="I46" i="2"/>
  <c r="H46" i="2"/>
  <c r="G46" i="2"/>
  <c r="F46" i="2"/>
  <c r="E46" i="2"/>
  <c r="D46" i="2"/>
  <c r="C46" i="2"/>
  <c r="B46" i="2"/>
  <c r="L45" i="2"/>
  <c r="K45" i="2"/>
  <c r="J45" i="2"/>
  <c r="I45" i="2"/>
  <c r="H45" i="2"/>
  <c r="G45" i="2"/>
  <c r="F45" i="2"/>
  <c r="E45" i="2"/>
  <c r="D45" i="2"/>
  <c r="C45" i="2"/>
  <c r="B45" i="2"/>
  <c r="L44" i="2"/>
  <c r="K44" i="2"/>
  <c r="J44" i="2"/>
  <c r="I44" i="2"/>
  <c r="H44" i="2"/>
  <c r="G44" i="2"/>
  <c r="F44" i="2"/>
  <c r="E44" i="2"/>
  <c r="D44" i="2"/>
  <c r="C44" i="2"/>
  <c r="B44" i="2"/>
  <c r="L43" i="2"/>
  <c r="K43" i="2"/>
  <c r="J43" i="2"/>
  <c r="I43" i="2"/>
  <c r="H43" i="2"/>
  <c r="G43" i="2"/>
  <c r="F43" i="2"/>
  <c r="E43" i="2"/>
  <c r="D43" i="2"/>
  <c r="C43" i="2"/>
  <c r="B43" i="2"/>
  <c r="L42" i="2"/>
  <c r="K42" i="2"/>
  <c r="J42" i="2"/>
  <c r="I42" i="2"/>
  <c r="H42" i="2"/>
  <c r="G42" i="2"/>
  <c r="F42" i="2"/>
  <c r="E42" i="2"/>
  <c r="D42" i="2"/>
  <c r="C42" i="2"/>
  <c r="B42" i="2"/>
  <c r="L41" i="2"/>
  <c r="K41" i="2"/>
  <c r="J41" i="2"/>
  <c r="I41" i="2"/>
  <c r="H41" i="2"/>
  <c r="G41" i="2"/>
  <c r="F41" i="2"/>
  <c r="E41" i="2"/>
  <c r="D41" i="2"/>
  <c r="C41" i="2"/>
  <c r="B41" i="2"/>
  <c r="L40" i="2"/>
  <c r="K40" i="2"/>
  <c r="J40" i="2"/>
  <c r="I40" i="2"/>
  <c r="H40" i="2"/>
  <c r="G40" i="2"/>
  <c r="F40" i="2"/>
  <c r="E40" i="2"/>
  <c r="D40" i="2"/>
  <c r="C40" i="2"/>
  <c r="B40" i="2"/>
  <c r="M39" i="2"/>
  <c r="I39" i="2"/>
  <c r="H39" i="2"/>
  <c r="G39" i="2"/>
  <c r="F39" i="2"/>
  <c r="E39" i="2"/>
  <c r="D39" i="2"/>
  <c r="C39" i="2"/>
  <c r="B39" i="2"/>
  <c r="M38" i="2"/>
  <c r="J38" i="2"/>
  <c r="H38" i="2"/>
  <c r="G38" i="2"/>
  <c r="F38" i="2"/>
  <c r="E38" i="2"/>
  <c r="D38" i="2"/>
  <c r="C38" i="2"/>
  <c r="B38" i="2"/>
  <c r="M37" i="2"/>
  <c r="J37" i="2"/>
  <c r="I37" i="2"/>
  <c r="G37" i="2"/>
  <c r="F37" i="2"/>
  <c r="E37" i="2"/>
  <c r="D37" i="2"/>
  <c r="C37" i="2"/>
  <c r="B37" i="2"/>
  <c r="M36" i="2"/>
  <c r="L36" i="2"/>
  <c r="K36" i="2"/>
  <c r="J36" i="2"/>
  <c r="I36" i="2"/>
  <c r="H36" i="2"/>
  <c r="F36" i="2"/>
  <c r="E36" i="2"/>
  <c r="D36" i="2"/>
  <c r="C36" i="2"/>
  <c r="B36" i="2"/>
  <c r="M35" i="2"/>
  <c r="L35" i="2"/>
  <c r="K35" i="2"/>
  <c r="J35" i="2"/>
  <c r="I35" i="2"/>
  <c r="H35" i="2"/>
  <c r="G35" i="2"/>
  <c r="B35" i="2"/>
  <c r="D34" i="1"/>
  <c r="D36" i="1"/>
  <c r="D35" i="1"/>
  <c r="D37" i="1"/>
  <c r="D42" i="1"/>
  <c r="D38" i="1"/>
  <c r="D39" i="1"/>
  <c r="D43" i="1"/>
  <c r="D40" i="1"/>
  <c r="D41" i="1"/>
  <c r="D44" i="1"/>
  <c r="D48" i="1"/>
  <c r="D45" i="1"/>
  <c r="D46" i="1"/>
  <c r="D47" i="1"/>
  <c r="D49" i="1"/>
  <c r="F49" i="1"/>
  <c r="F48" i="1"/>
  <c r="F47" i="1"/>
  <c r="F46" i="1"/>
  <c r="F45" i="1"/>
  <c r="F44" i="1"/>
  <c r="F43" i="1"/>
  <c r="F42" i="1"/>
  <c r="F41" i="1"/>
  <c r="F40" i="1"/>
  <c r="F39" i="1"/>
  <c r="F38" i="1"/>
  <c r="F37" i="1"/>
  <c r="F36" i="1"/>
  <c r="F35" i="1"/>
  <c r="F34" i="1"/>
  <c r="D15" i="1"/>
  <c r="D17" i="1"/>
  <c r="D16" i="1"/>
  <c r="D18" i="1"/>
  <c r="D23" i="1"/>
  <c r="D19" i="1"/>
  <c r="D20" i="1"/>
  <c r="D24" i="1"/>
  <c r="D21" i="1"/>
  <c r="D22" i="1"/>
  <c r="D25" i="1"/>
  <c r="D29" i="1"/>
  <c r="D26" i="1"/>
  <c r="D27" i="1"/>
  <c r="D28" i="1"/>
  <c r="D30" i="1"/>
  <c r="F30" i="1"/>
  <c r="F29" i="1"/>
  <c r="F28" i="1"/>
  <c r="F27" i="1"/>
  <c r="F26" i="1"/>
  <c r="F25" i="1"/>
  <c r="F24" i="1"/>
  <c r="F23" i="1"/>
  <c r="F22" i="1"/>
  <c r="F21" i="1"/>
  <c r="F20" i="1"/>
  <c r="F19" i="1"/>
  <c r="F18" i="1"/>
  <c r="F17" i="1"/>
  <c r="F16" i="1"/>
  <c r="F15" i="1"/>
</calcChain>
</file>

<file path=xl/comments1.xml><?xml version="1.0" encoding="utf-8"?>
<comments xmlns="http://schemas.openxmlformats.org/spreadsheetml/2006/main">
  <authors>
    <author>..</author>
  </authors>
  <commentList>
    <comment ref="O1" authorId="0" shapeId="0">
      <text>
        <r>
          <rPr>
            <sz val="10"/>
            <color theme="1"/>
            <rFont val="Liberation Sans"/>
          </rPr>
          <t>This matrix structure for revenues and costs is useful to calculate the NPV when all revenues or all costs (respectively) are considered at the same time for each ending node</t>
        </r>
      </text>
    </comment>
  </commentList>
</comments>
</file>

<file path=xl/comments2.xml><?xml version="1.0" encoding="utf-8"?>
<comments xmlns="http://schemas.openxmlformats.org/spreadsheetml/2006/main">
  <authors>
    <author>..</author>
  </authors>
  <commentList>
    <comment ref="O1" authorId="0" shapeId="0">
      <text>
        <r>
          <rPr>
            <sz val="10"/>
            <color theme="1"/>
            <rFont val="Liberation Sans"/>
          </rPr>
          <t>This matrix structure for revenues and costs is useful to calculate the NPV when all revenues or all costs (respectively) are considered at the same time for each ending node</t>
        </r>
      </text>
    </comment>
  </commentList>
</comments>
</file>

<file path=xl/comments3.xml><?xml version="1.0" encoding="utf-8"?>
<comments xmlns="http://schemas.openxmlformats.org/spreadsheetml/2006/main">
  <authors>
    <author>..</author>
  </authors>
  <commentList>
    <comment ref="O1" authorId="0" shapeId="0">
      <text>
        <r>
          <rPr>
            <sz val="10"/>
            <color theme="1"/>
            <rFont val="Liberation Sans"/>
          </rPr>
          <t>This matrix structure for revenues and costs is useful to calculate the NPV when all revenues or all costs (respectively) are considered at the same time for each ending node</t>
        </r>
      </text>
    </comment>
  </commentList>
</comments>
</file>

<file path=xl/sharedStrings.xml><?xml version="1.0" encoding="utf-8"?>
<sst xmlns="http://schemas.openxmlformats.org/spreadsheetml/2006/main" count="215" uniqueCount="102">
  <si>
    <t>Node-to-node cost matrix</t>
  </si>
  <si>
    <t>Node</t>
  </si>
  <si>
    <t>Backward recursion</t>
  </si>
  <si>
    <t>Stage</t>
  </si>
  <si>
    <t>From-node</t>
  </si>
  <si>
    <t>To-node</t>
  </si>
  <si>
    <t>Cost</t>
  </si>
  <si>
    <t>Route</t>
  </si>
  <si>
    <r>
      <t>R</t>
    </r>
    <r>
      <rPr>
        <vertAlign val="subscript"/>
        <sz val="11"/>
        <color theme="1"/>
        <rFont val="Liberation Sans"/>
      </rPr>
      <t>j</t>
    </r>
  </si>
  <si>
    <r>
      <t>P</t>
    </r>
    <r>
      <rPr>
        <vertAlign val="subscript"/>
        <sz val="11"/>
        <color theme="1"/>
        <rFont val="Liberation Sans"/>
      </rPr>
      <t>j</t>
    </r>
  </si>
  <si>
    <t>6,8</t>
  </si>
  <si>
    <t>7,8</t>
  </si>
  <si>
    <t>3,6,8</t>
  </si>
  <si>
    <t>3,7,8</t>
  </si>
  <si>
    <t>4,6,8</t>
  </si>
  <si>
    <t>4,7,8</t>
  </si>
  <si>
    <t>5,6,8</t>
  </si>
  <si>
    <t>5,7,8</t>
  </si>
  <si>
    <t>1,3,7,8</t>
  </si>
  <si>
    <t>1,4,7,8</t>
  </si>
  <si>
    <t>1,5,7,8</t>
  </si>
  <si>
    <t>2,3,7,8</t>
  </si>
  <si>
    <t>2,4,7,8</t>
  </si>
  <si>
    <t>2,5,7,8</t>
  </si>
  <si>
    <t>0,1,4,7,8</t>
  </si>
  <si>
    <t>0,2,4,7,8</t>
  </si>
  <si>
    <t>Forward recursion</t>
  </si>
  <si>
    <t>0,1</t>
  </si>
  <si>
    <t>0,2</t>
  </si>
  <si>
    <t>0,1,3</t>
  </si>
  <si>
    <t>0,2,3</t>
  </si>
  <si>
    <t>0,1,4</t>
  </si>
  <si>
    <t>0,2,4</t>
  </si>
  <si>
    <t>0,1,5</t>
  </si>
  <si>
    <t>0,2,5</t>
  </si>
  <si>
    <t>0,2,3,6</t>
  </si>
  <si>
    <t>0,2,4,6</t>
  </si>
  <si>
    <t>0,2,5,6</t>
  </si>
  <si>
    <t>0,2,3,7</t>
  </si>
  <si>
    <t>0,2,4,7</t>
  </si>
  <si>
    <t>0,2,5,7</t>
  </si>
  <si>
    <t>0,2,4,6,8</t>
  </si>
  <si>
    <t>Node-to-node revenues matrix</t>
  </si>
  <si>
    <t>Read this</t>
  </si>
  <si>
    <t>Discount rate</t>
  </si>
  <si>
    <t>Year</t>
  </si>
  <si>
    <t>Node-to-node costs matrix</t>
  </si>
  <si>
    <t>Node-to-node net present value matrix</t>
  </si>
  <si>
    <t>5,11</t>
  </si>
  <si>
    <t>6,11</t>
  </si>
  <si>
    <t>7,11</t>
  </si>
  <si>
    <t>8,11</t>
  </si>
  <si>
    <t>9,11</t>
  </si>
  <si>
    <t>10,11</t>
  </si>
  <si>
    <t>1,5,11</t>
  </si>
  <si>
    <t>2,6,11</t>
  </si>
  <si>
    <t>2,9,11</t>
  </si>
  <si>
    <t>2,10,11</t>
  </si>
  <si>
    <t>3,7,11</t>
  </si>
  <si>
    <t>3,9,11</t>
  </si>
  <si>
    <t>3,10,11</t>
  </si>
  <si>
    <t>4,8,11</t>
  </si>
  <si>
    <t>4,9,11</t>
  </si>
  <si>
    <t>4,10,11</t>
  </si>
  <si>
    <t>0,1,5,11</t>
  </si>
  <si>
    <t>0,2,10,11</t>
  </si>
  <si>
    <t>0,3,10,11</t>
  </si>
  <si>
    <t>0,4,10,11</t>
  </si>
  <si>
    <t>Forward</t>
  </si>
  <si>
    <t>0,3</t>
  </si>
  <si>
    <t>0,4</t>
  </si>
  <si>
    <t>0,2,6</t>
  </si>
  <si>
    <t>0,3,7</t>
  </si>
  <si>
    <t>0,4,8</t>
  </si>
  <si>
    <t>0,2,9</t>
  </si>
  <si>
    <t>0,3,9</t>
  </si>
  <si>
    <t>0,4,9</t>
  </si>
  <si>
    <t>0,2,10</t>
  </si>
  <si>
    <t>0,3,10</t>
  </si>
  <si>
    <t>0,4,10</t>
  </si>
  <si>
    <t>0,2,6,11</t>
  </si>
  <si>
    <t>0,3,7,11</t>
  </si>
  <si>
    <t>0,4,8,11</t>
  </si>
  <si>
    <t>0,2,9,11</t>
  </si>
  <si>
    <t>Node-to-node land expectation value matrix</t>
  </si>
  <si>
    <t>Rotation age(years)</t>
  </si>
  <si>
    <t>Rotation age</t>
  </si>
  <si>
    <t>5,12</t>
  </si>
  <si>
    <t>6,12</t>
  </si>
  <si>
    <t>7,12</t>
  </si>
  <si>
    <t>8,12</t>
  </si>
  <si>
    <t>9,12</t>
  </si>
  <si>
    <t>10,12</t>
  </si>
  <si>
    <t>0,1,5,12</t>
  </si>
  <si>
    <t>0,2,6,12</t>
  </si>
  <si>
    <t>0,3,7,12</t>
  </si>
  <si>
    <t>0,4,8,12</t>
  </si>
  <si>
    <t>0,2,9,12</t>
  </si>
  <si>
    <t>0,2,10,12</t>
  </si>
  <si>
    <t>NPV</t>
  </si>
  <si>
    <t>LEV</t>
  </si>
  <si>
    <t>Optimal rotation age → 55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</si>
</sst>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00;[Red]&quot;-&quot;[$$-409]#,##0.00"/>
  </numFmts>
  <fonts count="8">
    <font>
      <sz val="11"/>
      <color theme="1"/>
      <name val="Liberation Sans"/>
    </font>
    <font>
      <sz val="11"/>
      <color theme="1"/>
      <name val="Liberation Sans"/>
    </font>
    <font>
      <b/>
      <i/>
      <sz val="16"/>
      <color theme="1"/>
      <name val="Liberation Sans"/>
    </font>
    <font>
      <b/>
      <i/>
      <u/>
      <sz val="11"/>
      <color theme="1"/>
      <name val="Liberation Sans"/>
    </font>
    <font>
      <i/>
      <sz val="11"/>
      <color theme="1"/>
      <name val="Liberation Sans"/>
    </font>
    <font>
      <vertAlign val="subscript"/>
      <sz val="11"/>
      <color theme="1"/>
      <name val="Liberation Sans"/>
    </font>
    <font>
      <sz val="10"/>
      <color theme="1"/>
      <name val="Liberation Sans"/>
    </font>
    <font>
      <sz val="11"/>
      <color rgb="FF000000"/>
      <name val="Liberation Sans"/>
    </font>
  </fonts>
  <fills count="4">
    <fill>
      <patternFill patternType="none"/>
    </fill>
    <fill>
      <patternFill patternType="gray125"/>
    </fill>
    <fill>
      <patternFill patternType="solid">
        <fgColor rgb="FFCCCCCC"/>
        <bgColor rgb="FFCCCCCC"/>
      </patternFill>
    </fill>
    <fill>
      <patternFill patternType="solid">
        <fgColor rgb="FF000000"/>
        <bgColor rgb="FF000000"/>
      </patternFill>
    </fill>
  </fills>
  <borders count="5">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1" fillId="2" borderId="0"/>
    <xf numFmtId="0" fontId="2" fillId="0" borderId="0">
      <alignment horizontal="center"/>
    </xf>
    <xf numFmtId="0" fontId="2" fillId="0" borderId="0">
      <alignment horizontal="center" textRotation="90"/>
    </xf>
    <xf numFmtId="0" fontId="3" fillId="0" borderId="0"/>
    <xf numFmtId="164" fontId="3" fillId="0" borderId="0"/>
    <xf numFmtId="0" fontId="1" fillId="2" borderId="0"/>
  </cellStyleXfs>
  <cellXfs count="32">
    <xf numFmtId="0" fontId="0" fillId="0" borderId="0" xfId="0"/>
    <xf numFmtId="0" fontId="0" fillId="0" borderId="1" xfId="0" applyBorder="1"/>
    <xf numFmtId="0" fontId="0" fillId="0" borderId="2" xfId="0" applyBorder="1"/>
    <xf numFmtId="0" fontId="4" fillId="0" borderId="0" xfId="0" applyFont="1"/>
    <xf numFmtId="0" fontId="0" fillId="0" borderId="1" xfId="0" applyFill="1" applyBorder="1"/>
    <xf numFmtId="0" fontId="0" fillId="0" borderId="1" xfId="0" applyFill="1"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0" xfId="0" applyAlignment="1">
      <alignment horizontal="left"/>
    </xf>
    <xf numFmtId="0" fontId="4" fillId="0" borderId="3" xfId="0" applyFont="1" applyBorder="1"/>
    <xf numFmtId="0" fontId="0" fillId="0" borderId="0" xfId="0" applyFill="1" applyBorder="1"/>
    <xf numFmtId="0" fontId="0" fillId="0" borderId="0" xfId="0" applyBorder="1"/>
    <xf numFmtId="0" fontId="0" fillId="3" borderId="0" xfId="0" applyFill="1"/>
    <xf numFmtId="0" fontId="0" fillId="3" borderId="0" xfId="0" applyFill="1" applyAlignment="1">
      <alignment horizontal="center"/>
    </xf>
    <xf numFmtId="0" fontId="0" fillId="0" borderId="4" xfId="0" applyBorder="1"/>
    <xf numFmtId="0" fontId="7" fillId="0" borderId="1" xfId="0" applyFont="1" applyBorder="1"/>
    <xf numFmtId="0" fontId="7" fillId="0" borderId="0" xfId="0" applyFont="1"/>
    <xf numFmtId="0" fontId="0" fillId="0" borderId="3" xfId="0" applyBorder="1"/>
    <xf numFmtId="2" fontId="0" fillId="0" borderId="1" xfId="0" applyNumberFormat="1" applyBorder="1"/>
    <xf numFmtId="2" fontId="0" fillId="0" borderId="0" xfId="0" applyNumberFormat="1" applyBorder="1"/>
    <xf numFmtId="2" fontId="0" fillId="0" borderId="2" xfId="0" applyNumberFormat="1" applyBorder="1"/>
    <xf numFmtId="2" fontId="0" fillId="0" borderId="1" xfId="0" applyNumberFormat="1" applyFill="1" applyBorder="1"/>
    <xf numFmtId="2" fontId="0" fillId="0" borderId="0" xfId="0" applyNumberFormat="1" applyFill="1" applyBorder="1"/>
    <xf numFmtId="0" fontId="0" fillId="0" borderId="0" xfId="0" applyFill="1" applyBorder="1" applyAlignment="1">
      <alignment horizontal="center"/>
    </xf>
    <xf numFmtId="2" fontId="0" fillId="0" borderId="0" xfId="0" applyNumberFormat="1"/>
    <xf numFmtId="0" fontId="0" fillId="0" borderId="2"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3" borderId="0" xfId="0" applyFill="1" applyAlignment="1">
      <alignment horizontal="center" vertical="center"/>
    </xf>
  </cellXfs>
  <cellStyles count="7">
    <cellStyle name="Grey" xfId="1"/>
    <cellStyle name="Heading" xfId="2"/>
    <cellStyle name="Heading1" xfId="3"/>
    <cellStyle name="Normal" xfId="0" builtinId="0" customBuiltin="1"/>
    <cellStyle name="Result" xfId="4"/>
    <cellStyle name="Result2" xfId="5"/>
    <cellStyle name="Untitled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absoluteAnchor>
    <xdr:pos x="7333559" y="8109000"/>
    <xdr:ext cx="3600360" cy="853560"/>
    <xdr:sp macro="" textlink="">
      <xdr:nvSpPr>
        <xdr:cNvPr id="2" name="TextBox 1"/>
        <xdr:cNvSpPr txBox="1"/>
      </xdr:nvSpPr>
      <xdr:spPr>
        <a:xfrm>
          <a:off x="7333559" y="8109000"/>
          <a:ext cx="3600360" cy="853560"/>
        </a:xfrm>
        <a:prstGeom prst="rect">
          <a:avLst/>
        </a:prstGeom>
        <a:solidFill>
          <a:srgbClr val="1C1C1C"/>
        </a:solidFill>
        <a:ln>
          <a:noFill/>
        </a:ln>
      </xdr:spPr>
      <xdr:txBody>
        <a:bodyPr vert="horz" wrap="none" lIns="0" tIns="0" rIns="0" bIns="0" compatLnSpc="0"/>
        <a:lstStyle/>
        <a:p>
          <a:pPr lvl="0" algn="just" rtl="0" hangingPunct="0">
            <a:buNone/>
            <a:tabLst/>
            <a:defRPr lang="es-ES" sz="1000" b="0" i="0" u="none" strike="noStrike">
              <a:ln>
                <a:noFill/>
              </a:ln>
              <a:latin typeface="Liberation Sans" pitchFamily="34"/>
              <a:ea typeface="SimSun" pitchFamily="2"/>
              <a:cs typeface="Lucida Sans" pitchFamily="2"/>
            </a:defRPr>
          </a:pPr>
          <a:r>
            <a:rPr lang="es-ES" sz="1000" b="0" i="0" u="none" strike="noStrike" kern="1200">
              <a:ln>
                <a:noFill/>
              </a:ln>
              <a:latin typeface="Liberation Sans" pitchFamily="34"/>
              <a:ea typeface="SimSun" pitchFamily="2"/>
              <a:cs typeface="Lucida Sans" pitchFamily="2"/>
            </a:rPr>
            <a:t>Procedure: solve with forward recursion using Net Present Value (NPV) converting then the optimal NPV found for each rotation age to the corresponding Land Expectation Value (LEV). Finally, select the highest value, which indicates the optimal path through the network, i.e. the optimal management schedue and the optimal rotation age.</a:t>
          </a:r>
        </a:p>
      </xdr:txBody>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workbookViewId="0">
      <selection sqref="A1:J1"/>
    </sheetView>
  </sheetViews>
  <sheetFormatPr defaultRowHeight="14.25"/>
  <cols>
    <col min="1" max="10" width="9.5" customWidth="1"/>
  </cols>
  <sheetData>
    <row r="1" spans="1:10">
      <c r="A1" s="16" t="s">
        <v>0</v>
      </c>
      <c r="B1" s="16"/>
      <c r="C1" s="16"/>
      <c r="D1" s="16"/>
      <c r="E1" s="16"/>
      <c r="F1" s="16"/>
      <c r="G1" s="16"/>
      <c r="H1" s="16"/>
      <c r="I1" s="16"/>
      <c r="J1" s="16"/>
    </row>
    <row r="2" spans="1:10">
      <c r="A2" t="s">
        <v>1</v>
      </c>
      <c r="B2">
        <v>0</v>
      </c>
      <c r="C2">
        <v>1</v>
      </c>
      <c r="D2">
        <v>2</v>
      </c>
      <c r="E2">
        <v>3</v>
      </c>
      <c r="F2">
        <v>4</v>
      </c>
      <c r="G2">
        <v>5</v>
      </c>
      <c r="H2">
        <v>6</v>
      </c>
      <c r="I2">
        <v>7</v>
      </c>
      <c r="J2">
        <v>8</v>
      </c>
    </row>
    <row r="3" spans="1:10">
      <c r="A3" s="1">
        <v>0</v>
      </c>
      <c r="B3" s="1">
        <v>0</v>
      </c>
      <c r="C3" s="1">
        <v>2.85</v>
      </c>
      <c r="D3" s="1">
        <v>2.61</v>
      </c>
      <c r="E3" s="1"/>
      <c r="F3" s="1"/>
      <c r="G3" s="1"/>
      <c r="H3" s="1"/>
      <c r="I3" s="1"/>
      <c r="J3" s="1"/>
    </row>
    <row r="4" spans="1:10">
      <c r="A4">
        <v>1</v>
      </c>
      <c r="C4">
        <v>0</v>
      </c>
      <c r="E4">
        <v>1.2</v>
      </c>
      <c r="F4">
        <v>1</v>
      </c>
      <c r="G4">
        <v>1.6</v>
      </c>
    </row>
    <row r="5" spans="1:10">
      <c r="A5">
        <v>2</v>
      </c>
      <c r="D5">
        <v>0</v>
      </c>
      <c r="E5">
        <v>1.4</v>
      </c>
      <c r="F5">
        <v>1.08</v>
      </c>
      <c r="G5">
        <v>1.44</v>
      </c>
    </row>
    <row r="6" spans="1:10">
      <c r="A6">
        <v>3</v>
      </c>
      <c r="E6">
        <v>0</v>
      </c>
      <c r="H6">
        <v>1.6</v>
      </c>
      <c r="I6">
        <v>1.88</v>
      </c>
    </row>
    <row r="7" spans="1:10">
      <c r="A7">
        <v>4</v>
      </c>
      <c r="F7">
        <v>0</v>
      </c>
      <c r="H7">
        <v>1.52</v>
      </c>
      <c r="I7">
        <v>1.56</v>
      </c>
    </row>
    <row r="8" spans="1:10">
      <c r="A8">
        <v>5</v>
      </c>
      <c r="G8">
        <v>0</v>
      </c>
      <c r="H8">
        <v>2.08</v>
      </c>
      <c r="I8">
        <v>2.2400000000000002</v>
      </c>
    </row>
    <row r="9" spans="1:10">
      <c r="A9">
        <v>6</v>
      </c>
      <c r="H9">
        <v>0</v>
      </c>
      <c r="J9">
        <v>1.6</v>
      </c>
    </row>
    <row r="10" spans="1:10">
      <c r="A10">
        <v>7</v>
      </c>
      <c r="I10">
        <v>0</v>
      </c>
      <c r="J10">
        <v>1.1200000000000001</v>
      </c>
    </row>
    <row r="11" spans="1:10">
      <c r="A11" s="2">
        <v>8</v>
      </c>
      <c r="B11" s="2"/>
      <c r="C11" s="2"/>
      <c r="D11" s="2"/>
      <c r="E11" s="2"/>
      <c r="F11" s="2"/>
      <c r="G11" s="2"/>
      <c r="H11" s="2"/>
      <c r="I11" s="2"/>
      <c r="J11" s="2">
        <v>0</v>
      </c>
    </row>
    <row r="13" spans="1:10">
      <c r="A13" s="16" t="s">
        <v>2</v>
      </c>
      <c r="B13" s="16"/>
      <c r="C13" s="16"/>
      <c r="D13" s="16"/>
      <c r="E13" s="16"/>
      <c r="F13" s="16"/>
      <c r="G13" s="16"/>
    </row>
    <row r="14" spans="1:10" ht="18.75">
      <c r="A14" t="s">
        <v>3</v>
      </c>
      <c r="B14" t="s">
        <v>4</v>
      </c>
      <c r="C14" t="s">
        <v>5</v>
      </c>
      <c r="D14" t="s">
        <v>6</v>
      </c>
      <c r="E14" t="s">
        <v>7</v>
      </c>
      <c r="F14" s="3" t="s">
        <v>8</v>
      </c>
      <c r="G14" s="3" t="s">
        <v>9</v>
      </c>
    </row>
    <row r="15" spans="1:10">
      <c r="A15" s="1">
        <v>4</v>
      </c>
      <c r="B15" s="1">
        <v>6</v>
      </c>
      <c r="C15" s="1">
        <v>8</v>
      </c>
      <c r="D15" s="4">
        <f>J9</f>
        <v>1.6</v>
      </c>
      <c r="E15" s="5" t="s">
        <v>10</v>
      </c>
      <c r="F15" s="1">
        <f>MIN($D$15)</f>
        <v>1.6</v>
      </c>
      <c r="G15" s="4">
        <v>8</v>
      </c>
    </row>
    <row r="16" spans="1:10">
      <c r="A16" s="2"/>
      <c r="B16" s="2">
        <v>7</v>
      </c>
      <c r="C16" s="2">
        <v>8</v>
      </c>
      <c r="D16" s="6">
        <f>J10</f>
        <v>1.1200000000000001</v>
      </c>
      <c r="E16" s="7" t="s">
        <v>11</v>
      </c>
      <c r="F16" s="2">
        <f>MIN($D$16)</f>
        <v>1.1200000000000001</v>
      </c>
      <c r="G16" s="6">
        <v>8</v>
      </c>
    </row>
    <row r="17" spans="1:7">
      <c r="A17" s="1">
        <v>3</v>
      </c>
      <c r="B17" s="1">
        <v>3</v>
      </c>
      <c r="C17" s="1">
        <v>6</v>
      </c>
      <c r="D17" s="4">
        <f>MIN($D$15)+H6</f>
        <v>3.2</v>
      </c>
      <c r="E17" s="5" t="s">
        <v>12</v>
      </c>
      <c r="F17" s="1">
        <f>MIN($D$17:$D$18)</f>
        <v>3</v>
      </c>
      <c r="G17" s="8">
        <v>0</v>
      </c>
    </row>
    <row r="18" spans="1:7">
      <c r="B18">
        <v>3</v>
      </c>
      <c r="C18">
        <v>7</v>
      </c>
      <c r="D18" s="8">
        <f>MIN($D$16)+I6</f>
        <v>3</v>
      </c>
      <c r="E18" s="9" t="s">
        <v>13</v>
      </c>
      <c r="F18">
        <f>MIN(D17:D18)</f>
        <v>3</v>
      </c>
      <c r="G18" s="8">
        <v>7</v>
      </c>
    </row>
    <row r="19" spans="1:7">
      <c r="B19">
        <v>4</v>
      </c>
      <c r="C19">
        <v>6</v>
      </c>
      <c r="D19" s="8">
        <f>MIN($D$15)+H7</f>
        <v>3.12</v>
      </c>
      <c r="E19" s="9" t="s">
        <v>14</v>
      </c>
      <c r="F19">
        <f>MIN($D$19:$D$20)</f>
        <v>2.68</v>
      </c>
      <c r="G19" s="8">
        <v>0</v>
      </c>
    </row>
    <row r="20" spans="1:7">
      <c r="B20">
        <v>4</v>
      </c>
      <c r="C20">
        <v>7</v>
      </c>
      <c r="D20" s="8">
        <f>MIN($D$16)+I7</f>
        <v>2.68</v>
      </c>
      <c r="E20" s="9" t="s">
        <v>15</v>
      </c>
      <c r="F20">
        <f>MIN($D$19:$D$20)</f>
        <v>2.68</v>
      </c>
      <c r="G20" s="8">
        <v>7</v>
      </c>
    </row>
    <row r="21" spans="1:7">
      <c r="B21">
        <v>5</v>
      </c>
      <c r="C21">
        <v>6</v>
      </c>
      <c r="D21" s="8">
        <f>MIN($D$15)+H8</f>
        <v>3.68</v>
      </c>
      <c r="E21" s="9" t="s">
        <v>16</v>
      </c>
      <c r="F21">
        <f>MIN($D$21:$D$22)</f>
        <v>3.3600000000000003</v>
      </c>
      <c r="G21" s="8">
        <v>0</v>
      </c>
    </row>
    <row r="22" spans="1:7">
      <c r="A22" s="2"/>
      <c r="B22" s="2">
        <v>5</v>
      </c>
      <c r="C22" s="2">
        <v>7</v>
      </c>
      <c r="D22" s="6">
        <f>MIN($D$16)+I8</f>
        <v>3.3600000000000003</v>
      </c>
      <c r="E22" s="7" t="s">
        <v>17</v>
      </c>
      <c r="F22" s="2">
        <f>MIN($D$21:$D$22)</f>
        <v>3.3600000000000003</v>
      </c>
      <c r="G22" s="6">
        <v>7</v>
      </c>
    </row>
    <row r="23" spans="1:7">
      <c r="A23" s="1">
        <v>2</v>
      </c>
      <c r="B23" s="1">
        <v>1</v>
      </c>
      <c r="C23" s="1">
        <v>3</v>
      </c>
      <c r="D23" s="4">
        <f>MIN(D17:D18)+E4</f>
        <v>4.2</v>
      </c>
      <c r="E23" s="5" t="s">
        <v>18</v>
      </c>
      <c r="F23" s="1">
        <f>MIN($D$23:$D$25)</f>
        <v>3.68</v>
      </c>
      <c r="G23" s="8">
        <v>0</v>
      </c>
    </row>
    <row r="24" spans="1:7">
      <c r="B24">
        <v>1</v>
      </c>
      <c r="C24">
        <v>4</v>
      </c>
      <c r="D24" s="8">
        <f>MIN(D19:D20)+F4</f>
        <v>3.68</v>
      </c>
      <c r="E24" s="9" t="s">
        <v>19</v>
      </c>
      <c r="F24">
        <f>MIN($D$23:$D$25)</f>
        <v>3.68</v>
      </c>
      <c r="G24" s="8">
        <v>4</v>
      </c>
    </row>
    <row r="25" spans="1:7">
      <c r="B25">
        <v>1</v>
      </c>
      <c r="C25">
        <v>5</v>
      </c>
      <c r="D25" s="8">
        <f>MIN(D21:D22)+G4</f>
        <v>4.9600000000000009</v>
      </c>
      <c r="E25" s="9" t="s">
        <v>20</v>
      </c>
      <c r="F25">
        <f>MIN($D$23:$D$25)</f>
        <v>3.68</v>
      </c>
      <c r="G25" s="8">
        <v>0</v>
      </c>
    </row>
    <row r="26" spans="1:7">
      <c r="B26">
        <v>2</v>
      </c>
      <c r="C26">
        <v>3</v>
      </c>
      <c r="D26" s="8">
        <f>MIN(D17:D18)+E5</f>
        <v>4.4000000000000004</v>
      </c>
      <c r="E26" s="9" t="s">
        <v>21</v>
      </c>
      <c r="F26">
        <f>MIN($D$26:$D$28)</f>
        <v>3.7600000000000002</v>
      </c>
      <c r="G26" s="8">
        <v>0</v>
      </c>
    </row>
    <row r="27" spans="1:7">
      <c r="B27">
        <v>2</v>
      </c>
      <c r="C27">
        <v>4</v>
      </c>
      <c r="D27" s="8">
        <f>MIN(D19:D20)+F5</f>
        <v>3.7600000000000002</v>
      </c>
      <c r="E27" s="9" t="s">
        <v>22</v>
      </c>
      <c r="F27">
        <f>MIN($D$26:$D$28)</f>
        <v>3.7600000000000002</v>
      </c>
      <c r="G27" s="8">
        <v>4</v>
      </c>
    </row>
    <row r="28" spans="1:7">
      <c r="A28" s="2"/>
      <c r="B28" s="2">
        <v>2</v>
      </c>
      <c r="C28" s="2">
        <v>5</v>
      </c>
      <c r="D28" s="6">
        <f>MIN(D21:D22)+G5</f>
        <v>4.8000000000000007</v>
      </c>
      <c r="E28" s="7" t="s">
        <v>23</v>
      </c>
      <c r="F28" s="2">
        <f>MIN($D$26:$D$28)</f>
        <v>3.7600000000000002</v>
      </c>
      <c r="G28" s="8">
        <v>0</v>
      </c>
    </row>
    <row r="29" spans="1:7">
      <c r="A29" s="1">
        <v>1</v>
      </c>
      <c r="B29" s="1">
        <v>0</v>
      </c>
      <c r="C29" s="1">
        <v>1</v>
      </c>
      <c r="D29" s="4">
        <f>MIN(D23:D25)+C3</f>
        <v>6.53</v>
      </c>
      <c r="E29" s="5" t="s">
        <v>24</v>
      </c>
      <c r="F29" s="1">
        <f>MIN($D$29:$D$30)</f>
        <v>6.37</v>
      </c>
      <c r="G29" s="4">
        <v>0</v>
      </c>
    </row>
    <row r="30" spans="1:7">
      <c r="A30" s="2"/>
      <c r="B30" s="2">
        <v>0</v>
      </c>
      <c r="C30" s="2">
        <v>2</v>
      </c>
      <c r="D30" s="6">
        <f>MIN(D26:D28)+D3</f>
        <v>6.37</v>
      </c>
      <c r="E30" s="7" t="s">
        <v>25</v>
      </c>
      <c r="F30" s="2">
        <f>MIN($D$29:$D$30)</f>
        <v>6.37</v>
      </c>
      <c r="G30" s="6">
        <v>2</v>
      </c>
    </row>
    <row r="31" spans="1:7">
      <c r="E31" s="10"/>
    </row>
    <row r="32" spans="1:7">
      <c r="A32" s="16" t="s">
        <v>26</v>
      </c>
      <c r="B32" s="16"/>
      <c r="C32" s="16"/>
      <c r="D32" s="16"/>
      <c r="E32" s="16"/>
      <c r="F32" s="16"/>
      <c r="G32" s="16"/>
    </row>
    <row r="33" spans="1:7" ht="18.75">
      <c r="A33" t="s">
        <v>3</v>
      </c>
      <c r="B33" t="s">
        <v>4</v>
      </c>
      <c r="C33" t="s">
        <v>5</v>
      </c>
      <c r="D33" t="s">
        <v>6</v>
      </c>
      <c r="E33" s="11" t="s">
        <v>7</v>
      </c>
      <c r="F33" s="12" t="s">
        <v>8</v>
      </c>
      <c r="G33" s="12" t="s">
        <v>9</v>
      </c>
    </row>
    <row r="34" spans="1:7">
      <c r="A34" s="1">
        <v>1</v>
      </c>
      <c r="B34" s="1">
        <v>0</v>
      </c>
      <c r="C34" s="1">
        <v>1</v>
      </c>
      <c r="D34" s="4">
        <f>C3</f>
        <v>2.85</v>
      </c>
      <c r="E34" s="5" t="s">
        <v>27</v>
      </c>
      <c r="F34" s="1">
        <f>MIN($D$34)</f>
        <v>2.85</v>
      </c>
      <c r="G34" s="1">
        <v>0</v>
      </c>
    </row>
    <row r="35" spans="1:7">
      <c r="A35" s="2"/>
      <c r="B35" s="2">
        <v>0</v>
      </c>
      <c r="C35" s="2">
        <v>2</v>
      </c>
      <c r="D35" s="6">
        <f>D3</f>
        <v>2.61</v>
      </c>
      <c r="E35" s="7" t="s">
        <v>28</v>
      </c>
      <c r="F35" s="2">
        <f>MIN($D$35)</f>
        <v>2.61</v>
      </c>
      <c r="G35" s="2">
        <v>0</v>
      </c>
    </row>
    <row r="36" spans="1:7">
      <c r="A36" s="1">
        <v>2</v>
      </c>
      <c r="B36" s="1">
        <v>1</v>
      </c>
      <c r="C36" s="1">
        <v>3</v>
      </c>
      <c r="D36" s="4">
        <f>MIN($D$34)+E4</f>
        <v>4.05</v>
      </c>
      <c r="E36" s="5" t="s">
        <v>29</v>
      </c>
      <c r="F36" s="1">
        <f>MIN($D$36:$D$37)</f>
        <v>4.01</v>
      </c>
      <c r="G36" s="1">
        <v>0</v>
      </c>
    </row>
    <row r="37" spans="1:7">
      <c r="B37">
        <v>2</v>
      </c>
      <c r="C37">
        <v>3</v>
      </c>
      <c r="D37" s="13">
        <f>MIN($D$35)+E5</f>
        <v>4.01</v>
      </c>
      <c r="E37" s="9" t="s">
        <v>30</v>
      </c>
      <c r="F37">
        <f>MIN($D$36:$D$37)</f>
        <v>4.01</v>
      </c>
      <c r="G37" s="14">
        <v>2</v>
      </c>
    </row>
    <row r="38" spans="1:7">
      <c r="B38">
        <v>1</v>
      </c>
      <c r="C38">
        <v>4</v>
      </c>
      <c r="D38" s="13">
        <f>MIN($D$34)+F4</f>
        <v>3.85</v>
      </c>
      <c r="E38" s="9" t="s">
        <v>31</v>
      </c>
      <c r="F38">
        <f>MIN($D$38:$D$49)</f>
        <v>3.69</v>
      </c>
      <c r="G38" s="14">
        <v>0</v>
      </c>
    </row>
    <row r="39" spans="1:7">
      <c r="B39">
        <v>2</v>
      </c>
      <c r="C39">
        <v>4</v>
      </c>
      <c r="D39" s="13">
        <f>MIN($D$35)+F5</f>
        <v>3.69</v>
      </c>
      <c r="E39" s="9" t="s">
        <v>32</v>
      </c>
      <c r="F39">
        <f>MIN($D$38:$D$49)</f>
        <v>3.69</v>
      </c>
      <c r="G39" s="14">
        <v>2</v>
      </c>
    </row>
    <row r="40" spans="1:7">
      <c r="B40">
        <v>1</v>
      </c>
      <c r="C40">
        <v>5</v>
      </c>
      <c r="D40" s="13">
        <f>MIN($D$34)+G4</f>
        <v>4.45</v>
      </c>
      <c r="E40" s="9" t="s">
        <v>33</v>
      </c>
      <c r="F40">
        <f>MIN($D$40:$D$41)</f>
        <v>4.05</v>
      </c>
      <c r="G40" s="14">
        <v>0</v>
      </c>
    </row>
    <row r="41" spans="1:7">
      <c r="A41" s="2"/>
      <c r="B41" s="2">
        <v>2</v>
      </c>
      <c r="C41" s="2">
        <v>5</v>
      </c>
      <c r="D41" s="6">
        <f>MIN($D$35)+G5</f>
        <v>4.05</v>
      </c>
      <c r="E41" s="7" t="s">
        <v>34</v>
      </c>
      <c r="F41" s="2">
        <f>MIN($D$40:$D$41)</f>
        <v>4.05</v>
      </c>
      <c r="G41" s="2">
        <v>2</v>
      </c>
    </row>
    <row r="42" spans="1:7">
      <c r="A42" s="1">
        <v>3</v>
      </c>
      <c r="B42" s="1">
        <v>3</v>
      </c>
      <c r="C42" s="1">
        <v>6</v>
      </c>
      <c r="D42" s="4">
        <f>MIN(D36:D37)+H6</f>
        <v>5.6099999999999994</v>
      </c>
      <c r="E42" s="5" t="s">
        <v>35</v>
      </c>
      <c r="F42" s="1">
        <f>MIN($D$42:$D$44)</f>
        <v>5.21</v>
      </c>
      <c r="G42" s="1">
        <v>0</v>
      </c>
    </row>
    <row r="43" spans="1:7">
      <c r="B43">
        <v>4</v>
      </c>
      <c r="C43">
        <v>6</v>
      </c>
      <c r="D43" s="13">
        <f>MIN(D38:D39)+H7</f>
        <v>5.21</v>
      </c>
      <c r="E43" s="9" t="s">
        <v>36</v>
      </c>
      <c r="F43">
        <f>MIN($D$42:$D$44)</f>
        <v>5.21</v>
      </c>
      <c r="G43">
        <v>4</v>
      </c>
    </row>
    <row r="44" spans="1:7">
      <c r="B44">
        <v>5</v>
      </c>
      <c r="C44">
        <v>6</v>
      </c>
      <c r="D44" s="13">
        <f>MIN(D40:D41)+H8</f>
        <v>6.13</v>
      </c>
      <c r="E44" s="9" t="s">
        <v>37</v>
      </c>
      <c r="F44">
        <f>MIN($D$42:$D$44)</f>
        <v>5.21</v>
      </c>
      <c r="G44">
        <v>0</v>
      </c>
    </row>
    <row r="45" spans="1:7">
      <c r="B45">
        <v>3</v>
      </c>
      <c r="C45">
        <v>7</v>
      </c>
      <c r="D45" s="13">
        <f>MIN(D36:D37)+I6</f>
        <v>5.89</v>
      </c>
      <c r="E45" s="9" t="s">
        <v>38</v>
      </c>
      <c r="F45">
        <f>MIN($D$45:$D$47)</f>
        <v>5.25</v>
      </c>
      <c r="G45">
        <v>0</v>
      </c>
    </row>
    <row r="46" spans="1:7">
      <c r="B46">
        <v>4</v>
      </c>
      <c r="C46">
        <v>7</v>
      </c>
      <c r="D46" s="13">
        <f>MIN(D38:D39)+I7</f>
        <v>5.25</v>
      </c>
      <c r="E46" s="9" t="s">
        <v>39</v>
      </c>
      <c r="F46">
        <f>MIN($D$45:$D$47)</f>
        <v>5.25</v>
      </c>
      <c r="G46">
        <v>4</v>
      </c>
    </row>
    <row r="47" spans="1:7">
      <c r="A47" s="2"/>
      <c r="B47" s="2">
        <v>5</v>
      </c>
      <c r="C47" s="2">
        <v>7</v>
      </c>
      <c r="D47" s="6">
        <f>MIN(D40:D41)+I8</f>
        <v>6.29</v>
      </c>
      <c r="E47" s="7" t="s">
        <v>40</v>
      </c>
      <c r="F47" s="2">
        <f>MIN($D$45:$D$47)</f>
        <v>5.25</v>
      </c>
      <c r="G47" s="2">
        <v>0</v>
      </c>
    </row>
    <row r="48" spans="1:7">
      <c r="A48" s="1">
        <v>4</v>
      </c>
      <c r="B48" s="1">
        <v>6</v>
      </c>
      <c r="C48" s="1">
        <v>8</v>
      </c>
      <c r="D48" s="4">
        <f>MIN(D42:D44)+J9</f>
        <v>6.8100000000000005</v>
      </c>
      <c r="E48" s="5" t="s">
        <v>41</v>
      </c>
      <c r="F48" s="1">
        <f>MIN($D$48:$D$49)</f>
        <v>6.37</v>
      </c>
      <c r="G48" s="1">
        <v>0</v>
      </c>
    </row>
    <row r="49" spans="1:7">
      <c r="A49" s="2"/>
      <c r="B49" s="2">
        <v>7</v>
      </c>
      <c r="C49" s="2">
        <v>8</v>
      </c>
      <c r="D49" s="6">
        <f>MIN(D45:D47)+J10</f>
        <v>6.37</v>
      </c>
      <c r="E49" s="7" t="s">
        <v>25</v>
      </c>
      <c r="F49" s="2">
        <f>MIN($D$48:$D$49)</f>
        <v>6.37</v>
      </c>
      <c r="G49" s="2">
        <v>7</v>
      </c>
    </row>
  </sheetData>
  <mergeCells count="3">
    <mergeCell ref="A1:J1"/>
    <mergeCell ref="A13:G13"/>
    <mergeCell ref="A32:G32"/>
  </mergeCells>
  <pageMargins left="0" right="0" top="0.39370078740157477" bottom="0.39370078740157477" header="0" footer="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2"/>
  <sheetViews>
    <sheetView workbookViewId="0"/>
  </sheetViews>
  <sheetFormatPr defaultRowHeight="14.25"/>
  <cols>
    <col min="1" max="1" width="32.25" customWidth="1"/>
    <col min="2" max="13" width="9.5" customWidth="1"/>
    <col min="14" max="16" width="10.625" customWidth="1"/>
  </cols>
  <sheetData>
    <row r="1" spans="1:16">
      <c r="A1" s="16" t="s">
        <v>42</v>
      </c>
      <c r="B1" s="16"/>
      <c r="C1" s="16"/>
      <c r="D1" s="16"/>
      <c r="E1" s="16"/>
      <c r="F1" s="16"/>
      <c r="G1" s="16"/>
      <c r="H1" s="16"/>
      <c r="I1" s="16"/>
      <c r="J1" s="16"/>
      <c r="K1" s="16"/>
      <c r="L1" s="16"/>
      <c r="M1" s="16"/>
      <c r="O1" s="15" t="s">
        <v>43</v>
      </c>
    </row>
    <row r="2" spans="1:16">
      <c r="A2" t="s">
        <v>1</v>
      </c>
      <c r="B2">
        <v>0</v>
      </c>
      <c r="C2">
        <v>1</v>
      </c>
      <c r="D2">
        <v>2</v>
      </c>
      <c r="E2">
        <v>3</v>
      </c>
      <c r="F2">
        <v>4</v>
      </c>
      <c r="G2">
        <v>5</v>
      </c>
      <c r="H2">
        <v>6</v>
      </c>
      <c r="I2">
        <v>7</v>
      </c>
      <c r="J2">
        <v>8</v>
      </c>
      <c r="K2">
        <v>9</v>
      </c>
      <c r="L2">
        <v>10</v>
      </c>
      <c r="M2">
        <v>11</v>
      </c>
      <c r="O2" s="15" t="s">
        <v>44</v>
      </c>
      <c r="P2" s="17">
        <v>0.05</v>
      </c>
    </row>
    <row r="3" spans="1:16">
      <c r="A3" s="1">
        <v>0</v>
      </c>
      <c r="B3" s="1">
        <v>0</v>
      </c>
      <c r="C3" s="1">
        <v>0</v>
      </c>
      <c r="D3" s="1">
        <v>1351.2</v>
      </c>
      <c r="E3" s="1">
        <v>1744</v>
      </c>
      <c r="F3" s="1">
        <v>2140.8000000000002</v>
      </c>
      <c r="G3" s="1"/>
      <c r="H3" s="1"/>
      <c r="I3" s="1"/>
      <c r="J3" s="18"/>
      <c r="K3" s="1"/>
      <c r="L3" s="1"/>
      <c r="M3" s="1"/>
    </row>
    <row r="4" spans="1:16">
      <c r="A4">
        <v>1</v>
      </c>
      <c r="C4">
        <v>0</v>
      </c>
      <c r="G4">
        <v>0</v>
      </c>
      <c r="J4" s="19"/>
    </row>
    <row r="5" spans="1:16">
      <c r="A5">
        <v>2</v>
      </c>
      <c r="D5">
        <v>0</v>
      </c>
      <c r="H5">
        <v>0</v>
      </c>
      <c r="J5" s="19"/>
      <c r="K5">
        <v>3172.4</v>
      </c>
      <c r="L5">
        <v>3737.2</v>
      </c>
    </row>
    <row r="6" spans="1:16">
      <c r="A6">
        <v>3</v>
      </c>
      <c r="E6">
        <v>0</v>
      </c>
      <c r="I6">
        <v>0</v>
      </c>
      <c r="J6" s="19"/>
      <c r="K6">
        <v>2475.1999999999998</v>
      </c>
      <c r="L6">
        <v>3054.4</v>
      </c>
    </row>
    <row r="7" spans="1:16">
      <c r="A7">
        <v>4</v>
      </c>
      <c r="F7">
        <v>0</v>
      </c>
      <c r="J7" s="19">
        <v>0</v>
      </c>
      <c r="K7">
        <v>1738.8</v>
      </c>
      <c r="L7">
        <v>2304.8000000000002</v>
      </c>
    </row>
    <row r="8" spans="1:16">
      <c r="A8">
        <v>5</v>
      </c>
      <c r="G8">
        <v>0</v>
      </c>
      <c r="J8" s="19"/>
      <c r="M8">
        <v>17943.2</v>
      </c>
    </row>
    <row r="9" spans="1:16">
      <c r="A9">
        <v>6</v>
      </c>
      <c r="H9">
        <v>0</v>
      </c>
      <c r="J9" s="19"/>
      <c r="M9">
        <v>14648</v>
      </c>
    </row>
    <row r="10" spans="1:16">
      <c r="A10">
        <v>7</v>
      </c>
      <c r="I10">
        <v>0</v>
      </c>
      <c r="J10" s="19"/>
      <c r="M10">
        <v>13521.6</v>
      </c>
    </row>
    <row r="11" spans="1:16">
      <c r="A11">
        <v>8</v>
      </c>
      <c r="J11">
        <v>0</v>
      </c>
      <c r="M11">
        <v>12412.4</v>
      </c>
    </row>
    <row r="12" spans="1:16">
      <c r="A12">
        <v>9</v>
      </c>
      <c r="K12">
        <v>0</v>
      </c>
      <c r="M12">
        <v>9800</v>
      </c>
    </row>
    <row r="13" spans="1:16">
      <c r="A13">
        <v>10</v>
      </c>
      <c r="L13">
        <v>0</v>
      </c>
      <c r="M13">
        <v>9200</v>
      </c>
    </row>
    <row r="14" spans="1:16">
      <c r="A14" s="2">
        <v>11</v>
      </c>
      <c r="B14" s="2"/>
      <c r="C14" s="2"/>
      <c r="D14" s="2"/>
      <c r="E14" s="2"/>
      <c r="F14" s="2"/>
      <c r="G14" s="2"/>
      <c r="H14" s="2"/>
      <c r="I14" s="2"/>
      <c r="J14" s="2"/>
      <c r="K14" s="2"/>
      <c r="L14" s="2"/>
      <c r="M14" s="2">
        <v>0</v>
      </c>
    </row>
    <row r="15" spans="1:16">
      <c r="A15" s="20" t="s">
        <v>45</v>
      </c>
      <c r="B15" s="20">
        <v>0</v>
      </c>
      <c r="C15" s="20">
        <v>35</v>
      </c>
      <c r="D15" s="20">
        <v>35</v>
      </c>
      <c r="E15" s="20">
        <v>35</v>
      </c>
      <c r="F15" s="20">
        <v>35</v>
      </c>
      <c r="G15" s="20">
        <v>45</v>
      </c>
      <c r="H15" s="20">
        <v>45</v>
      </c>
      <c r="I15" s="20">
        <v>45</v>
      </c>
      <c r="J15" s="20">
        <v>45</v>
      </c>
      <c r="K15" s="20">
        <v>45</v>
      </c>
      <c r="L15" s="20">
        <v>45</v>
      </c>
      <c r="M15" s="20">
        <v>55</v>
      </c>
    </row>
    <row r="17" spans="1:13">
      <c r="A17" s="16" t="s">
        <v>46</v>
      </c>
      <c r="B17" s="16"/>
      <c r="C17" s="16"/>
      <c r="D17" s="16"/>
      <c r="E17" s="16"/>
      <c r="F17" s="16"/>
      <c r="G17" s="16"/>
      <c r="H17" s="16"/>
      <c r="I17" s="16"/>
      <c r="J17" s="16"/>
      <c r="K17" s="16"/>
      <c r="L17" s="16"/>
      <c r="M17" s="16"/>
    </row>
    <row r="18" spans="1:13">
      <c r="A18" t="s">
        <v>1</v>
      </c>
      <c r="B18">
        <v>0</v>
      </c>
      <c r="C18">
        <v>1</v>
      </c>
      <c r="D18">
        <v>2</v>
      </c>
      <c r="E18">
        <v>3</v>
      </c>
      <c r="F18">
        <v>4</v>
      </c>
      <c r="G18">
        <v>5</v>
      </c>
      <c r="H18">
        <v>6</v>
      </c>
      <c r="I18">
        <v>7</v>
      </c>
      <c r="J18">
        <v>8</v>
      </c>
      <c r="K18">
        <v>9</v>
      </c>
      <c r="L18">
        <v>10</v>
      </c>
      <c r="M18">
        <v>11</v>
      </c>
    </row>
    <row r="19" spans="1:13">
      <c r="A19" s="1">
        <v>0</v>
      </c>
      <c r="B19" s="1">
        <v>0</v>
      </c>
      <c r="C19" s="1">
        <v>250</v>
      </c>
      <c r="D19" s="1">
        <v>250</v>
      </c>
      <c r="E19" s="1">
        <v>250</v>
      </c>
      <c r="F19" s="1">
        <v>250</v>
      </c>
      <c r="G19" s="1"/>
      <c r="H19" s="1"/>
      <c r="I19" s="1"/>
      <c r="J19" s="18"/>
      <c r="K19" s="1"/>
      <c r="L19" s="1"/>
      <c r="M19" s="1"/>
    </row>
    <row r="20" spans="1:13">
      <c r="A20">
        <v>1</v>
      </c>
      <c r="C20">
        <v>0</v>
      </c>
      <c r="J20" s="19"/>
    </row>
    <row r="21" spans="1:13">
      <c r="A21">
        <v>2</v>
      </c>
      <c r="D21">
        <v>0</v>
      </c>
      <c r="J21" s="19"/>
    </row>
    <row r="22" spans="1:13">
      <c r="A22">
        <v>3</v>
      </c>
      <c r="E22">
        <v>0</v>
      </c>
      <c r="J22" s="19"/>
    </row>
    <row r="23" spans="1:13">
      <c r="A23">
        <v>4</v>
      </c>
      <c r="F23">
        <v>0</v>
      </c>
      <c r="J23" s="19"/>
    </row>
    <row r="24" spans="1:13">
      <c r="A24">
        <v>5</v>
      </c>
      <c r="G24">
        <v>0</v>
      </c>
      <c r="J24" s="19"/>
    </row>
    <row r="25" spans="1:13">
      <c r="A25">
        <v>6</v>
      </c>
      <c r="H25">
        <v>0</v>
      </c>
      <c r="J25" s="19"/>
    </row>
    <row r="26" spans="1:13">
      <c r="A26">
        <v>7</v>
      </c>
      <c r="I26">
        <v>0</v>
      </c>
      <c r="J26" s="19"/>
    </row>
    <row r="27" spans="1:13">
      <c r="A27">
        <v>8</v>
      </c>
      <c r="J27">
        <v>0</v>
      </c>
    </row>
    <row r="28" spans="1:13">
      <c r="A28">
        <v>9</v>
      </c>
      <c r="K28">
        <v>0</v>
      </c>
    </row>
    <row r="29" spans="1:13">
      <c r="A29">
        <v>10</v>
      </c>
      <c r="L29">
        <v>0</v>
      </c>
    </row>
    <row r="30" spans="1:13">
      <c r="A30" s="2">
        <v>11</v>
      </c>
      <c r="B30" s="2"/>
      <c r="C30" s="2"/>
      <c r="D30" s="2"/>
      <c r="E30" s="2"/>
      <c r="F30" s="2"/>
      <c r="G30" s="2"/>
      <c r="H30" s="2"/>
      <c r="I30" s="2"/>
      <c r="J30" s="2"/>
      <c r="K30" s="2"/>
      <c r="L30" s="2"/>
      <c r="M30" s="2">
        <v>0</v>
      </c>
    </row>
    <row r="31" spans="1:13">
      <c r="A31" s="2" t="s">
        <v>45</v>
      </c>
      <c r="B31" s="2">
        <v>0</v>
      </c>
      <c r="C31" s="2">
        <v>0</v>
      </c>
      <c r="D31" s="2">
        <v>0</v>
      </c>
      <c r="E31" s="2">
        <v>0</v>
      </c>
      <c r="F31" s="2">
        <v>0</v>
      </c>
      <c r="G31" s="2">
        <v>45</v>
      </c>
      <c r="H31" s="2">
        <v>45</v>
      </c>
      <c r="I31" s="2">
        <v>45</v>
      </c>
      <c r="J31" s="2">
        <v>45</v>
      </c>
      <c r="K31" s="2">
        <v>45</v>
      </c>
      <c r="L31" s="2">
        <v>45</v>
      </c>
      <c r="M31" s="2">
        <v>55</v>
      </c>
    </row>
    <row r="33" spans="1:13">
      <c r="A33" s="16" t="s">
        <v>47</v>
      </c>
      <c r="B33" s="16"/>
      <c r="C33" s="16"/>
      <c r="D33" s="16"/>
      <c r="E33" s="16"/>
      <c r="F33" s="16"/>
      <c r="G33" s="16"/>
      <c r="H33" s="16"/>
      <c r="I33" s="16"/>
      <c r="J33" s="16"/>
      <c r="K33" s="16"/>
      <c r="L33" s="16"/>
      <c r="M33" s="16"/>
    </row>
    <row r="34" spans="1:13">
      <c r="A34" t="s">
        <v>1</v>
      </c>
      <c r="B34">
        <v>0</v>
      </c>
      <c r="C34">
        <v>1</v>
      </c>
      <c r="D34">
        <v>2</v>
      </c>
      <c r="E34">
        <v>3</v>
      </c>
      <c r="F34">
        <v>4</v>
      </c>
      <c r="G34">
        <v>5</v>
      </c>
      <c r="H34">
        <v>6</v>
      </c>
      <c r="I34">
        <v>7</v>
      </c>
      <c r="J34">
        <v>8</v>
      </c>
      <c r="K34">
        <v>9</v>
      </c>
      <c r="L34">
        <v>10</v>
      </c>
      <c r="M34">
        <v>11</v>
      </c>
    </row>
    <row r="35" spans="1:13">
      <c r="A35" s="1">
        <v>0</v>
      </c>
      <c r="B35" s="21">
        <f t="shared" ref="B35:M35" si="0">B3/(1+$P$2)^B$15 - B19/(1+$P$2)^B$31</f>
        <v>0</v>
      </c>
      <c r="C35" s="21">
        <f t="shared" si="0"/>
        <v>-250</v>
      </c>
      <c r="D35" s="21">
        <f t="shared" si="0"/>
        <v>-5.040566431597739</v>
      </c>
      <c r="E35" s="21">
        <f t="shared" si="0"/>
        <v>66.170257654894556</v>
      </c>
      <c r="F35" s="21">
        <f t="shared" si="0"/>
        <v>138.10624288279723</v>
      </c>
      <c r="G35" s="21">
        <f t="shared" si="0"/>
        <v>0</v>
      </c>
      <c r="H35" s="21">
        <f t="shared" si="0"/>
        <v>0</v>
      </c>
      <c r="I35" s="21">
        <f t="shared" si="0"/>
        <v>0</v>
      </c>
      <c r="J35" s="21">
        <f t="shared" si="0"/>
        <v>0</v>
      </c>
      <c r="K35" s="21">
        <f t="shared" si="0"/>
        <v>0</v>
      </c>
      <c r="L35" s="21">
        <f t="shared" si="0"/>
        <v>0</v>
      </c>
      <c r="M35" s="21">
        <f t="shared" si="0"/>
        <v>0</v>
      </c>
    </row>
    <row r="36" spans="1:13">
      <c r="A36">
        <v>1</v>
      </c>
      <c r="B36" s="22">
        <f t="shared" ref="B36:M36" si="1">B4/(1+$P$2)^B$15 - B20/(1+$P$2)^B$31</f>
        <v>0</v>
      </c>
      <c r="C36" s="22">
        <f t="shared" si="1"/>
        <v>0</v>
      </c>
      <c r="D36" s="22">
        <f t="shared" si="1"/>
        <v>0</v>
      </c>
      <c r="E36" s="22">
        <f t="shared" si="1"/>
        <v>0</v>
      </c>
      <c r="F36" s="22">
        <f t="shared" si="1"/>
        <v>0</v>
      </c>
      <c r="G36" s="22">
        <f t="shared" si="1"/>
        <v>0</v>
      </c>
      <c r="H36" s="22">
        <f t="shared" si="1"/>
        <v>0</v>
      </c>
      <c r="I36" s="22">
        <f t="shared" si="1"/>
        <v>0</v>
      </c>
      <c r="J36" s="22">
        <f t="shared" si="1"/>
        <v>0</v>
      </c>
      <c r="K36" s="22">
        <f t="shared" si="1"/>
        <v>0</v>
      </c>
      <c r="L36" s="22">
        <f t="shared" si="1"/>
        <v>0</v>
      </c>
      <c r="M36" s="22">
        <f t="shared" si="1"/>
        <v>0</v>
      </c>
    </row>
    <row r="37" spans="1:13">
      <c r="A37">
        <v>2</v>
      </c>
      <c r="B37" s="22">
        <f t="shared" ref="B37:M37" si="2">B5/(1+$P$2)^B$15 - B21/(1+$P$2)^B$31</f>
        <v>0</v>
      </c>
      <c r="C37" s="22">
        <f t="shared" si="2"/>
        <v>0</v>
      </c>
      <c r="D37" s="22">
        <f t="shared" si="2"/>
        <v>0</v>
      </c>
      <c r="E37" s="22">
        <f t="shared" si="2"/>
        <v>0</v>
      </c>
      <c r="F37" s="22">
        <f t="shared" si="2"/>
        <v>0</v>
      </c>
      <c r="G37" s="22">
        <f t="shared" si="2"/>
        <v>0</v>
      </c>
      <c r="H37" s="22">
        <f t="shared" si="2"/>
        <v>0</v>
      </c>
      <c r="I37" s="22">
        <f t="shared" si="2"/>
        <v>0</v>
      </c>
      <c r="J37" s="22">
        <f t="shared" si="2"/>
        <v>0</v>
      </c>
      <c r="K37" s="22">
        <f t="shared" si="2"/>
        <v>353.07704488554128</v>
      </c>
      <c r="L37" s="22">
        <f t="shared" si="2"/>
        <v>415.93731312137334</v>
      </c>
      <c r="M37" s="22">
        <f t="shared" si="2"/>
        <v>0</v>
      </c>
    </row>
    <row r="38" spans="1:13">
      <c r="A38">
        <v>3</v>
      </c>
      <c r="B38" s="22">
        <f t="shared" ref="B38:M38" si="3">B6/(1+$P$2)^B$15 - B22/(1+$P$2)^B$31</f>
        <v>0</v>
      </c>
      <c r="C38" s="22">
        <f t="shared" si="3"/>
        <v>0</v>
      </c>
      <c r="D38" s="22">
        <f t="shared" si="3"/>
        <v>0</v>
      </c>
      <c r="E38" s="22">
        <f t="shared" si="3"/>
        <v>0</v>
      </c>
      <c r="F38" s="22">
        <f t="shared" si="3"/>
        <v>0</v>
      </c>
      <c r="G38" s="22">
        <f t="shared" si="3"/>
        <v>0</v>
      </c>
      <c r="H38" s="22">
        <f t="shared" si="3"/>
        <v>0</v>
      </c>
      <c r="I38" s="22">
        <f t="shared" si="3"/>
        <v>0</v>
      </c>
      <c r="J38" s="22">
        <f t="shared" si="3"/>
        <v>0</v>
      </c>
      <c r="K38" s="22">
        <f t="shared" si="3"/>
        <v>275.48111886921311</v>
      </c>
      <c r="L38" s="22">
        <f t="shared" si="3"/>
        <v>339.94405683343757</v>
      </c>
      <c r="M38" s="22">
        <f t="shared" si="3"/>
        <v>0</v>
      </c>
    </row>
    <row r="39" spans="1:13">
      <c r="A39">
        <v>4</v>
      </c>
      <c r="B39" s="22">
        <f t="shared" ref="B39:M39" si="4">B7/(1+$P$2)^B$15 - B23/(1+$P$2)^B$31</f>
        <v>0</v>
      </c>
      <c r="C39" s="22">
        <f t="shared" si="4"/>
        <v>0</v>
      </c>
      <c r="D39" s="22">
        <f t="shared" si="4"/>
        <v>0</v>
      </c>
      <c r="E39" s="22">
        <f t="shared" si="4"/>
        <v>0</v>
      </c>
      <c r="F39" s="22">
        <f t="shared" si="4"/>
        <v>0</v>
      </c>
      <c r="G39" s="22">
        <f t="shared" si="4"/>
        <v>0</v>
      </c>
      <c r="H39" s="22">
        <f t="shared" si="4"/>
        <v>0</v>
      </c>
      <c r="I39" s="22">
        <f t="shared" si="4"/>
        <v>0</v>
      </c>
      <c r="J39" s="22">
        <f t="shared" si="4"/>
        <v>0</v>
      </c>
      <c r="K39" s="22">
        <f t="shared" si="4"/>
        <v>193.52236970337259</v>
      </c>
      <c r="L39" s="22">
        <f t="shared" si="4"/>
        <v>256.51619374990406</v>
      </c>
      <c r="M39" s="22">
        <f t="shared" si="4"/>
        <v>0</v>
      </c>
    </row>
    <row r="40" spans="1:13">
      <c r="A40">
        <v>5</v>
      </c>
      <c r="B40" s="22">
        <f t="shared" ref="B40:M40" si="5">B8/(1+$P$2)^B$15 - B24/(1+$P$2)^B$31</f>
        <v>0</v>
      </c>
      <c r="C40" s="22">
        <f t="shared" si="5"/>
        <v>0</v>
      </c>
      <c r="D40" s="22">
        <f t="shared" si="5"/>
        <v>0</v>
      </c>
      <c r="E40" s="22">
        <f t="shared" si="5"/>
        <v>0</v>
      </c>
      <c r="F40" s="22">
        <f t="shared" si="5"/>
        <v>0</v>
      </c>
      <c r="G40" s="22">
        <f t="shared" si="5"/>
        <v>0</v>
      </c>
      <c r="H40" s="22">
        <f t="shared" si="5"/>
        <v>0</v>
      </c>
      <c r="I40" s="22">
        <f t="shared" si="5"/>
        <v>0</v>
      </c>
      <c r="J40" s="22">
        <f t="shared" si="5"/>
        <v>0</v>
      </c>
      <c r="K40" s="22">
        <f t="shared" si="5"/>
        <v>0</v>
      </c>
      <c r="L40" s="22">
        <f t="shared" si="5"/>
        <v>0</v>
      </c>
      <c r="M40" s="22">
        <f t="shared" si="5"/>
        <v>1225.9942945080502</v>
      </c>
    </row>
    <row r="41" spans="1:13">
      <c r="A41">
        <v>6</v>
      </c>
      <c r="B41" s="22">
        <f t="shared" ref="B41:M41" si="6">B9/(1+$P$2)^B$15 - B25/(1+$P$2)^B$31</f>
        <v>0</v>
      </c>
      <c r="C41" s="22">
        <f t="shared" si="6"/>
        <v>0</v>
      </c>
      <c r="D41" s="22">
        <f t="shared" si="6"/>
        <v>0</v>
      </c>
      <c r="E41" s="22">
        <f t="shared" si="6"/>
        <v>0</v>
      </c>
      <c r="F41" s="22">
        <f t="shared" si="6"/>
        <v>0</v>
      </c>
      <c r="G41" s="22">
        <f t="shared" si="6"/>
        <v>0</v>
      </c>
      <c r="H41" s="22">
        <f t="shared" si="6"/>
        <v>0</v>
      </c>
      <c r="I41" s="22">
        <f t="shared" si="6"/>
        <v>0</v>
      </c>
      <c r="J41" s="22">
        <f t="shared" si="6"/>
        <v>0</v>
      </c>
      <c r="K41" s="22">
        <f t="shared" si="6"/>
        <v>0</v>
      </c>
      <c r="L41" s="22">
        <f t="shared" si="6"/>
        <v>0</v>
      </c>
      <c r="M41" s="22">
        <f t="shared" si="6"/>
        <v>1000.845134978929</v>
      </c>
    </row>
    <row r="42" spans="1:13">
      <c r="A42">
        <v>7</v>
      </c>
      <c r="B42" s="22">
        <f t="shared" ref="B42:M42" si="7">B10/(1+$P$2)^B$15 - B26/(1+$P$2)^B$31</f>
        <v>0</v>
      </c>
      <c r="C42" s="22">
        <f t="shared" si="7"/>
        <v>0</v>
      </c>
      <c r="D42" s="22">
        <f t="shared" si="7"/>
        <v>0</v>
      </c>
      <c r="E42" s="22">
        <f t="shared" si="7"/>
        <v>0</v>
      </c>
      <c r="F42" s="22">
        <f t="shared" si="7"/>
        <v>0</v>
      </c>
      <c r="G42" s="22">
        <f t="shared" si="7"/>
        <v>0</v>
      </c>
      <c r="H42" s="22">
        <f t="shared" si="7"/>
        <v>0</v>
      </c>
      <c r="I42" s="22">
        <f t="shared" si="7"/>
        <v>0</v>
      </c>
      <c r="J42" s="22">
        <f t="shared" si="7"/>
        <v>0</v>
      </c>
      <c r="K42" s="22">
        <f t="shared" si="7"/>
        <v>0</v>
      </c>
      <c r="L42" s="22">
        <f t="shared" si="7"/>
        <v>0</v>
      </c>
      <c r="M42" s="22">
        <f t="shared" si="7"/>
        <v>923.88227588278846</v>
      </c>
    </row>
    <row r="43" spans="1:13">
      <c r="A43">
        <v>8</v>
      </c>
      <c r="B43" s="22">
        <f t="shared" ref="B43:M43" si="8">B11/(1+$P$2)^B$15 - B27/(1+$P$2)^B$31</f>
        <v>0</v>
      </c>
      <c r="C43" s="22">
        <f t="shared" si="8"/>
        <v>0</v>
      </c>
      <c r="D43" s="22">
        <f t="shared" si="8"/>
        <v>0</v>
      </c>
      <c r="E43" s="22">
        <f t="shared" si="8"/>
        <v>0</v>
      </c>
      <c r="F43" s="22">
        <f t="shared" si="8"/>
        <v>0</v>
      </c>
      <c r="G43" s="22">
        <f t="shared" si="8"/>
        <v>0</v>
      </c>
      <c r="H43" s="22">
        <f t="shared" si="8"/>
        <v>0</v>
      </c>
      <c r="I43" s="22">
        <f t="shared" si="8"/>
        <v>0</v>
      </c>
      <c r="J43" s="22">
        <f t="shared" si="8"/>
        <v>0</v>
      </c>
      <c r="K43" s="22">
        <f t="shared" si="8"/>
        <v>0</v>
      </c>
      <c r="L43" s="22">
        <f t="shared" si="8"/>
        <v>0</v>
      </c>
      <c r="M43" s="22">
        <f t="shared" si="8"/>
        <v>848.09463089926658</v>
      </c>
    </row>
    <row r="44" spans="1:13">
      <c r="A44">
        <v>9</v>
      </c>
      <c r="B44" s="22">
        <f t="shared" ref="B44:M44" si="9">B12/(1+$P$2)^B$15 - B28/(1+$P$2)^B$31</f>
        <v>0</v>
      </c>
      <c r="C44" s="22">
        <f t="shared" si="9"/>
        <v>0</v>
      </c>
      <c r="D44" s="22">
        <f t="shared" si="9"/>
        <v>0</v>
      </c>
      <c r="E44" s="22">
        <f t="shared" si="9"/>
        <v>0</v>
      </c>
      <c r="F44" s="22">
        <f t="shared" si="9"/>
        <v>0</v>
      </c>
      <c r="G44" s="22">
        <f t="shared" si="9"/>
        <v>0</v>
      </c>
      <c r="H44" s="22">
        <f t="shared" si="9"/>
        <v>0</v>
      </c>
      <c r="I44" s="22">
        <f t="shared" si="9"/>
        <v>0</v>
      </c>
      <c r="J44" s="22">
        <f t="shared" si="9"/>
        <v>0</v>
      </c>
      <c r="K44" s="22">
        <f t="shared" si="9"/>
        <v>0</v>
      </c>
      <c r="L44" s="22">
        <f t="shared" si="9"/>
        <v>0</v>
      </c>
      <c r="M44" s="22">
        <f t="shared" si="9"/>
        <v>669.59873858502885</v>
      </c>
    </row>
    <row r="45" spans="1:13">
      <c r="A45">
        <v>10</v>
      </c>
      <c r="B45" s="22">
        <f t="shared" ref="B45:M45" si="10">B13/(1+$P$2)^B$15 - B29/(1+$P$2)^B$31</f>
        <v>0</v>
      </c>
      <c r="C45" s="22">
        <f t="shared" si="10"/>
        <v>0</v>
      </c>
      <c r="D45" s="22">
        <f t="shared" si="10"/>
        <v>0</v>
      </c>
      <c r="E45" s="22">
        <f t="shared" si="10"/>
        <v>0</v>
      </c>
      <c r="F45" s="22">
        <f t="shared" si="10"/>
        <v>0</v>
      </c>
      <c r="G45" s="22">
        <f t="shared" si="10"/>
        <v>0</v>
      </c>
      <c r="H45" s="22">
        <f t="shared" si="10"/>
        <v>0</v>
      </c>
      <c r="I45" s="22">
        <f t="shared" si="10"/>
        <v>0</v>
      </c>
      <c r="J45" s="22">
        <f t="shared" si="10"/>
        <v>0</v>
      </c>
      <c r="K45" s="22">
        <f t="shared" si="10"/>
        <v>0</v>
      </c>
      <c r="L45" s="22">
        <f t="shared" si="10"/>
        <v>0</v>
      </c>
      <c r="M45" s="22">
        <f t="shared" si="10"/>
        <v>628.60289744716999</v>
      </c>
    </row>
    <row r="46" spans="1:13">
      <c r="A46" s="2">
        <v>11</v>
      </c>
      <c r="B46" s="23">
        <f t="shared" ref="B46:M46" si="11">B14/(1+$P$2)^B$15 - B30/(1+$P$2)^B$31</f>
        <v>0</v>
      </c>
      <c r="C46" s="23">
        <f t="shared" si="11"/>
        <v>0</v>
      </c>
      <c r="D46" s="23">
        <f t="shared" si="11"/>
        <v>0</v>
      </c>
      <c r="E46" s="23">
        <f t="shared" si="11"/>
        <v>0</v>
      </c>
      <c r="F46" s="23">
        <f t="shared" si="11"/>
        <v>0</v>
      </c>
      <c r="G46" s="23">
        <f t="shared" si="11"/>
        <v>0</v>
      </c>
      <c r="H46" s="23">
        <f t="shared" si="11"/>
        <v>0</v>
      </c>
      <c r="I46" s="23">
        <f t="shared" si="11"/>
        <v>0</v>
      </c>
      <c r="J46" s="23">
        <f t="shared" si="11"/>
        <v>0</v>
      </c>
      <c r="K46" s="23">
        <f t="shared" si="11"/>
        <v>0</v>
      </c>
      <c r="L46" s="23">
        <f t="shared" si="11"/>
        <v>0</v>
      </c>
      <c r="M46" s="23">
        <f t="shared" si="11"/>
        <v>0</v>
      </c>
    </row>
    <row r="48" spans="1:13">
      <c r="A48" s="16" t="s">
        <v>2</v>
      </c>
      <c r="B48" s="16"/>
      <c r="C48" s="16"/>
      <c r="D48" s="16"/>
      <c r="E48" s="16"/>
      <c r="F48" s="16"/>
      <c r="G48" s="16"/>
    </row>
    <row r="49" spans="1:7" ht="18.75">
      <c r="A49" t="s">
        <v>3</v>
      </c>
      <c r="B49" t="s">
        <v>4</v>
      </c>
      <c r="C49" t="s">
        <v>5</v>
      </c>
      <c r="D49" t="s">
        <v>6</v>
      </c>
      <c r="E49" t="s">
        <v>7</v>
      </c>
      <c r="F49" s="3" t="s">
        <v>8</v>
      </c>
      <c r="G49" s="12" t="s">
        <v>9</v>
      </c>
    </row>
    <row r="50" spans="1:7">
      <c r="A50" s="1">
        <v>3</v>
      </c>
      <c r="B50" s="1">
        <v>5</v>
      </c>
      <c r="C50" s="1">
        <v>11</v>
      </c>
      <c r="D50" s="24">
        <f t="shared" ref="D50:D55" si="12">M40</f>
        <v>1225.9942945080502</v>
      </c>
      <c r="E50" s="5" t="s">
        <v>48</v>
      </c>
      <c r="F50" s="21">
        <f>MAX($D$50)</f>
        <v>1225.9942945080502</v>
      </c>
      <c r="G50" s="1">
        <v>11</v>
      </c>
    </row>
    <row r="51" spans="1:7">
      <c r="A51" s="14"/>
      <c r="B51" s="14">
        <v>6</v>
      </c>
      <c r="C51" s="14">
        <v>11</v>
      </c>
      <c r="D51" s="25">
        <f t="shared" si="12"/>
        <v>1000.845134978929</v>
      </c>
      <c r="E51" s="26" t="s">
        <v>49</v>
      </c>
      <c r="F51" s="22">
        <f>MAX($D$51)</f>
        <v>1000.845134978929</v>
      </c>
      <c r="G51" s="14">
        <v>11</v>
      </c>
    </row>
    <row r="52" spans="1:7">
      <c r="B52">
        <v>7</v>
      </c>
      <c r="C52">
        <v>11</v>
      </c>
      <c r="D52" s="27">
        <f t="shared" si="12"/>
        <v>923.88227588278846</v>
      </c>
      <c r="E52" s="10" t="s">
        <v>50</v>
      </c>
      <c r="F52" s="22">
        <f>MAX($D$52)</f>
        <v>923.88227588278846</v>
      </c>
      <c r="G52" s="14">
        <v>11</v>
      </c>
    </row>
    <row r="53" spans="1:7">
      <c r="B53">
        <v>8</v>
      </c>
      <c r="C53">
        <v>11</v>
      </c>
      <c r="D53" s="27">
        <f t="shared" si="12"/>
        <v>848.09463089926658</v>
      </c>
      <c r="E53" s="10" t="s">
        <v>51</v>
      </c>
      <c r="F53" s="22">
        <f>MAX($D$53)</f>
        <v>848.09463089926658</v>
      </c>
      <c r="G53" s="14">
        <v>11</v>
      </c>
    </row>
    <row r="54" spans="1:7">
      <c r="B54">
        <v>9</v>
      </c>
      <c r="C54">
        <v>11</v>
      </c>
      <c r="D54" s="27">
        <f t="shared" si="12"/>
        <v>669.59873858502885</v>
      </c>
      <c r="E54" s="10" t="s">
        <v>52</v>
      </c>
      <c r="F54" s="22">
        <f>MAX($D$54)</f>
        <v>669.59873858502885</v>
      </c>
      <c r="G54" s="14">
        <v>11</v>
      </c>
    </row>
    <row r="55" spans="1:7">
      <c r="A55" s="2"/>
      <c r="B55" s="2">
        <v>10</v>
      </c>
      <c r="C55" s="2">
        <v>11</v>
      </c>
      <c r="D55" s="23">
        <f t="shared" si="12"/>
        <v>628.60289744716999</v>
      </c>
      <c r="E55" s="28" t="s">
        <v>53</v>
      </c>
      <c r="F55" s="23">
        <f>MAX($D$55)</f>
        <v>628.60289744716999</v>
      </c>
      <c r="G55" s="2">
        <v>11</v>
      </c>
    </row>
    <row r="56" spans="1:7">
      <c r="A56" s="1">
        <v>2</v>
      </c>
      <c r="B56" s="1">
        <v>1</v>
      </c>
      <c r="C56" s="1">
        <v>5</v>
      </c>
      <c r="D56" s="21">
        <f>MAX(D50)+G36</f>
        <v>1225.9942945080502</v>
      </c>
      <c r="E56" s="29" t="s">
        <v>54</v>
      </c>
      <c r="F56" s="21">
        <f>MAX($D$56)</f>
        <v>1225.9942945080502</v>
      </c>
      <c r="G56" s="1">
        <v>5</v>
      </c>
    </row>
    <row r="57" spans="1:7">
      <c r="B57">
        <v>2</v>
      </c>
      <c r="C57">
        <v>6</v>
      </c>
      <c r="D57" s="27">
        <f>MAX(D51)+H37</f>
        <v>1000.845134978929</v>
      </c>
      <c r="E57" s="10" t="s">
        <v>55</v>
      </c>
      <c r="F57" s="27">
        <f>MAX($D$57:$D$59)</f>
        <v>1044.5402105685434</v>
      </c>
      <c r="G57" s="14">
        <v>0</v>
      </c>
    </row>
    <row r="58" spans="1:7">
      <c r="B58">
        <v>2</v>
      </c>
      <c r="C58">
        <v>9</v>
      </c>
      <c r="D58" s="27">
        <f>MAX(D54)+K37</f>
        <v>1022.6757834705702</v>
      </c>
      <c r="E58" s="10" t="s">
        <v>56</v>
      </c>
      <c r="F58" s="27">
        <f>MAX($D$57:$D$59)</f>
        <v>1044.5402105685434</v>
      </c>
      <c r="G58" s="14">
        <v>0</v>
      </c>
    </row>
    <row r="59" spans="1:7">
      <c r="B59">
        <v>2</v>
      </c>
      <c r="C59">
        <v>10</v>
      </c>
      <c r="D59" s="27">
        <f>MAX(D55)+L37</f>
        <v>1044.5402105685434</v>
      </c>
      <c r="E59" s="10" t="s">
        <v>57</v>
      </c>
      <c r="F59" s="27">
        <f>MAX($D$57:$D$59)</f>
        <v>1044.5402105685434</v>
      </c>
      <c r="G59" s="14">
        <v>10</v>
      </c>
    </row>
    <row r="60" spans="1:7">
      <c r="B60">
        <v>3</v>
      </c>
      <c r="C60">
        <v>7</v>
      </c>
      <c r="D60" s="27">
        <f>MAX(D52)+I38</f>
        <v>923.88227588278846</v>
      </c>
      <c r="E60" s="10" t="s">
        <v>58</v>
      </c>
      <c r="F60" s="27">
        <f>MAX($D$60:$D$62)</f>
        <v>968.54695428060757</v>
      </c>
      <c r="G60" s="14">
        <v>0</v>
      </c>
    </row>
    <row r="61" spans="1:7">
      <c r="B61">
        <v>3</v>
      </c>
      <c r="C61">
        <v>9</v>
      </c>
      <c r="D61" s="27">
        <f>MAX(D54)+K38</f>
        <v>945.07985745424196</v>
      </c>
      <c r="E61" s="10" t="s">
        <v>59</v>
      </c>
      <c r="F61" s="27">
        <f>MAX($D$60:$D$62)</f>
        <v>968.54695428060757</v>
      </c>
      <c r="G61" s="14">
        <v>0</v>
      </c>
    </row>
    <row r="62" spans="1:7">
      <c r="B62">
        <v>3</v>
      </c>
      <c r="C62">
        <v>10</v>
      </c>
      <c r="D62" s="27">
        <f>MAX(D55)+L38</f>
        <v>968.54695428060757</v>
      </c>
      <c r="E62" s="10" t="s">
        <v>60</v>
      </c>
      <c r="F62" s="27">
        <f>MAX($D$60:$D$62)</f>
        <v>968.54695428060757</v>
      </c>
      <c r="G62" s="14">
        <v>10</v>
      </c>
    </row>
    <row r="63" spans="1:7">
      <c r="B63">
        <v>4</v>
      </c>
      <c r="C63">
        <v>8</v>
      </c>
      <c r="D63" s="27">
        <f>MAX(D53)+J39</f>
        <v>848.09463089926658</v>
      </c>
      <c r="E63" s="10" t="s">
        <v>61</v>
      </c>
      <c r="F63" s="27">
        <f>MAX($D$63:$D$65)</f>
        <v>885.11909119707411</v>
      </c>
      <c r="G63" s="14">
        <v>0</v>
      </c>
    </row>
    <row r="64" spans="1:7">
      <c r="B64">
        <v>4</v>
      </c>
      <c r="C64">
        <v>9</v>
      </c>
      <c r="D64" s="27">
        <f>MAX(D54)+K39</f>
        <v>863.1211082884015</v>
      </c>
      <c r="E64" s="10" t="s">
        <v>62</v>
      </c>
      <c r="F64" s="27">
        <f>MAX($D$63:$D$65)</f>
        <v>885.11909119707411</v>
      </c>
      <c r="G64" s="14">
        <v>0</v>
      </c>
    </row>
    <row r="65" spans="1:7">
      <c r="A65" s="2"/>
      <c r="B65" s="2">
        <v>4</v>
      </c>
      <c r="C65" s="2">
        <v>10</v>
      </c>
      <c r="D65" s="23">
        <f>MAX(D55)+L39</f>
        <v>885.11909119707411</v>
      </c>
      <c r="E65" s="28" t="s">
        <v>63</v>
      </c>
      <c r="F65" s="23">
        <f>MAX($D$63:$D$65)</f>
        <v>885.11909119707411</v>
      </c>
      <c r="G65" s="2">
        <v>10</v>
      </c>
    </row>
    <row r="66" spans="1:7">
      <c r="A66" s="1">
        <v>1</v>
      </c>
      <c r="B66" s="1">
        <v>0</v>
      </c>
      <c r="C66" s="1">
        <v>1</v>
      </c>
      <c r="D66" s="21">
        <f>MAX(D56)+C35</f>
        <v>975.99429450805019</v>
      </c>
      <c r="E66" s="29" t="s">
        <v>64</v>
      </c>
      <c r="F66" s="21">
        <f>MAX($D$66:$D$69)</f>
        <v>1039.4996441369458</v>
      </c>
      <c r="G66" s="1">
        <v>0</v>
      </c>
    </row>
    <row r="67" spans="1:7">
      <c r="B67">
        <v>0</v>
      </c>
      <c r="C67">
        <v>2</v>
      </c>
      <c r="D67" s="27">
        <f>MAX(D57:D59)+D35</f>
        <v>1039.4996441369458</v>
      </c>
      <c r="E67" s="10" t="s">
        <v>65</v>
      </c>
      <c r="F67" s="27">
        <f>MAX($D$66:$D$69)</f>
        <v>1039.4996441369458</v>
      </c>
      <c r="G67" s="14">
        <v>2</v>
      </c>
    </row>
    <row r="68" spans="1:7">
      <c r="B68">
        <v>0</v>
      </c>
      <c r="C68">
        <v>3</v>
      </c>
      <c r="D68" s="27">
        <f>MAX(D60:D62)+E35</f>
        <v>1034.7172119355021</v>
      </c>
      <c r="E68" s="10" t="s">
        <v>66</v>
      </c>
      <c r="F68" s="27">
        <f>MAX($D$66:$D$69)</f>
        <v>1039.4996441369458</v>
      </c>
      <c r="G68" s="14">
        <v>0</v>
      </c>
    </row>
    <row r="69" spans="1:7">
      <c r="A69" s="2"/>
      <c r="B69" s="2">
        <v>0</v>
      </c>
      <c r="C69" s="2">
        <v>4</v>
      </c>
      <c r="D69" s="23">
        <f>MAX(D63:D65)+F35</f>
        <v>1023.2253340798713</v>
      </c>
      <c r="E69" s="28" t="s">
        <v>67</v>
      </c>
      <c r="F69" s="23">
        <f>MAX($D$66:$D$69)</f>
        <v>1039.4996441369458</v>
      </c>
      <c r="G69" s="2">
        <v>0</v>
      </c>
    </row>
    <row r="71" spans="1:7">
      <c r="A71" s="16" t="s">
        <v>68</v>
      </c>
      <c r="B71" s="16"/>
      <c r="C71" s="16"/>
      <c r="D71" s="16"/>
      <c r="E71" s="16"/>
      <c r="F71" s="16"/>
      <c r="G71" s="16"/>
    </row>
    <row r="72" spans="1:7" ht="18.75">
      <c r="A72" t="s">
        <v>3</v>
      </c>
      <c r="B72" t="s">
        <v>4</v>
      </c>
      <c r="C72" t="s">
        <v>5</v>
      </c>
      <c r="D72" t="s">
        <v>6</v>
      </c>
      <c r="E72" t="s">
        <v>7</v>
      </c>
      <c r="F72" s="3" t="s">
        <v>8</v>
      </c>
      <c r="G72" s="12" t="s">
        <v>9</v>
      </c>
    </row>
    <row r="73" spans="1:7">
      <c r="A73" s="1">
        <v>1</v>
      </c>
      <c r="B73" s="1">
        <v>0</v>
      </c>
      <c r="C73" s="1">
        <v>1</v>
      </c>
      <c r="D73" s="24">
        <f>C35</f>
        <v>-250</v>
      </c>
      <c r="E73" s="5" t="s">
        <v>27</v>
      </c>
      <c r="F73" s="21">
        <f>MAX($D$73)</f>
        <v>-250</v>
      </c>
      <c r="G73" s="1">
        <v>1</v>
      </c>
    </row>
    <row r="74" spans="1:7">
      <c r="A74" s="14"/>
      <c r="B74" s="14">
        <v>0</v>
      </c>
      <c r="C74" s="14">
        <v>2</v>
      </c>
      <c r="D74" s="25">
        <f>D35</f>
        <v>-5.040566431597739</v>
      </c>
      <c r="E74" s="26" t="s">
        <v>28</v>
      </c>
      <c r="F74" s="22">
        <f>MAX($D$74)</f>
        <v>-5.040566431597739</v>
      </c>
      <c r="G74" s="14">
        <v>2</v>
      </c>
    </row>
    <row r="75" spans="1:7">
      <c r="B75">
        <v>0</v>
      </c>
      <c r="C75">
        <v>3</v>
      </c>
      <c r="D75" s="27">
        <f>E35</f>
        <v>66.170257654894556</v>
      </c>
      <c r="E75" s="10" t="s">
        <v>69</v>
      </c>
      <c r="F75" s="22">
        <f>MAX($D$75)</f>
        <v>66.170257654894556</v>
      </c>
      <c r="G75" s="14">
        <v>3</v>
      </c>
    </row>
    <row r="76" spans="1:7">
      <c r="A76" s="2"/>
      <c r="B76" s="2">
        <v>0</v>
      </c>
      <c r="C76" s="2">
        <v>4</v>
      </c>
      <c r="D76" s="23">
        <f>F35</f>
        <v>138.10624288279723</v>
      </c>
      <c r="E76" s="28" t="s">
        <v>70</v>
      </c>
      <c r="F76" s="23">
        <f>MAX($D$76)</f>
        <v>138.10624288279723</v>
      </c>
      <c r="G76" s="2">
        <v>4</v>
      </c>
    </row>
    <row r="77" spans="1:7">
      <c r="A77" s="1">
        <v>2</v>
      </c>
      <c r="B77" s="1">
        <v>1</v>
      </c>
      <c r="C77" s="1">
        <v>5</v>
      </c>
      <c r="D77" s="21">
        <f>MAX(D73)+G36</f>
        <v>-250</v>
      </c>
      <c r="E77" s="29" t="s">
        <v>33</v>
      </c>
      <c r="F77" s="21">
        <f>MAX($D$77)</f>
        <v>-250</v>
      </c>
      <c r="G77" s="1">
        <v>5</v>
      </c>
    </row>
    <row r="78" spans="1:7">
      <c r="A78" s="14"/>
      <c r="B78" s="14">
        <v>2</v>
      </c>
      <c r="C78" s="14">
        <v>6</v>
      </c>
      <c r="D78" s="22">
        <f>MAX(D74)+H37</f>
        <v>-5.040566431597739</v>
      </c>
      <c r="E78" s="30" t="s">
        <v>71</v>
      </c>
      <c r="F78" s="22">
        <f>MAX($D$78)</f>
        <v>-5.040566431597739</v>
      </c>
      <c r="G78" s="14">
        <v>6</v>
      </c>
    </row>
    <row r="79" spans="1:7">
      <c r="A79" s="14"/>
      <c r="B79" s="14">
        <v>3</v>
      </c>
      <c r="C79" s="14">
        <v>7</v>
      </c>
      <c r="D79" s="22">
        <f>MAX(D75)+I38</f>
        <v>66.170257654894556</v>
      </c>
      <c r="E79" s="30" t="s">
        <v>72</v>
      </c>
      <c r="F79" s="22">
        <f>MAX($D$79)</f>
        <v>66.170257654894556</v>
      </c>
      <c r="G79" s="14">
        <v>7</v>
      </c>
    </row>
    <row r="80" spans="1:7">
      <c r="B80">
        <v>4</v>
      </c>
      <c r="C80">
        <v>8</v>
      </c>
      <c r="D80" s="27">
        <f>MAX(D76)+J39</f>
        <v>138.10624288279723</v>
      </c>
      <c r="E80" s="10" t="s">
        <v>73</v>
      </c>
      <c r="F80" s="27">
        <f>MAX($D$80)</f>
        <v>138.10624288279723</v>
      </c>
      <c r="G80" s="14">
        <v>8</v>
      </c>
    </row>
    <row r="81" spans="1:7">
      <c r="B81">
        <v>2</v>
      </c>
      <c r="C81">
        <v>9</v>
      </c>
      <c r="D81" s="27">
        <f>MAX(D74)+K37</f>
        <v>348.03647845394357</v>
      </c>
      <c r="E81" s="10" t="s">
        <v>74</v>
      </c>
      <c r="F81" s="27">
        <f>MAX($D$81:$D$83)</f>
        <v>348.03647845394357</v>
      </c>
      <c r="G81" s="14">
        <v>9</v>
      </c>
    </row>
    <row r="82" spans="1:7">
      <c r="B82">
        <v>3</v>
      </c>
      <c r="C82">
        <v>9</v>
      </c>
      <c r="D82" s="27">
        <f>MAX(D75)+K38</f>
        <v>341.65137652410766</v>
      </c>
      <c r="E82" s="10" t="s">
        <v>75</v>
      </c>
      <c r="F82" s="27">
        <f>MAX($D$81:$D$83)</f>
        <v>348.03647845394357</v>
      </c>
      <c r="G82" s="14">
        <v>0</v>
      </c>
    </row>
    <row r="83" spans="1:7">
      <c r="B83">
        <v>4</v>
      </c>
      <c r="C83">
        <v>9</v>
      </c>
      <c r="D83" s="27">
        <f>MAX(D76)+K39</f>
        <v>331.62861258616982</v>
      </c>
      <c r="E83" s="10" t="s">
        <v>76</v>
      </c>
      <c r="F83" s="27">
        <f>MAX($D$81:$D$83)</f>
        <v>348.03647845394357</v>
      </c>
      <c r="G83" s="14">
        <v>0</v>
      </c>
    </row>
    <row r="84" spans="1:7">
      <c r="B84">
        <v>2</v>
      </c>
      <c r="C84">
        <v>10</v>
      </c>
      <c r="D84" s="27">
        <f>MAX(D74)+L37</f>
        <v>410.89674668977557</v>
      </c>
      <c r="E84" s="10" t="s">
        <v>77</v>
      </c>
      <c r="F84" s="27">
        <f>MAX($D$84:$D$86)</f>
        <v>410.89674668977557</v>
      </c>
      <c r="G84" s="14">
        <v>10</v>
      </c>
    </row>
    <row r="85" spans="1:7">
      <c r="B85">
        <v>3</v>
      </c>
      <c r="C85">
        <v>10</v>
      </c>
      <c r="D85" s="27">
        <f>MAX(D75)+L38</f>
        <v>406.11431448833213</v>
      </c>
      <c r="E85" s="10" t="s">
        <v>78</v>
      </c>
      <c r="F85" s="27">
        <f>MAX($D$84:$D$86)</f>
        <v>410.89674668977557</v>
      </c>
      <c r="G85" s="14">
        <v>0</v>
      </c>
    </row>
    <row r="86" spans="1:7">
      <c r="A86" s="2"/>
      <c r="B86" s="2">
        <v>4</v>
      </c>
      <c r="C86" s="2">
        <v>10</v>
      </c>
      <c r="D86" s="23">
        <f>MAX(D76)+L39</f>
        <v>394.62243663270129</v>
      </c>
      <c r="E86" s="28" t="s">
        <v>79</v>
      </c>
      <c r="F86" s="23">
        <f>MAX($D$84:$D$86)</f>
        <v>410.89674668977557</v>
      </c>
      <c r="G86" s="2">
        <v>0</v>
      </c>
    </row>
    <row r="87" spans="1:7">
      <c r="A87" s="1">
        <v>3</v>
      </c>
      <c r="B87" s="1">
        <v>5</v>
      </c>
      <c r="C87" s="1">
        <v>11</v>
      </c>
      <c r="D87" s="21">
        <f>MAX(D77)+M40</f>
        <v>975.99429450805019</v>
      </c>
      <c r="E87" s="29" t="s">
        <v>64</v>
      </c>
      <c r="F87" s="21">
        <f t="shared" ref="F87:F92" si="13">MAX($D$87:$D$92)</f>
        <v>1039.4996441369456</v>
      </c>
      <c r="G87" s="1">
        <v>0</v>
      </c>
    </row>
    <row r="88" spans="1:7">
      <c r="A88" s="14"/>
      <c r="B88" s="14">
        <v>6</v>
      </c>
      <c r="C88" s="14">
        <v>11</v>
      </c>
      <c r="D88" s="22">
        <f>MAX(D78)+M41</f>
        <v>995.8045685473312</v>
      </c>
      <c r="E88" s="30" t="s">
        <v>80</v>
      </c>
      <c r="F88" s="22">
        <f t="shared" si="13"/>
        <v>1039.4996441369456</v>
      </c>
      <c r="G88" s="14">
        <v>0</v>
      </c>
    </row>
    <row r="89" spans="1:7">
      <c r="A89" s="14"/>
      <c r="B89" s="14">
        <v>7</v>
      </c>
      <c r="C89" s="14">
        <v>11</v>
      </c>
      <c r="D89" s="22">
        <f>MAX(D79)+M42</f>
        <v>990.05253353768308</v>
      </c>
      <c r="E89" s="30" t="s">
        <v>81</v>
      </c>
      <c r="F89" s="22">
        <f t="shared" si="13"/>
        <v>1039.4996441369456</v>
      </c>
      <c r="G89" s="14">
        <v>0</v>
      </c>
    </row>
    <row r="90" spans="1:7">
      <c r="B90">
        <v>8</v>
      </c>
      <c r="C90">
        <v>11</v>
      </c>
      <c r="D90" s="22">
        <f>MAX(D80)+M43</f>
        <v>986.20087378206381</v>
      </c>
      <c r="E90" s="10" t="s">
        <v>82</v>
      </c>
      <c r="F90" s="22">
        <f t="shared" si="13"/>
        <v>1039.4996441369456</v>
      </c>
      <c r="G90" s="14">
        <v>0</v>
      </c>
    </row>
    <row r="91" spans="1:7">
      <c r="B91" s="14">
        <v>9</v>
      </c>
      <c r="C91">
        <v>11</v>
      </c>
      <c r="D91" s="22">
        <f>MAX(D81:D83)+M44</f>
        <v>1017.6352170389724</v>
      </c>
      <c r="E91" s="10" t="s">
        <v>83</v>
      </c>
      <c r="F91" s="22">
        <f t="shared" si="13"/>
        <v>1039.4996441369456</v>
      </c>
      <c r="G91" s="14">
        <v>0</v>
      </c>
    </row>
    <row r="92" spans="1:7">
      <c r="A92" s="2"/>
      <c r="B92" s="2">
        <v>10</v>
      </c>
      <c r="C92" s="2">
        <v>11</v>
      </c>
      <c r="D92" s="23">
        <f>MAX(D84:D86)+M45</f>
        <v>1039.4996441369456</v>
      </c>
      <c r="E92" s="28" t="s">
        <v>65</v>
      </c>
      <c r="F92" s="23">
        <f t="shared" si="13"/>
        <v>1039.4996441369456</v>
      </c>
      <c r="G92" s="2">
        <v>11</v>
      </c>
    </row>
  </sheetData>
  <mergeCells count="5">
    <mergeCell ref="A1:M1"/>
    <mergeCell ref="A17:M17"/>
    <mergeCell ref="A33:M33"/>
    <mergeCell ref="A48:G48"/>
    <mergeCell ref="A71:G71"/>
  </mergeCells>
  <pageMargins left="0" right="0" top="0.39370078740157477" bottom="0.39370078740157477" header="0" footer="0"/>
  <headerFooter>
    <oddHeader>&amp;C&amp;A</oddHeader>
    <oddFooter>&amp;CPage &amp;P</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0"/>
  <sheetViews>
    <sheetView workbookViewId="0"/>
  </sheetViews>
  <sheetFormatPr defaultRowHeight="14.25"/>
  <cols>
    <col min="1" max="16" width="11.75" customWidth="1"/>
  </cols>
  <sheetData>
    <row r="1" spans="1:16">
      <c r="A1" s="16" t="s">
        <v>42</v>
      </c>
      <c r="B1" s="16"/>
      <c r="C1" s="16"/>
      <c r="D1" s="16"/>
      <c r="E1" s="16"/>
      <c r="F1" s="16"/>
      <c r="G1" s="16"/>
      <c r="H1" s="16"/>
      <c r="I1" s="16"/>
      <c r="J1" s="16"/>
      <c r="K1" s="16"/>
      <c r="L1" s="16"/>
      <c r="M1" s="16"/>
      <c r="N1" s="16"/>
      <c r="O1" s="15" t="s">
        <v>43</v>
      </c>
    </row>
    <row r="2" spans="1:16">
      <c r="A2" t="s">
        <v>1</v>
      </c>
      <c r="B2">
        <v>0</v>
      </c>
      <c r="C2">
        <v>1</v>
      </c>
      <c r="D2">
        <v>2</v>
      </c>
      <c r="E2">
        <v>3</v>
      </c>
      <c r="F2">
        <v>4</v>
      </c>
      <c r="G2">
        <v>5</v>
      </c>
      <c r="H2">
        <v>6</v>
      </c>
      <c r="I2">
        <v>7</v>
      </c>
      <c r="J2">
        <v>8</v>
      </c>
      <c r="K2">
        <v>9</v>
      </c>
      <c r="L2">
        <v>10</v>
      </c>
      <c r="M2">
        <v>11</v>
      </c>
      <c r="N2" s="20">
        <v>12</v>
      </c>
      <c r="O2" s="15" t="s">
        <v>44</v>
      </c>
      <c r="P2" s="17">
        <v>0.05</v>
      </c>
    </row>
    <row r="3" spans="1:16">
      <c r="A3" s="1">
        <v>0</v>
      </c>
      <c r="B3" s="1">
        <v>0</v>
      </c>
      <c r="C3" s="1">
        <v>0</v>
      </c>
      <c r="D3" s="1">
        <v>1351.2</v>
      </c>
      <c r="E3" s="1">
        <v>1744</v>
      </c>
      <c r="F3" s="1">
        <v>2140.8000000000002</v>
      </c>
      <c r="G3" s="1"/>
      <c r="H3" s="1"/>
      <c r="I3" s="1"/>
      <c r="J3" s="18"/>
      <c r="K3" s="1"/>
      <c r="L3" s="1"/>
      <c r="M3" s="1"/>
      <c r="N3" s="1"/>
    </row>
    <row r="4" spans="1:16">
      <c r="A4">
        <v>1</v>
      </c>
      <c r="C4">
        <v>0</v>
      </c>
      <c r="G4">
        <v>0</v>
      </c>
      <c r="J4" s="19"/>
    </row>
    <row r="5" spans="1:16">
      <c r="A5">
        <v>2</v>
      </c>
      <c r="D5">
        <v>0</v>
      </c>
      <c r="H5">
        <v>0</v>
      </c>
      <c r="J5" s="19"/>
      <c r="K5">
        <v>3172.4</v>
      </c>
      <c r="L5">
        <v>3737.2</v>
      </c>
    </row>
    <row r="6" spans="1:16">
      <c r="A6">
        <v>3</v>
      </c>
      <c r="E6">
        <v>0</v>
      </c>
      <c r="I6">
        <v>0</v>
      </c>
      <c r="J6" s="19"/>
      <c r="K6">
        <v>2475.1999999999998</v>
      </c>
      <c r="L6">
        <v>3054.4</v>
      </c>
    </row>
    <row r="7" spans="1:16">
      <c r="A7">
        <v>4</v>
      </c>
      <c r="F7">
        <v>0</v>
      </c>
      <c r="J7" s="19">
        <v>0</v>
      </c>
      <c r="K7">
        <v>1738.8</v>
      </c>
      <c r="L7">
        <v>2304.8000000000002</v>
      </c>
    </row>
    <row r="8" spans="1:16">
      <c r="A8">
        <v>5</v>
      </c>
      <c r="G8">
        <v>0</v>
      </c>
      <c r="J8" s="19"/>
      <c r="M8">
        <v>17943.2</v>
      </c>
      <c r="N8">
        <v>20250</v>
      </c>
    </row>
    <row r="9" spans="1:16">
      <c r="A9">
        <v>6</v>
      </c>
      <c r="H9">
        <v>0</v>
      </c>
      <c r="J9" s="19"/>
      <c r="M9">
        <v>14648</v>
      </c>
      <c r="N9">
        <v>17294.400000000001</v>
      </c>
    </row>
    <row r="10" spans="1:16">
      <c r="A10">
        <v>7</v>
      </c>
      <c r="I10">
        <v>0</v>
      </c>
      <c r="J10" s="19"/>
      <c r="M10">
        <v>13521.6</v>
      </c>
      <c r="N10">
        <v>15388.4</v>
      </c>
    </row>
    <row r="11" spans="1:16">
      <c r="A11">
        <v>8</v>
      </c>
      <c r="J11">
        <v>0</v>
      </c>
      <c r="M11">
        <v>12412.4</v>
      </c>
      <c r="N11">
        <v>13844.8</v>
      </c>
    </row>
    <row r="12" spans="1:16">
      <c r="A12">
        <v>9</v>
      </c>
      <c r="K12">
        <v>0</v>
      </c>
      <c r="M12">
        <v>9800</v>
      </c>
      <c r="N12">
        <v>11140.4</v>
      </c>
    </row>
    <row r="13" spans="1:16">
      <c r="A13">
        <v>10</v>
      </c>
      <c r="L13">
        <v>0</v>
      </c>
      <c r="M13">
        <v>9200</v>
      </c>
      <c r="N13">
        <v>10276.799999999999</v>
      </c>
    </row>
    <row r="14" spans="1:16">
      <c r="A14" s="14">
        <v>11</v>
      </c>
      <c r="B14" s="14"/>
      <c r="C14" s="14"/>
      <c r="D14" s="14"/>
      <c r="E14" s="14"/>
      <c r="F14" s="14"/>
      <c r="G14" s="14"/>
      <c r="H14" s="14"/>
      <c r="I14" s="14"/>
      <c r="J14" s="14"/>
      <c r="K14" s="14"/>
      <c r="L14" s="14"/>
      <c r="M14" s="14">
        <v>0</v>
      </c>
    </row>
    <row r="15" spans="1:16">
      <c r="A15" s="2">
        <v>12</v>
      </c>
      <c r="B15" s="2"/>
      <c r="C15" s="2"/>
      <c r="D15" s="2"/>
      <c r="E15" s="2"/>
      <c r="F15" s="2"/>
      <c r="G15" s="2"/>
      <c r="H15" s="2"/>
      <c r="I15" s="2"/>
      <c r="J15" s="2"/>
      <c r="K15" s="2"/>
      <c r="L15" s="2"/>
      <c r="M15" s="2"/>
      <c r="N15" s="2">
        <v>0</v>
      </c>
    </row>
    <row r="16" spans="1:16">
      <c r="A16" s="20" t="s">
        <v>45</v>
      </c>
      <c r="B16" s="20">
        <v>0</v>
      </c>
      <c r="C16" s="20">
        <v>35</v>
      </c>
      <c r="D16" s="20">
        <v>35</v>
      </c>
      <c r="E16" s="20">
        <v>35</v>
      </c>
      <c r="F16" s="20">
        <v>35</v>
      </c>
      <c r="G16" s="20">
        <v>45</v>
      </c>
      <c r="H16" s="20">
        <v>45</v>
      </c>
      <c r="I16" s="20">
        <v>45</v>
      </c>
      <c r="J16" s="20">
        <v>45</v>
      </c>
      <c r="K16" s="20">
        <v>45</v>
      </c>
      <c r="L16" s="20">
        <v>45</v>
      </c>
      <c r="M16" s="20">
        <v>55</v>
      </c>
      <c r="N16" s="20">
        <v>65</v>
      </c>
    </row>
    <row r="18" spans="1:14">
      <c r="A18" s="16" t="s">
        <v>46</v>
      </c>
      <c r="B18" s="16"/>
      <c r="C18" s="16"/>
      <c r="D18" s="16"/>
      <c r="E18" s="16"/>
      <c r="F18" s="16"/>
      <c r="G18" s="16"/>
      <c r="H18" s="16"/>
      <c r="I18" s="16"/>
      <c r="J18" s="16"/>
      <c r="K18" s="16"/>
      <c r="L18" s="16"/>
      <c r="M18" s="16"/>
      <c r="N18" s="16"/>
    </row>
    <row r="19" spans="1:14">
      <c r="A19" t="s">
        <v>1</v>
      </c>
      <c r="B19">
        <v>0</v>
      </c>
      <c r="C19">
        <v>1</v>
      </c>
      <c r="D19">
        <v>2</v>
      </c>
      <c r="E19">
        <v>3</v>
      </c>
      <c r="F19">
        <v>4</v>
      </c>
      <c r="G19">
        <v>5</v>
      </c>
      <c r="H19">
        <v>6</v>
      </c>
      <c r="I19">
        <v>7</v>
      </c>
      <c r="J19">
        <v>8</v>
      </c>
      <c r="K19">
        <v>9</v>
      </c>
      <c r="L19">
        <v>10</v>
      </c>
      <c r="M19">
        <v>11</v>
      </c>
      <c r="N19">
        <v>12</v>
      </c>
    </row>
    <row r="20" spans="1:14">
      <c r="A20" s="1">
        <v>0</v>
      </c>
      <c r="B20" s="1">
        <v>0</v>
      </c>
      <c r="C20" s="1">
        <v>250</v>
      </c>
      <c r="D20" s="1">
        <v>250</v>
      </c>
      <c r="E20" s="1">
        <v>250</v>
      </c>
      <c r="F20" s="1">
        <v>250</v>
      </c>
      <c r="G20" s="1"/>
      <c r="H20" s="1"/>
      <c r="I20" s="1"/>
      <c r="J20" s="18"/>
      <c r="K20" s="1"/>
      <c r="L20" s="1"/>
      <c r="M20" s="1"/>
      <c r="N20" s="1"/>
    </row>
    <row r="21" spans="1:14">
      <c r="A21">
        <v>1</v>
      </c>
      <c r="C21">
        <v>0</v>
      </c>
      <c r="J21" s="19"/>
    </row>
    <row r="22" spans="1:14">
      <c r="A22">
        <v>2</v>
      </c>
      <c r="D22">
        <v>0</v>
      </c>
      <c r="J22" s="19"/>
    </row>
    <row r="23" spans="1:14">
      <c r="A23">
        <v>3</v>
      </c>
      <c r="E23">
        <v>0</v>
      </c>
      <c r="J23" s="19"/>
    </row>
    <row r="24" spans="1:14">
      <c r="A24">
        <v>4</v>
      </c>
      <c r="F24">
        <v>0</v>
      </c>
      <c r="J24" s="19"/>
    </row>
    <row r="25" spans="1:14">
      <c r="A25">
        <v>5</v>
      </c>
      <c r="G25">
        <v>0</v>
      </c>
      <c r="J25" s="19"/>
    </row>
    <row r="26" spans="1:14">
      <c r="A26">
        <v>6</v>
      </c>
      <c r="H26">
        <v>0</v>
      </c>
      <c r="J26" s="19"/>
    </row>
    <row r="27" spans="1:14">
      <c r="A27">
        <v>7</v>
      </c>
      <c r="I27">
        <v>0</v>
      </c>
      <c r="J27" s="19"/>
    </row>
    <row r="28" spans="1:14">
      <c r="A28">
        <v>8</v>
      </c>
      <c r="J28">
        <v>0</v>
      </c>
    </row>
    <row r="29" spans="1:14">
      <c r="A29">
        <v>9</v>
      </c>
      <c r="K29">
        <v>0</v>
      </c>
    </row>
    <row r="30" spans="1:14">
      <c r="A30">
        <v>10</v>
      </c>
      <c r="L30">
        <v>0</v>
      </c>
    </row>
    <row r="31" spans="1:14">
      <c r="A31" s="14">
        <v>11</v>
      </c>
      <c r="B31" s="14"/>
      <c r="C31" s="14"/>
      <c r="D31" s="14"/>
      <c r="E31" s="14"/>
      <c r="F31" s="14"/>
      <c r="G31" s="14"/>
      <c r="H31" s="14"/>
      <c r="I31" s="14"/>
      <c r="J31" s="14"/>
      <c r="K31" s="14"/>
      <c r="L31" s="14"/>
      <c r="M31" s="14">
        <v>0</v>
      </c>
    </row>
    <row r="32" spans="1:14">
      <c r="A32" s="2"/>
      <c r="B32" s="2"/>
      <c r="C32" s="2"/>
      <c r="D32" s="2"/>
      <c r="E32" s="2"/>
      <c r="F32" s="2"/>
      <c r="G32" s="2"/>
      <c r="H32" s="2"/>
      <c r="I32" s="2"/>
      <c r="J32" s="2"/>
      <c r="K32" s="2"/>
      <c r="L32" s="2"/>
      <c r="M32" s="2"/>
      <c r="N32" s="2">
        <v>0</v>
      </c>
    </row>
    <row r="33" spans="1:14">
      <c r="A33" s="2" t="s">
        <v>45</v>
      </c>
      <c r="B33" s="2">
        <v>0</v>
      </c>
      <c r="C33" s="2">
        <v>0</v>
      </c>
      <c r="D33" s="2">
        <v>0</v>
      </c>
      <c r="E33" s="2">
        <v>0</v>
      </c>
      <c r="F33" s="2">
        <v>0</v>
      </c>
      <c r="G33" s="2">
        <v>45</v>
      </c>
      <c r="H33" s="2">
        <v>45</v>
      </c>
      <c r="I33" s="2">
        <v>45</v>
      </c>
      <c r="J33" s="2">
        <v>45</v>
      </c>
      <c r="K33" s="2">
        <v>45</v>
      </c>
      <c r="L33" s="2">
        <v>45</v>
      </c>
      <c r="M33" s="2">
        <v>55</v>
      </c>
      <c r="N33" s="20">
        <v>65</v>
      </c>
    </row>
    <row r="35" spans="1:14">
      <c r="A35" s="16" t="s">
        <v>47</v>
      </c>
      <c r="B35" s="16"/>
      <c r="C35" s="16"/>
      <c r="D35" s="16"/>
      <c r="E35" s="16"/>
      <c r="F35" s="16"/>
      <c r="G35" s="16"/>
      <c r="H35" s="16"/>
      <c r="I35" s="16"/>
      <c r="J35" s="16"/>
      <c r="K35" s="16"/>
      <c r="L35" s="16"/>
      <c r="M35" s="16"/>
      <c r="N35" s="16"/>
    </row>
    <row r="36" spans="1:14">
      <c r="A36" t="s">
        <v>1</v>
      </c>
      <c r="B36">
        <v>0</v>
      </c>
      <c r="C36">
        <v>1</v>
      </c>
      <c r="D36">
        <v>2</v>
      </c>
      <c r="E36">
        <v>3</v>
      </c>
      <c r="F36">
        <v>4</v>
      </c>
      <c r="G36">
        <v>5</v>
      </c>
      <c r="H36">
        <v>6</v>
      </c>
      <c r="I36">
        <v>7</v>
      </c>
      <c r="J36">
        <v>8</v>
      </c>
      <c r="K36">
        <v>9</v>
      </c>
      <c r="L36">
        <v>10</v>
      </c>
      <c r="M36">
        <v>11</v>
      </c>
      <c r="N36">
        <v>12</v>
      </c>
    </row>
    <row r="37" spans="1:14">
      <c r="A37" s="1">
        <v>0</v>
      </c>
      <c r="B37" s="21">
        <f t="shared" ref="B37:N37" si="0">B3/(1+$P$2)^B$16 - B20/(1+$P$2)^B$33</f>
        <v>0</v>
      </c>
      <c r="C37" s="21">
        <f t="shared" si="0"/>
        <v>-250</v>
      </c>
      <c r="D37" s="21">
        <f t="shared" si="0"/>
        <v>-5.040566431597739</v>
      </c>
      <c r="E37" s="21">
        <f t="shared" si="0"/>
        <v>66.170257654894556</v>
      </c>
      <c r="F37" s="21">
        <f t="shared" si="0"/>
        <v>138.10624288279723</v>
      </c>
      <c r="G37" s="21">
        <f t="shared" si="0"/>
        <v>0</v>
      </c>
      <c r="H37" s="21">
        <f t="shared" si="0"/>
        <v>0</v>
      </c>
      <c r="I37" s="21">
        <f t="shared" si="0"/>
        <v>0</v>
      </c>
      <c r="J37" s="21">
        <f t="shared" si="0"/>
        <v>0</v>
      </c>
      <c r="K37" s="21">
        <f t="shared" si="0"/>
        <v>0</v>
      </c>
      <c r="L37" s="21">
        <f t="shared" si="0"/>
        <v>0</v>
      </c>
      <c r="M37" s="21">
        <f t="shared" si="0"/>
        <v>0</v>
      </c>
      <c r="N37" s="21">
        <f t="shared" si="0"/>
        <v>0</v>
      </c>
    </row>
    <row r="38" spans="1:14">
      <c r="A38">
        <v>1</v>
      </c>
      <c r="B38" s="22">
        <f t="shared" ref="B38:N38" si="1">B4/(1+$P$2)^B$16 - B21/(1+$P$2)^B$33</f>
        <v>0</v>
      </c>
      <c r="C38" s="22">
        <f t="shared" si="1"/>
        <v>0</v>
      </c>
      <c r="D38" s="22">
        <f t="shared" si="1"/>
        <v>0</v>
      </c>
      <c r="E38" s="22">
        <f t="shared" si="1"/>
        <v>0</v>
      </c>
      <c r="F38" s="22">
        <f t="shared" si="1"/>
        <v>0</v>
      </c>
      <c r="G38" s="22">
        <f t="shared" si="1"/>
        <v>0</v>
      </c>
      <c r="H38" s="22">
        <f t="shared" si="1"/>
        <v>0</v>
      </c>
      <c r="I38" s="22">
        <f t="shared" si="1"/>
        <v>0</v>
      </c>
      <c r="J38" s="22">
        <f t="shared" si="1"/>
        <v>0</v>
      </c>
      <c r="K38" s="22">
        <f t="shared" si="1"/>
        <v>0</v>
      </c>
      <c r="L38" s="22">
        <f t="shared" si="1"/>
        <v>0</v>
      </c>
      <c r="M38" s="22">
        <f t="shared" si="1"/>
        <v>0</v>
      </c>
      <c r="N38" s="22">
        <f t="shared" si="1"/>
        <v>0</v>
      </c>
    </row>
    <row r="39" spans="1:14">
      <c r="A39">
        <v>2</v>
      </c>
      <c r="B39" s="22">
        <f t="shared" ref="B39:N39" si="2">B5/(1+$P$2)^B$16 - B22/(1+$P$2)^B$33</f>
        <v>0</v>
      </c>
      <c r="C39" s="22">
        <f t="shared" si="2"/>
        <v>0</v>
      </c>
      <c r="D39" s="22">
        <f t="shared" si="2"/>
        <v>0</v>
      </c>
      <c r="E39" s="22">
        <f t="shared" si="2"/>
        <v>0</v>
      </c>
      <c r="F39" s="22">
        <f t="shared" si="2"/>
        <v>0</v>
      </c>
      <c r="G39" s="22">
        <f t="shared" si="2"/>
        <v>0</v>
      </c>
      <c r="H39" s="22">
        <f t="shared" si="2"/>
        <v>0</v>
      </c>
      <c r="I39" s="22">
        <f t="shared" si="2"/>
        <v>0</v>
      </c>
      <c r="J39" s="22">
        <f t="shared" si="2"/>
        <v>0</v>
      </c>
      <c r="K39" s="22">
        <f t="shared" si="2"/>
        <v>353.07704488554128</v>
      </c>
      <c r="L39" s="22">
        <f t="shared" si="2"/>
        <v>415.93731312137334</v>
      </c>
      <c r="M39" s="22">
        <f t="shared" si="2"/>
        <v>0</v>
      </c>
      <c r="N39" s="22">
        <f t="shared" si="2"/>
        <v>0</v>
      </c>
    </row>
    <row r="40" spans="1:14">
      <c r="A40">
        <v>3</v>
      </c>
      <c r="B40" s="22">
        <f t="shared" ref="B40:N40" si="3">B6/(1+$P$2)^B$16 - B23/(1+$P$2)^B$33</f>
        <v>0</v>
      </c>
      <c r="C40" s="22">
        <f t="shared" si="3"/>
        <v>0</v>
      </c>
      <c r="D40" s="22">
        <f t="shared" si="3"/>
        <v>0</v>
      </c>
      <c r="E40" s="22">
        <f t="shared" si="3"/>
        <v>0</v>
      </c>
      <c r="F40" s="22">
        <f t="shared" si="3"/>
        <v>0</v>
      </c>
      <c r="G40" s="22">
        <f t="shared" si="3"/>
        <v>0</v>
      </c>
      <c r="H40" s="22">
        <f t="shared" si="3"/>
        <v>0</v>
      </c>
      <c r="I40" s="22">
        <f t="shared" si="3"/>
        <v>0</v>
      </c>
      <c r="J40" s="22">
        <f t="shared" si="3"/>
        <v>0</v>
      </c>
      <c r="K40" s="22">
        <f t="shared" si="3"/>
        <v>275.48111886921311</v>
      </c>
      <c r="L40" s="22">
        <f t="shared" si="3"/>
        <v>339.94405683343757</v>
      </c>
      <c r="M40" s="22">
        <f t="shared" si="3"/>
        <v>0</v>
      </c>
      <c r="N40" s="22">
        <f t="shared" si="3"/>
        <v>0</v>
      </c>
    </row>
    <row r="41" spans="1:14">
      <c r="A41">
        <v>4</v>
      </c>
      <c r="B41" s="22">
        <f t="shared" ref="B41:N41" si="4">B7/(1+$P$2)^B$16 - B24/(1+$P$2)^B$33</f>
        <v>0</v>
      </c>
      <c r="C41" s="22">
        <f t="shared" si="4"/>
        <v>0</v>
      </c>
      <c r="D41" s="22">
        <f t="shared" si="4"/>
        <v>0</v>
      </c>
      <c r="E41" s="22">
        <f t="shared" si="4"/>
        <v>0</v>
      </c>
      <c r="F41" s="22">
        <f t="shared" si="4"/>
        <v>0</v>
      </c>
      <c r="G41" s="22">
        <f t="shared" si="4"/>
        <v>0</v>
      </c>
      <c r="H41" s="22">
        <f t="shared" si="4"/>
        <v>0</v>
      </c>
      <c r="I41" s="22">
        <f t="shared" si="4"/>
        <v>0</v>
      </c>
      <c r="J41" s="22">
        <f t="shared" si="4"/>
        <v>0</v>
      </c>
      <c r="K41" s="22">
        <f t="shared" si="4"/>
        <v>193.52236970337259</v>
      </c>
      <c r="L41" s="22">
        <f t="shared" si="4"/>
        <v>256.51619374990406</v>
      </c>
      <c r="M41" s="22">
        <f t="shared" si="4"/>
        <v>0</v>
      </c>
      <c r="N41" s="22">
        <f t="shared" si="4"/>
        <v>0</v>
      </c>
    </row>
    <row r="42" spans="1:14">
      <c r="A42">
        <v>5</v>
      </c>
      <c r="B42" s="22">
        <f t="shared" ref="B42:N42" si="5">B8/(1+$P$2)^B$16 - B25/(1+$P$2)^B$33</f>
        <v>0</v>
      </c>
      <c r="C42" s="22">
        <f t="shared" si="5"/>
        <v>0</v>
      </c>
      <c r="D42" s="22">
        <f t="shared" si="5"/>
        <v>0</v>
      </c>
      <c r="E42" s="22">
        <f t="shared" si="5"/>
        <v>0</v>
      </c>
      <c r="F42" s="22">
        <f t="shared" si="5"/>
        <v>0</v>
      </c>
      <c r="G42" s="22">
        <f t="shared" si="5"/>
        <v>0</v>
      </c>
      <c r="H42" s="22">
        <f t="shared" si="5"/>
        <v>0</v>
      </c>
      <c r="I42" s="22">
        <f t="shared" si="5"/>
        <v>0</v>
      </c>
      <c r="J42" s="22">
        <f t="shared" si="5"/>
        <v>0</v>
      </c>
      <c r="K42" s="22">
        <f t="shared" si="5"/>
        <v>0</v>
      </c>
      <c r="L42" s="22">
        <f t="shared" si="5"/>
        <v>0</v>
      </c>
      <c r="M42" s="22">
        <f t="shared" si="5"/>
        <v>1225.9942945080502</v>
      </c>
      <c r="N42" s="22">
        <f t="shared" si="5"/>
        <v>849.41629474217848</v>
      </c>
    </row>
    <row r="43" spans="1:14">
      <c r="A43">
        <v>6</v>
      </c>
      <c r="B43" s="22">
        <f t="shared" ref="B43:N43" si="6">B9/(1+$P$2)^B$16 - B26/(1+$P$2)^B$33</f>
        <v>0</v>
      </c>
      <c r="C43" s="22">
        <f t="shared" si="6"/>
        <v>0</v>
      </c>
      <c r="D43" s="22">
        <f t="shared" si="6"/>
        <v>0</v>
      </c>
      <c r="E43" s="22">
        <f t="shared" si="6"/>
        <v>0</v>
      </c>
      <c r="F43" s="22">
        <f t="shared" si="6"/>
        <v>0</v>
      </c>
      <c r="G43" s="22">
        <f t="shared" si="6"/>
        <v>0</v>
      </c>
      <c r="H43" s="22">
        <f t="shared" si="6"/>
        <v>0</v>
      </c>
      <c r="I43" s="22">
        <f t="shared" si="6"/>
        <v>0</v>
      </c>
      <c r="J43" s="22">
        <f t="shared" si="6"/>
        <v>0</v>
      </c>
      <c r="K43" s="22">
        <f t="shared" si="6"/>
        <v>0</v>
      </c>
      <c r="L43" s="22">
        <f t="shared" si="6"/>
        <v>0</v>
      </c>
      <c r="M43" s="22">
        <f t="shared" si="6"/>
        <v>1000.845134978929</v>
      </c>
      <c r="N43" s="22">
        <f t="shared" si="6"/>
        <v>725.43926754514234</v>
      </c>
    </row>
    <row r="44" spans="1:14">
      <c r="A44">
        <v>7</v>
      </c>
      <c r="B44" s="22">
        <f t="shared" ref="B44:N44" si="7">B10/(1+$P$2)^B$16 - B27/(1+$P$2)^B$33</f>
        <v>0</v>
      </c>
      <c r="C44" s="22">
        <f t="shared" si="7"/>
        <v>0</v>
      </c>
      <c r="D44" s="22">
        <f t="shared" si="7"/>
        <v>0</v>
      </c>
      <c r="E44" s="22">
        <f t="shared" si="7"/>
        <v>0</v>
      </c>
      <c r="F44" s="22">
        <f t="shared" si="7"/>
        <v>0</v>
      </c>
      <c r="G44" s="22">
        <f t="shared" si="7"/>
        <v>0</v>
      </c>
      <c r="H44" s="22">
        <f t="shared" si="7"/>
        <v>0</v>
      </c>
      <c r="I44" s="22">
        <f t="shared" si="7"/>
        <v>0</v>
      </c>
      <c r="J44" s="22">
        <f t="shared" si="7"/>
        <v>0</v>
      </c>
      <c r="K44" s="22">
        <f t="shared" si="7"/>
        <v>0</v>
      </c>
      <c r="L44" s="22">
        <f t="shared" si="7"/>
        <v>0</v>
      </c>
      <c r="M44" s="22">
        <f t="shared" si="7"/>
        <v>923.88227588278846</v>
      </c>
      <c r="N44" s="22">
        <f t="shared" si="7"/>
        <v>645.48926963015015</v>
      </c>
    </row>
    <row r="45" spans="1:14">
      <c r="A45">
        <v>8</v>
      </c>
      <c r="B45" s="22">
        <f t="shared" ref="B45:N45" si="8">B11/(1+$P$2)^B$16 - B28/(1+$P$2)^B$33</f>
        <v>0</v>
      </c>
      <c r="C45" s="22">
        <f t="shared" si="8"/>
        <v>0</v>
      </c>
      <c r="D45" s="22">
        <f t="shared" si="8"/>
        <v>0</v>
      </c>
      <c r="E45" s="22">
        <f t="shared" si="8"/>
        <v>0</v>
      </c>
      <c r="F45" s="22">
        <f t="shared" si="8"/>
        <v>0</v>
      </c>
      <c r="G45" s="22">
        <f t="shared" si="8"/>
        <v>0</v>
      </c>
      <c r="H45" s="22">
        <f t="shared" si="8"/>
        <v>0</v>
      </c>
      <c r="I45" s="22">
        <f t="shared" si="8"/>
        <v>0</v>
      </c>
      <c r="J45" s="22">
        <f t="shared" si="8"/>
        <v>0</v>
      </c>
      <c r="K45" s="22">
        <f t="shared" si="8"/>
        <v>0</v>
      </c>
      <c r="L45" s="22">
        <f t="shared" si="8"/>
        <v>0</v>
      </c>
      <c r="M45" s="22">
        <f t="shared" si="8"/>
        <v>848.09463089926658</v>
      </c>
      <c r="N45" s="22">
        <f t="shared" si="8"/>
        <v>580.74067740476607</v>
      </c>
    </row>
    <row r="46" spans="1:14">
      <c r="A46">
        <v>9</v>
      </c>
      <c r="B46" s="22">
        <f t="shared" ref="B46:N46" si="9">B12/(1+$P$2)^B$16 - B29/(1+$P$2)^B$33</f>
        <v>0</v>
      </c>
      <c r="C46" s="22">
        <f t="shared" si="9"/>
        <v>0</v>
      </c>
      <c r="D46" s="22">
        <f t="shared" si="9"/>
        <v>0</v>
      </c>
      <c r="E46" s="22">
        <f t="shared" si="9"/>
        <v>0</v>
      </c>
      <c r="F46" s="22">
        <f t="shared" si="9"/>
        <v>0</v>
      </c>
      <c r="G46" s="22">
        <f t="shared" si="9"/>
        <v>0</v>
      </c>
      <c r="H46" s="22">
        <f t="shared" si="9"/>
        <v>0</v>
      </c>
      <c r="I46" s="22">
        <f t="shared" si="9"/>
        <v>0</v>
      </c>
      <c r="J46" s="22">
        <f t="shared" si="9"/>
        <v>0</v>
      </c>
      <c r="K46" s="22">
        <f t="shared" si="9"/>
        <v>0</v>
      </c>
      <c r="L46" s="22">
        <f t="shared" si="9"/>
        <v>0</v>
      </c>
      <c r="M46" s="22">
        <f t="shared" si="9"/>
        <v>669.59873858502885</v>
      </c>
      <c r="N46" s="22">
        <f t="shared" si="9"/>
        <v>467.30060691090199</v>
      </c>
    </row>
    <row r="47" spans="1:14">
      <c r="A47">
        <v>10</v>
      </c>
      <c r="B47" s="22">
        <f t="shared" ref="B47:N47" si="10">B13/(1+$P$2)^B$16 - B30/(1+$P$2)^B$33</f>
        <v>0</v>
      </c>
      <c r="C47" s="22">
        <f t="shared" si="10"/>
        <v>0</v>
      </c>
      <c r="D47" s="22">
        <f t="shared" si="10"/>
        <v>0</v>
      </c>
      <c r="E47" s="22">
        <f t="shared" si="10"/>
        <v>0</v>
      </c>
      <c r="F47" s="22">
        <f t="shared" si="10"/>
        <v>0</v>
      </c>
      <c r="G47" s="22">
        <f t="shared" si="10"/>
        <v>0</v>
      </c>
      <c r="H47" s="22">
        <f t="shared" si="10"/>
        <v>0</v>
      </c>
      <c r="I47" s="22">
        <f t="shared" si="10"/>
        <v>0</v>
      </c>
      <c r="J47" s="22">
        <f t="shared" si="10"/>
        <v>0</v>
      </c>
      <c r="K47" s="22">
        <f t="shared" si="10"/>
        <v>0</v>
      </c>
      <c r="L47" s="22">
        <f t="shared" si="10"/>
        <v>0</v>
      </c>
      <c r="M47" s="22">
        <f t="shared" si="10"/>
        <v>628.60289744716999</v>
      </c>
      <c r="N47" s="22">
        <f t="shared" si="10"/>
        <v>431.07562359537872</v>
      </c>
    </row>
    <row r="48" spans="1:14">
      <c r="A48" s="14">
        <v>11</v>
      </c>
      <c r="B48" s="22">
        <f t="shared" ref="B48:N48" si="11">B14/(1+$P$2)^B$16 - B31/(1+$P$2)^B$33</f>
        <v>0</v>
      </c>
      <c r="C48" s="22">
        <f t="shared" si="11"/>
        <v>0</v>
      </c>
      <c r="D48" s="22">
        <f t="shared" si="11"/>
        <v>0</v>
      </c>
      <c r="E48" s="22">
        <f t="shared" si="11"/>
        <v>0</v>
      </c>
      <c r="F48" s="22">
        <f t="shared" si="11"/>
        <v>0</v>
      </c>
      <c r="G48" s="22">
        <f t="shared" si="11"/>
        <v>0</v>
      </c>
      <c r="H48" s="22">
        <f t="shared" si="11"/>
        <v>0</v>
      </c>
      <c r="I48" s="22">
        <f t="shared" si="11"/>
        <v>0</v>
      </c>
      <c r="J48" s="22">
        <f t="shared" si="11"/>
        <v>0</v>
      </c>
      <c r="K48" s="22">
        <f t="shared" si="11"/>
        <v>0</v>
      </c>
      <c r="L48" s="22">
        <f t="shared" si="11"/>
        <v>0</v>
      </c>
      <c r="M48" s="22">
        <f t="shared" si="11"/>
        <v>0</v>
      </c>
      <c r="N48" s="22">
        <f t="shared" si="11"/>
        <v>0</v>
      </c>
    </row>
    <row r="49" spans="1:14">
      <c r="A49" s="2">
        <v>12</v>
      </c>
      <c r="B49" s="23">
        <f t="shared" ref="B49:N49" si="12">B15/(1+$P$2)^B$16 - B32/(1+$P$2)^B$33</f>
        <v>0</v>
      </c>
      <c r="C49" s="23">
        <f t="shared" si="12"/>
        <v>0</v>
      </c>
      <c r="D49" s="23">
        <f t="shared" si="12"/>
        <v>0</v>
      </c>
      <c r="E49" s="23">
        <f t="shared" si="12"/>
        <v>0</v>
      </c>
      <c r="F49" s="23">
        <f t="shared" si="12"/>
        <v>0</v>
      </c>
      <c r="G49" s="23">
        <f t="shared" si="12"/>
        <v>0</v>
      </c>
      <c r="H49" s="23">
        <f t="shared" si="12"/>
        <v>0</v>
      </c>
      <c r="I49" s="23">
        <f t="shared" si="12"/>
        <v>0</v>
      </c>
      <c r="J49" s="23">
        <f t="shared" si="12"/>
        <v>0</v>
      </c>
      <c r="K49" s="23">
        <f t="shared" si="12"/>
        <v>0</v>
      </c>
      <c r="L49" s="23">
        <f t="shared" si="12"/>
        <v>0</v>
      </c>
      <c r="M49" s="23">
        <f t="shared" si="12"/>
        <v>0</v>
      </c>
      <c r="N49" s="23">
        <f t="shared" si="12"/>
        <v>0</v>
      </c>
    </row>
    <row r="51" spans="1:14">
      <c r="A51" s="16" t="s">
        <v>84</v>
      </c>
      <c r="B51" s="16"/>
      <c r="C51" s="16"/>
      <c r="D51" s="16"/>
      <c r="E51" s="16"/>
      <c r="F51" s="16"/>
      <c r="G51" s="16"/>
      <c r="H51" s="16"/>
      <c r="I51" s="16"/>
      <c r="J51" s="16"/>
      <c r="K51" s="16"/>
      <c r="L51" s="16" t="s">
        <v>85</v>
      </c>
      <c r="M51" s="16"/>
      <c r="N51" s="17">
        <v>55</v>
      </c>
    </row>
    <row r="52" spans="1:14">
      <c r="A52" t="s">
        <v>1</v>
      </c>
      <c r="B52">
        <v>0</v>
      </c>
      <c r="C52">
        <v>1</v>
      </c>
      <c r="D52">
        <v>2</v>
      </c>
      <c r="E52">
        <v>3</v>
      </c>
      <c r="F52">
        <v>4</v>
      </c>
      <c r="G52">
        <v>5</v>
      </c>
      <c r="H52">
        <v>6</v>
      </c>
      <c r="I52">
        <v>7</v>
      </c>
      <c r="J52">
        <v>8</v>
      </c>
      <c r="K52">
        <v>9</v>
      </c>
      <c r="L52">
        <v>10</v>
      </c>
      <c r="M52">
        <v>11</v>
      </c>
      <c r="N52">
        <v>12</v>
      </c>
    </row>
    <row r="53" spans="1:14">
      <c r="A53" s="1">
        <v>0</v>
      </c>
      <c r="B53" s="21">
        <f t="shared" ref="B53:N53" si="13">B37/(1 - 1 / (1 + $P$2)^$N$51)</f>
        <v>0</v>
      </c>
      <c r="C53" s="21">
        <f t="shared" si="13"/>
        <v>-268.33431848758801</v>
      </c>
      <c r="D53" s="21">
        <f t="shared" si="13"/>
        <v>-5.410227832856771</v>
      </c>
      <c r="E53" s="21">
        <f t="shared" si="13"/>
        <v>71.02300396789694</v>
      </c>
      <c r="F53" s="21">
        <f t="shared" si="13"/>
        <v>148.23457825134679</v>
      </c>
      <c r="G53" s="21">
        <f t="shared" si="13"/>
        <v>0</v>
      </c>
      <c r="H53" s="21">
        <f t="shared" si="13"/>
        <v>0</v>
      </c>
      <c r="I53" s="21">
        <f t="shared" si="13"/>
        <v>0</v>
      </c>
      <c r="J53" s="21">
        <f t="shared" si="13"/>
        <v>0</v>
      </c>
      <c r="K53" s="21">
        <f t="shared" si="13"/>
        <v>0</v>
      </c>
      <c r="L53" s="21">
        <f t="shared" si="13"/>
        <v>0</v>
      </c>
      <c r="M53" s="21">
        <f t="shared" si="13"/>
        <v>0</v>
      </c>
      <c r="N53" s="21">
        <f t="shared" si="13"/>
        <v>0</v>
      </c>
    </row>
    <row r="54" spans="1:14">
      <c r="A54">
        <v>1</v>
      </c>
      <c r="B54" s="22">
        <f t="shared" ref="B54:N54" si="14">B38/(1 - 1 / (1 + $P$2)^$N$51)</f>
        <v>0</v>
      </c>
      <c r="C54" s="22">
        <f t="shared" si="14"/>
        <v>0</v>
      </c>
      <c r="D54" s="22">
        <f t="shared" si="14"/>
        <v>0</v>
      </c>
      <c r="E54" s="22">
        <f t="shared" si="14"/>
        <v>0</v>
      </c>
      <c r="F54" s="22">
        <f t="shared" si="14"/>
        <v>0</v>
      </c>
      <c r="G54" s="22">
        <f t="shared" si="14"/>
        <v>0</v>
      </c>
      <c r="H54" s="22">
        <f t="shared" si="14"/>
        <v>0</v>
      </c>
      <c r="I54" s="22">
        <f t="shared" si="14"/>
        <v>0</v>
      </c>
      <c r="J54" s="22">
        <f t="shared" si="14"/>
        <v>0</v>
      </c>
      <c r="K54" s="22">
        <f t="shared" si="14"/>
        <v>0</v>
      </c>
      <c r="L54" s="22">
        <f t="shared" si="14"/>
        <v>0</v>
      </c>
      <c r="M54" s="22">
        <f t="shared" si="14"/>
        <v>0</v>
      </c>
      <c r="N54" s="22">
        <f t="shared" si="14"/>
        <v>0</v>
      </c>
    </row>
    <row r="55" spans="1:14">
      <c r="A55">
        <v>2</v>
      </c>
      <c r="B55" s="22">
        <f t="shared" ref="B55:N55" si="15">B39/(1 - 1 / (1 + $P$2)^$N$51)</f>
        <v>0</v>
      </c>
      <c r="C55" s="22">
        <f t="shared" si="15"/>
        <v>0</v>
      </c>
      <c r="D55" s="22">
        <f t="shared" si="15"/>
        <v>0</v>
      </c>
      <c r="E55" s="22">
        <f t="shared" si="15"/>
        <v>0</v>
      </c>
      <c r="F55" s="22">
        <f t="shared" si="15"/>
        <v>0</v>
      </c>
      <c r="G55" s="22">
        <f t="shared" si="15"/>
        <v>0</v>
      </c>
      <c r="H55" s="22">
        <f t="shared" si="15"/>
        <v>0</v>
      </c>
      <c r="I55" s="22">
        <f t="shared" si="15"/>
        <v>0</v>
      </c>
      <c r="J55" s="22">
        <f t="shared" si="15"/>
        <v>0</v>
      </c>
      <c r="K55" s="22">
        <f t="shared" si="15"/>
        <v>378.97075285189294</v>
      </c>
      <c r="L55" s="22">
        <f t="shared" si="15"/>
        <v>446.44102179992882</v>
      </c>
      <c r="M55" s="22">
        <f t="shared" si="15"/>
        <v>0</v>
      </c>
      <c r="N55" s="22">
        <f t="shared" si="15"/>
        <v>0</v>
      </c>
    </row>
    <row r="56" spans="1:14">
      <c r="A56">
        <v>3</v>
      </c>
      <c r="B56" s="22">
        <f t="shared" ref="B56:N56" si="16">B40/(1 - 1 / (1 + $P$2)^$N$51)</f>
        <v>0</v>
      </c>
      <c r="C56" s="22">
        <f t="shared" si="16"/>
        <v>0</v>
      </c>
      <c r="D56" s="22">
        <f t="shared" si="16"/>
        <v>0</v>
      </c>
      <c r="E56" s="22">
        <f t="shared" si="16"/>
        <v>0</v>
      </c>
      <c r="F56" s="22">
        <f t="shared" si="16"/>
        <v>0</v>
      </c>
      <c r="G56" s="22">
        <f t="shared" si="16"/>
        <v>0</v>
      </c>
      <c r="H56" s="22">
        <f t="shared" si="16"/>
        <v>0</v>
      </c>
      <c r="I56" s="22">
        <f t="shared" si="16"/>
        <v>0</v>
      </c>
      <c r="J56" s="22">
        <f t="shared" si="16"/>
        <v>0</v>
      </c>
      <c r="K56" s="22">
        <f t="shared" si="16"/>
        <v>295.68415315187406</v>
      </c>
      <c r="L56" s="22">
        <f t="shared" si="16"/>
        <v>364.87462725722543</v>
      </c>
      <c r="M56" s="22">
        <f t="shared" si="16"/>
        <v>0</v>
      </c>
      <c r="N56" s="22">
        <f t="shared" si="16"/>
        <v>0</v>
      </c>
    </row>
    <row r="57" spans="1:14">
      <c r="A57">
        <v>4</v>
      </c>
      <c r="B57" s="22">
        <f t="shared" ref="B57:N57" si="17">B41/(1 - 1 / (1 + $P$2)^$N$51)</f>
        <v>0</v>
      </c>
      <c r="C57" s="22">
        <f t="shared" si="17"/>
        <v>0</v>
      </c>
      <c r="D57" s="22">
        <f t="shared" si="17"/>
        <v>0</v>
      </c>
      <c r="E57" s="22">
        <f t="shared" si="17"/>
        <v>0</v>
      </c>
      <c r="F57" s="22">
        <f t="shared" si="17"/>
        <v>0</v>
      </c>
      <c r="G57" s="22">
        <f t="shared" si="17"/>
        <v>0</v>
      </c>
      <c r="H57" s="22">
        <f t="shared" si="17"/>
        <v>0</v>
      </c>
      <c r="I57" s="22">
        <f t="shared" si="17"/>
        <v>0</v>
      </c>
      <c r="J57" s="22">
        <f t="shared" si="17"/>
        <v>0</v>
      </c>
      <c r="K57" s="22">
        <f t="shared" si="17"/>
        <v>207.71477274583012</v>
      </c>
      <c r="L57" s="22">
        <f t="shared" si="17"/>
        <v>275.32839212364235</v>
      </c>
      <c r="M57" s="22">
        <f t="shared" si="17"/>
        <v>0</v>
      </c>
      <c r="N57" s="22">
        <f t="shared" si="17"/>
        <v>0</v>
      </c>
    </row>
    <row r="58" spans="1:14">
      <c r="A58">
        <v>5</v>
      </c>
      <c r="B58" s="22">
        <f t="shared" ref="B58:M58" si="18">B42/(1 - 1 / (1 + $P$2)^$N$51)</f>
        <v>0</v>
      </c>
      <c r="C58" s="22">
        <f t="shared" si="18"/>
        <v>0</v>
      </c>
      <c r="D58" s="22">
        <f t="shared" si="18"/>
        <v>0</v>
      </c>
      <c r="E58" s="22">
        <f t="shared" si="18"/>
        <v>0</v>
      </c>
      <c r="F58" s="22">
        <f t="shared" si="18"/>
        <v>0</v>
      </c>
      <c r="G58" s="22">
        <f t="shared" si="18"/>
        <v>0</v>
      </c>
      <c r="H58" s="22">
        <f t="shared" si="18"/>
        <v>0</v>
      </c>
      <c r="I58" s="22">
        <f t="shared" si="18"/>
        <v>0</v>
      </c>
      <c r="J58" s="22">
        <f t="shared" si="18"/>
        <v>0</v>
      </c>
      <c r="K58" s="22">
        <f t="shared" si="18"/>
        <v>0</v>
      </c>
      <c r="L58" s="22">
        <f t="shared" si="18"/>
        <v>0</v>
      </c>
      <c r="M58" s="22">
        <f t="shared" si="18"/>
        <v>1315.9053739459557</v>
      </c>
      <c r="N58" s="25"/>
    </row>
    <row r="59" spans="1:14">
      <c r="A59">
        <v>6</v>
      </c>
      <c r="B59" s="22">
        <f t="shared" ref="B59:M59" si="19">B43/(1 - 1 / (1 + $P$2)^$N$51)</f>
        <v>0</v>
      </c>
      <c r="C59" s="22">
        <f t="shared" si="19"/>
        <v>0</v>
      </c>
      <c r="D59" s="22">
        <f t="shared" si="19"/>
        <v>0</v>
      </c>
      <c r="E59" s="22">
        <f t="shared" si="19"/>
        <v>0</v>
      </c>
      <c r="F59" s="22">
        <f t="shared" si="19"/>
        <v>0</v>
      </c>
      <c r="G59" s="22">
        <f t="shared" si="19"/>
        <v>0</v>
      </c>
      <c r="H59" s="22">
        <f t="shared" si="19"/>
        <v>0</v>
      </c>
      <c r="I59" s="22">
        <f t="shared" si="19"/>
        <v>0</v>
      </c>
      <c r="J59" s="22">
        <f t="shared" si="19"/>
        <v>0</v>
      </c>
      <c r="K59" s="22">
        <f t="shared" si="19"/>
        <v>0</v>
      </c>
      <c r="L59" s="22">
        <f t="shared" si="19"/>
        <v>0</v>
      </c>
      <c r="M59" s="22">
        <f t="shared" si="19"/>
        <v>1074.2443888247558</v>
      </c>
      <c r="N59" s="25"/>
    </row>
    <row r="60" spans="1:14">
      <c r="A60">
        <v>7</v>
      </c>
      <c r="B60" s="22">
        <f t="shared" ref="B60:M60" si="20">B44/(1 - 1 / (1 + $P$2)^$N$51)</f>
        <v>0</v>
      </c>
      <c r="C60" s="22">
        <f t="shared" si="20"/>
        <v>0</v>
      </c>
      <c r="D60" s="22">
        <f t="shared" si="20"/>
        <v>0</v>
      </c>
      <c r="E60" s="22">
        <f t="shared" si="20"/>
        <v>0</v>
      </c>
      <c r="F60" s="22">
        <f t="shared" si="20"/>
        <v>0</v>
      </c>
      <c r="G60" s="22">
        <f t="shared" si="20"/>
        <v>0</v>
      </c>
      <c r="H60" s="22">
        <f t="shared" si="20"/>
        <v>0</v>
      </c>
      <c r="I60" s="22">
        <f t="shared" si="20"/>
        <v>0</v>
      </c>
      <c r="J60" s="22">
        <f t="shared" si="20"/>
        <v>0</v>
      </c>
      <c r="K60" s="22">
        <f t="shared" si="20"/>
        <v>0</v>
      </c>
      <c r="L60" s="22">
        <f t="shared" si="20"/>
        <v>0</v>
      </c>
      <c r="M60" s="22">
        <f t="shared" si="20"/>
        <v>991.6372834470792</v>
      </c>
      <c r="N60" s="25"/>
    </row>
    <row r="61" spans="1:14">
      <c r="A61">
        <v>8</v>
      </c>
      <c r="B61" s="22">
        <f t="shared" ref="B61:M61" si="21">B45/(1 - 1 / (1 + $P$2)^$N$51)</f>
        <v>0</v>
      </c>
      <c r="C61" s="22">
        <f t="shared" si="21"/>
        <v>0</v>
      </c>
      <c r="D61" s="22">
        <f t="shared" si="21"/>
        <v>0</v>
      </c>
      <c r="E61" s="22">
        <f t="shared" si="21"/>
        <v>0</v>
      </c>
      <c r="F61" s="22">
        <f t="shared" si="21"/>
        <v>0</v>
      </c>
      <c r="G61" s="22">
        <f t="shared" si="21"/>
        <v>0</v>
      </c>
      <c r="H61" s="22">
        <f t="shared" si="21"/>
        <v>0</v>
      </c>
      <c r="I61" s="22">
        <f t="shared" si="21"/>
        <v>0</v>
      </c>
      <c r="J61" s="22">
        <f t="shared" si="21"/>
        <v>0</v>
      </c>
      <c r="K61" s="22">
        <f t="shared" si="21"/>
        <v>0</v>
      </c>
      <c r="L61" s="22">
        <f t="shared" si="21"/>
        <v>0</v>
      </c>
      <c r="M61" s="22">
        <f t="shared" si="21"/>
        <v>910.29157918134877</v>
      </c>
      <c r="N61" s="25"/>
    </row>
    <row r="62" spans="1:14">
      <c r="A62">
        <v>9</v>
      </c>
      <c r="B62" s="22">
        <f t="shared" ref="B62:M62" si="22">B46/(1 - 1 / (1 + $P$2)^$N$51)</f>
        <v>0</v>
      </c>
      <c r="C62" s="22">
        <f t="shared" si="22"/>
        <v>0</v>
      </c>
      <c r="D62" s="22">
        <f t="shared" si="22"/>
        <v>0</v>
      </c>
      <c r="E62" s="22">
        <f t="shared" si="22"/>
        <v>0</v>
      </c>
      <c r="F62" s="22">
        <f t="shared" si="22"/>
        <v>0</v>
      </c>
      <c r="G62" s="22">
        <f t="shared" si="22"/>
        <v>0</v>
      </c>
      <c r="H62" s="22">
        <f t="shared" si="22"/>
        <v>0</v>
      </c>
      <c r="I62" s="22">
        <f t="shared" si="22"/>
        <v>0</v>
      </c>
      <c r="J62" s="22">
        <f t="shared" si="22"/>
        <v>0</v>
      </c>
      <c r="K62" s="22">
        <f t="shared" si="22"/>
        <v>0</v>
      </c>
      <c r="L62" s="22">
        <f t="shared" si="22"/>
        <v>0</v>
      </c>
      <c r="M62" s="22">
        <f t="shared" si="22"/>
        <v>718.70528471344926</v>
      </c>
      <c r="N62" s="25"/>
    </row>
    <row r="63" spans="1:14">
      <c r="A63">
        <v>10</v>
      </c>
      <c r="B63" s="22">
        <f t="shared" ref="B63:M63" si="23">B47/(1 - 1 / (1 + $P$2)^$N$51)</f>
        <v>0</v>
      </c>
      <c r="C63" s="22">
        <f t="shared" si="23"/>
        <v>0</v>
      </c>
      <c r="D63" s="22">
        <f t="shared" si="23"/>
        <v>0</v>
      </c>
      <c r="E63" s="22">
        <f t="shared" si="23"/>
        <v>0</v>
      </c>
      <c r="F63" s="22">
        <f t="shared" si="23"/>
        <v>0</v>
      </c>
      <c r="G63" s="22">
        <f t="shared" si="23"/>
        <v>0</v>
      </c>
      <c r="H63" s="22">
        <f t="shared" si="23"/>
        <v>0</v>
      </c>
      <c r="I63" s="22">
        <f t="shared" si="23"/>
        <v>0</v>
      </c>
      <c r="J63" s="22">
        <f t="shared" si="23"/>
        <v>0</v>
      </c>
      <c r="K63" s="22">
        <f t="shared" si="23"/>
        <v>0</v>
      </c>
      <c r="L63" s="22">
        <f t="shared" si="23"/>
        <v>0</v>
      </c>
      <c r="M63" s="22">
        <f t="shared" si="23"/>
        <v>674.70292034323813</v>
      </c>
      <c r="N63" s="25"/>
    </row>
    <row r="64" spans="1:14">
      <c r="A64" s="14">
        <v>11</v>
      </c>
      <c r="B64" s="22">
        <f t="shared" ref="B64:M64" si="24">B48/(1 - 1 / (1 + $P$2)^$N$51)</f>
        <v>0</v>
      </c>
      <c r="C64" s="22">
        <f t="shared" si="24"/>
        <v>0</v>
      </c>
      <c r="D64" s="22">
        <f t="shared" si="24"/>
        <v>0</v>
      </c>
      <c r="E64" s="22">
        <f t="shared" si="24"/>
        <v>0</v>
      </c>
      <c r="F64" s="22">
        <f t="shared" si="24"/>
        <v>0</v>
      </c>
      <c r="G64" s="22">
        <f t="shared" si="24"/>
        <v>0</v>
      </c>
      <c r="H64" s="22">
        <f t="shared" si="24"/>
        <v>0</v>
      </c>
      <c r="I64" s="22">
        <f t="shared" si="24"/>
        <v>0</v>
      </c>
      <c r="J64" s="22">
        <f t="shared" si="24"/>
        <v>0</v>
      </c>
      <c r="K64" s="22">
        <f t="shared" si="24"/>
        <v>0</v>
      </c>
      <c r="L64" s="22">
        <f t="shared" si="24"/>
        <v>0</v>
      </c>
      <c r="M64" s="22">
        <f t="shared" si="24"/>
        <v>0</v>
      </c>
      <c r="N64" s="22">
        <f>N48/(1 - 1 / (1 + $P$2)^$N$51)</f>
        <v>0</v>
      </c>
    </row>
    <row r="65" spans="1:14">
      <c r="A65" s="2">
        <v>12</v>
      </c>
      <c r="B65" s="23">
        <f t="shared" ref="B65:M65" si="25">B49/(1 - 1 / (1 + $P$2)^$N$51)</f>
        <v>0</v>
      </c>
      <c r="C65" s="23">
        <f t="shared" si="25"/>
        <v>0</v>
      </c>
      <c r="D65" s="23">
        <f t="shared" si="25"/>
        <v>0</v>
      </c>
      <c r="E65" s="23">
        <f t="shared" si="25"/>
        <v>0</v>
      </c>
      <c r="F65" s="23">
        <f t="shared" si="25"/>
        <v>0</v>
      </c>
      <c r="G65" s="23">
        <f t="shared" si="25"/>
        <v>0</v>
      </c>
      <c r="H65" s="23">
        <f t="shared" si="25"/>
        <v>0</v>
      </c>
      <c r="I65" s="23">
        <f t="shared" si="25"/>
        <v>0</v>
      </c>
      <c r="J65" s="23">
        <f t="shared" si="25"/>
        <v>0</v>
      </c>
      <c r="K65" s="23">
        <f t="shared" si="25"/>
        <v>0</v>
      </c>
      <c r="L65" s="23">
        <f t="shared" si="25"/>
        <v>0</v>
      </c>
      <c r="M65" s="23">
        <f t="shared" si="25"/>
        <v>0</v>
      </c>
      <c r="N65" s="23">
        <f>N49/(1 - 1 / (1 + $P$2)^$N$51)</f>
        <v>0</v>
      </c>
    </row>
    <row r="67" spans="1:14">
      <c r="A67" s="16" t="s">
        <v>84</v>
      </c>
      <c r="B67" s="16"/>
      <c r="C67" s="16"/>
      <c r="D67" s="16"/>
      <c r="E67" s="16"/>
      <c r="F67" s="16"/>
      <c r="G67" s="16"/>
      <c r="H67" s="16"/>
      <c r="I67" s="16"/>
      <c r="J67" s="16"/>
      <c r="K67" s="16"/>
      <c r="L67" s="16" t="s">
        <v>85</v>
      </c>
      <c r="M67" s="16"/>
      <c r="N67" s="17">
        <v>65</v>
      </c>
    </row>
    <row r="68" spans="1:14">
      <c r="A68" t="s">
        <v>1</v>
      </c>
      <c r="B68">
        <v>0</v>
      </c>
      <c r="C68">
        <v>1</v>
      </c>
      <c r="D68">
        <v>2</v>
      </c>
      <c r="E68">
        <v>3</v>
      </c>
      <c r="F68">
        <v>4</v>
      </c>
      <c r="G68">
        <v>5</v>
      </c>
      <c r="H68">
        <v>6</v>
      </c>
      <c r="I68">
        <v>7</v>
      </c>
      <c r="J68">
        <v>8</v>
      </c>
      <c r="K68">
        <v>9</v>
      </c>
      <c r="L68">
        <v>10</v>
      </c>
      <c r="M68">
        <v>11</v>
      </c>
      <c r="N68">
        <v>12</v>
      </c>
    </row>
    <row r="69" spans="1:14">
      <c r="A69" s="1">
        <v>0</v>
      </c>
      <c r="B69" s="21">
        <f t="shared" ref="B69:N69" si="26">B37/(1 - 1 / (1 + $P$2)^$N$67)</f>
        <v>0</v>
      </c>
      <c r="C69" s="21">
        <f t="shared" si="26"/>
        <v>-260.9457569376118</v>
      </c>
      <c r="D69" s="21">
        <f t="shared" si="26"/>
        <v>-5.2612576915503553</v>
      </c>
      <c r="E69" s="21">
        <f t="shared" si="26"/>
        <v>69.067391882053045</v>
      </c>
      <c r="F69" s="21">
        <f t="shared" si="26"/>
        <v>144.15295234744477</v>
      </c>
      <c r="G69" s="21">
        <f t="shared" si="26"/>
        <v>0</v>
      </c>
      <c r="H69" s="21">
        <f t="shared" si="26"/>
        <v>0</v>
      </c>
      <c r="I69" s="21">
        <f t="shared" si="26"/>
        <v>0</v>
      </c>
      <c r="J69" s="21">
        <f t="shared" si="26"/>
        <v>0</v>
      </c>
      <c r="K69" s="21">
        <f t="shared" si="26"/>
        <v>0</v>
      </c>
      <c r="L69" s="21">
        <f t="shared" si="26"/>
        <v>0</v>
      </c>
      <c r="M69" s="21">
        <f t="shared" si="26"/>
        <v>0</v>
      </c>
      <c r="N69" s="21">
        <f t="shared" si="26"/>
        <v>0</v>
      </c>
    </row>
    <row r="70" spans="1:14">
      <c r="A70">
        <v>1</v>
      </c>
      <c r="B70" s="22">
        <f t="shared" ref="B70:N70" si="27">B38/(1 - 1 / (1 + $P$2)^$N$67)</f>
        <v>0</v>
      </c>
      <c r="C70" s="22">
        <f t="shared" si="27"/>
        <v>0</v>
      </c>
      <c r="D70" s="22">
        <f t="shared" si="27"/>
        <v>0</v>
      </c>
      <c r="E70" s="22">
        <f t="shared" si="27"/>
        <v>0</v>
      </c>
      <c r="F70" s="22">
        <f t="shared" si="27"/>
        <v>0</v>
      </c>
      <c r="G70" s="22">
        <f t="shared" si="27"/>
        <v>0</v>
      </c>
      <c r="H70" s="22">
        <f t="shared" si="27"/>
        <v>0</v>
      </c>
      <c r="I70" s="22">
        <f t="shared" si="27"/>
        <v>0</v>
      </c>
      <c r="J70" s="22">
        <f t="shared" si="27"/>
        <v>0</v>
      </c>
      <c r="K70" s="22">
        <f t="shared" si="27"/>
        <v>0</v>
      </c>
      <c r="L70" s="22">
        <f t="shared" si="27"/>
        <v>0</v>
      </c>
      <c r="M70" s="22">
        <f t="shared" si="27"/>
        <v>0</v>
      </c>
      <c r="N70" s="22">
        <f t="shared" si="27"/>
        <v>0</v>
      </c>
    </row>
    <row r="71" spans="1:14">
      <c r="A71">
        <v>2</v>
      </c>
      <c r="B71" s="22">
        <f t="shared" ref="B71:N71" si="28">B39/(1 - 1 / (1 + $P$2)^$N$67)</f>
        <v>0</v>
      </c>
      <c r="C71" s="22">
        <f t="shared" si="28"/>
        <v>0</v>
      </c>
      <c r="D71" s="22">
        <f t="shared" si="28"/>
        <v>0</v>
      </c>
      <c r="E71" s="22">
        <f t="shared" si="28"/>
        <v>0</v>
      </c>
      <c r="F71" s="22">
        <f t="shared" si="28"/>
        <v>0</v>
      </c>
      <c r="G71" s="22">
        <f t="shared" si="28"/>
        <v>0</v>
      </c>
      <c r="H71" s="22">
        <f t="shared" si="28"/>
        <v>0</v>
      </c>
      <c r="I71" s="22">
        <f t="shared" si="28"/>
        <v>0</v>
      </c>
      <c r="J71" s="22">
        <f t="shared" si="28"/>
        <v>0</v>
      </c>
      <c r="K71" s="22">
        <f t="shared" si="28"/>
        <v>368.53582693981087</v>
      </c>
      <c r="L71" s="22">
        <f t="shared" si="28"/>
        <v>434.14830804421291</v>
      </c>
      <c r="M71" s="22">
        <f t="shared" si="28"/>
        <v>0</v>
      </c>
      <c r="N71" s="22">
        <f t="shared" si="28"/>
        <v>0</v>
      </c>
    </row>
    <row r="72" spans="1:14">
      <c r="A72">
        <v>3</v>
      </c>
      <c r="B72" s="22">
        <f t="shared" ref="B72:N72" si="29">B40/(1 - 1 / (1 + $P$2)^$N$67)</f>
        <v>0</v>
      </c>
      <c r="C72" s="22">
        <f t="shared" si="29"/>
        <v>0</v>
      </c>
      <c r="D72" s="22">
        <f t="shared" si="29"/>
        <v>0</v>
      </c>
      <c r="E72" s="22">
        <f t="shared" si="29"/>
        <v>0</v>
      </c>
      <c r="F72" s="22">
        <f t="shared" si="29"/>
        <v>0</v>
      </c>
      <c r="G72" s="22">
        <f t="shared" si="29"/>
        <v>0</v>
      </c>
      <c r="H72" s="22">
        <f t="shared" si="29"/>
        <v>0</v>
      </c>
      <c r="I72" s="22">
        <f t="shared" si="29"/>
        <v>0</v>
      </c>
      <c r="J72" s="22">
        <f t="shared" si="29"/>
        <v>0</v>
      </c>
      <c r="K72" s="22">
        <f t="shared" si="29"/>
        <v>287.54251634138814</v>
      </c>
      <c r="L72" s="22">
        <f t="shared" si="29"/>
        <v>354.82783690737557</v>
      </c>
      <c r="M72" s="22">
        <f t="shared" si="29"/>
        <v>0</v>
      </c>
      <c r="N72" s="22">
        <f t="shared" si="29"/>
        <v>0</v>
      </c>
    </row>
    <row r="73" spans="1:14">
      <c r="A73">
        <v>4</v>
      </c>
      <c r="B73" s="22">
        <f t="shared" ref="B73:N73" si="30">B41/(1 - 1 / (1 + $P$2)^$N$67)</f>
        <v>0</v>
      </c>
      <c r="C73" s="22">
        <f t="shared" si="30"/>
        <v>0</v>
      </c>
      <c r="D73" s="22">
        <f t="shared" si="30"/>
        <v>0</v>
      </c>
      <c r="E73" s="22">
        <f t="shared" si="30"/>
        <v>0</v>
      </c>
      <c r="F73" s="22">
        <f t="shared" si="30"/>
        <v>0</v>
      </c>
      <c r="G73" s="22">
        <f t="shared" si="30"/>
        <v>0</v>
      </c>
      <c r="H73" s="22">
        <f t="shared" si="30"/>
        <v>0</v>
      </c>
      <c r="I73" s="22">
        <f t="shared" si="30"/>
        <v>0</v>
      </c>
      <c r="J73" s="22">
        <f t="shared" si="30"/>
        <v>0</v>
      </c>
      <c r="K73" s="22">
        <f t="shared" si="30"/>
        <v>201.99536498642766</v>
      </c>
      <c r="L73" s="22">
        <f t="shared" si="30"/>
        <v>267.74724937929523</v>
      </c>
      <c r="M73" s="22">
        <f t="shared" si="30"/>
        <v>0</v>
      </c>
      <c r="N73" s="22">
        <f t="shared" si="30"/>
        <v>0</v>
      </c>
    </row>
    <row r="74" spans="1:14">
      <c r="A74">
        <v>5</v>
      </c>
      <c r="B74" s="22">
        <f t="shared" ref="B74:L74" si="31">B42/(1 - 1 / (1 + $P$2)^$N$67)</f>
        <v>0</v>
      </c>
      <c r="C74" s="22">
        <f t="shared" si="31"/>
        <v>0</v>
      </c>
      <c r="D74" s="22">
        <f t="shared" si="31"/>
        <v>0</v>
      </c>
      <c r="E74" s="22">
        <f t="shared" si="31"/>
        <v>0</v>
      </c>
      <c r="F74" s="22">
        <f t="shared" si="31"/>
        <v>0</v>
      </c>
      <c r="G74" s="22">
        <f t="shared" si="31"/>
        <v>0</v>
      </c>
      <c r="H74" s="22">
        <f t="shared" si="31"/>
        <v>0</v>
      </c>
      <c r="I74" s="22">
        <f t="shared" si="31"/>
        <v>0</v>
      </c>
      <c r="J74" s="22">
        <f t="shared" si="31"/>
        <v>0</v>
      </c>
      <c r="K74" s="22">
        <f t="shared" si="31"/>
        <v>0</v>
      </c>
      <c r="L74" s="22">
        <f t="shared" si="31"/>
        <v>0</v>
      </c>
      <c r="M74" s="25"/>
      <c r="N74" s="22">
        <f t="shared" ref="N74:N81" si="32">N42/(1 - 1 / (1 + $P$2)^$N$67)</f>
        <v>886.60631194655741</v>
      </c>
    </row>
    <row r="75" spans="1:14">
      <c r="A75">
        <v>6</v>
      </c>
      <c r="B75" s="22">
        <f t="shared" ref="B75:L75" si="33">B43/(1 - 1 / (1 + $P$2)^$N$67)</f>
        <v>0</v>
      </c>
      <c r="C75" s="22">
        <f t="shared" si="33"/>
        <v>0</v>
      </c>
      <c r="D75" s="22">
        <f t="shared" si="33"/>
        <v>0</v>
      </c>
      <c r="E75" s="22">
        <f t="shared" si="33"/>
        <v>0</v>
      </c>
      <c r="F75" s="22">
        <f t="shared" si="33"/>
        <v>0</v>
      </c>
      <c r="G75" s="22">
        <f t="shared" si="33"/>
        <v>0</v>
      </c>
      <c r="H75" s="22">
        <f t="shared" si="33"/>
        <v>0</v>
      </c>
      <c r="I75" s="22">
        <f t="shared" si="33"/>
        <v>0</v>
      </c>
      <c r="J75" s="22">
        <f t="shared" si="33"/>
        <v>0</v>
      </c>
      <c r="K75" s="22">
        <f t="shared" si="33"/>
        <v>0</v>
      </c>
      <c r="L75" s="22">
        <f t="shared" si="33"/>
        <v>0</v>
      </c>
      <c r="M75" s="25"/>
      <c r="N75" s="22">
        <f t="shared" si="32"/>
        <v>757.2011951273355</v>
      </c>
    </row>
    <row r="76" spans="1:14">
      <c r="A76">
        <v>7</v>
      </c>
      <c r="B76" s="22">
        <f t="shared" ref="B76:L76" si="34">B44/(1 - 1 / (1 + $P$2)^$N$67)</f>
        <v>0</v>
      </c>
      <c r="C76" s="22">
        <f t="shared" si="34"/>
        <v>0</v>
      </c>
      <c r="D76" s="22">
        <f t="shared" si="34"/>
        <v>0</v>
      </c>
      <c r="E76" s="22">
        <f t="shared" si="34"/>
        <v>0</v>
      </c>
      <c r="F76" s="22">
        <f t="shared" si="34"/>
        <v>0</v>
      </c>
      <c r="G76" s="22">
        <f t="shared" si="34"/>
        <v>0</v>
      </c>
      <c r="H76" s="22">
        <f t="shared" si="34"/>
        <v>0</v>
      </c>
      <c r="I76" s="22">
        <f t="shared" si="34"/>
        <v>0</v>
      </c>
      <c r="J76" s="22">
        <f t="shared" si="34"/>
        <v>0</v>
      </c>
      <c r="K76" s="22">
        <f t="shared" si="34"/>
        <v>0</v>
      </c>
      <c r="L76" s="22">
        <f t="shared" si="34"/>
        <v>0</v>
      </c>
      <c r="M76" s="25"/>
      <c r="N76" s="22">
        <f t="shared" si="32"/>
        <v>673.7507442349829</v>
      </c>
    </row>
    <row r="77" spans="1:14">
      <c r="A77">
        <v>8</v>
      </c>
      <c r="B77" s="22">
        <f t="shared" ref="B77:L77" si="35">B45/(1 - 1 / (1 + $P$2)^$N$67)</f>
        <v>0</v>
      </c>
      <c r="C77" s="22">
        <f t="shared" si="35"/>
        <v>0</v>
      </c>
      <c r="D77" s="22">
        <f t="shared" si="35"/>
        <v>0</v>
      </c>
      <c r="E77" s="22">
        <f t="shared" si="35"/>
        <v>0</v>
      </c>
      <c r="F77" s="22">
        <f t="shared" si="35"/>
        <v>0</v>
      </c>
      <c r="G77" s="22">
        <f t="shared" si="35"/>
        <v>0</v>
      </c>
      <c r="H77" s="22">
        <f t="shared" si="35"/>
        <v>0</v>
      </c>
      <c r="I77" s="22">
        <f t="shared" si="35"/>
        <v>0</v>
      </c>
      <c r="J77" s="22">
        <f t="shared" si="35"/>
        <v>0</v>
      </c>
      <c r="K77" s="22">
        <f t="shared" si="35"/>
        <v>0</v>
      </c>
      <c r="L77" s="22">
        <f t="shared" si="35"/>
        <v>0</v>
      </c>
      <c r="M77" s="25"/>
      <c r="N77" s="22">
        <f t="shared" si="32"/>
        <v>606.16726259939253</v>
      </c>
    </row>
    <row r="78" spans="1:14">
      <c r="A78">
        <v>9</v>
      </c>
      <c r="B78" s="22">
        <f t="shared" ref="B78:L78" si="36">B46/(1 - 1 / (1 + $P$2)^$N$67)</f>
        <v>0</v>
      </c>
      <c r="C78" s="22">
        <f t="shared" si="36"/>
        <v>0</v>
      </c>
      <c r="D78" s="22">
        <f t="shared" si="36"/>
        <v>0</v>
      </c>
      <c r="E78" s="22">
        <f t="shared" si="36"/>
        <v>0</v>
      </c>
      <c r="F78" s="22">
        <f t="shared" si="36"/>
        <v>0</v>
      </c>
      <c r="G78" s="22">
        <f t="shared" si="36"/>
        <v>0</v>
      </c>
      <c r="H78" s="22">
        <f t="shared" si="36"/>
        <v>0</v>
      </c>
      <c r="I78" s="22">
        <f t="shared" si="36"/>
        <v>0</v>
      </c>
      <c r="J78" s="22">
        <f t="shared" si="36"/>
        <v>0</v>
      </c>
      <c r="K78" s="22">
        <f t="shared" si="36"/>
        <v>0</v>
      </c>
      <c r="L78" s="22">
        <f t="shared" si="36"/>
        <v>0</v>
      </c>
      <c r="M78" s="25"/>
      <c r="N78" s="22">
        <f t="shared" si="32"/>
        <v>487.76044235108287</v>
      </c>
    </row>
    <row r="79" spans="1:14">
      <c r="A79">
        <v>10</v>
      </c>
      <c r="B79" s="22">
        <f t="shared" ref="B79:L79" si="37">B47/(1 - 1 / (1 + $P$2)^$N$67)</f>
        <v>0</v>
      </c>
      <c r="C79" s="22">
        <f t="shared" si="37"/>
        <v>0</v>
      </c>
      <c r="D79" s="22">
        <f t="shared" si="37"/>
        <v>0</v>
      </c>
      <c r="E79" s="22">
        <f t="shared" si="37"/>
        <v>0</v>
      </c>
      <c r="F79" s="22">
        <f t="shared" si="37"/>
        <v>0</v>
      </c>
      <c r="G79" s="22">
        <f t="shared" si="37"/>
        <v>0</v>
      </c>
      <c r="H79" s="22">
        <f t="shared" si="37"/>
        <v>0</v>
      </c>
      <c r="I79" s="22">
        <f t="shared" si="37"/>
        <v>0</v>
      </c>
      <c r="J79" s="22">
        <f t="shared" si="37"/>
        <v>0</v>
      </c>
      <c r="K79" s="22">
        <f t="shared" si="37"/>
        <v>0</v>
      </c>
      <c r="L79" s="22">
        <f t="shared" si="37"/>
        <v>0</v>
      </c>
      <c r="M79" s="25"/>
      <c r="N79" s="22">
        <f t="shared" si="32"/>
        <v>449.94941958579653</v>
      </c>
    </row>
    <row r="80" spans="1:14">
      <c r="A80" s="14">
        <v>11</v>
      </c>
      <c r="B80" s="22">
        <f t="shared" ref="B80:L80" si="38">B48/(1 - 1 / (1 + $P$2)^$N$67)</f>
        <v>0</v>
      </c>
      <c r="C80" s="22">
        <f t="shared" si="38"/>
        <v>0</v>
      </c>
      <c r="D80" s="22">
        <f t="shared" si="38"/>
        <v>0</v>
      </c>
      <c r="E80" s="22">
        <f t="shared" si="38"/>
        <v>0</v>
      </c>
      <c r="F80" s="22">
        <f t="shared" si="38"/>
        <v>0</v>
      </c>
      <c r="G80" s="22">
        <f t="shared" si="38"/>
        <v>0</v>
      </c>
      <c r="H80" s="22">
        <f t="shared" si="38"/>
        <v>0</v>
      </c>
      <c r="I80" s="22">
        <f t="shared" si="38"/>
        <v>0</v>
      </c>
      <c r="J80" s="22">
        <f t="shared" si="38"/>
        <v>0</v>
      </c>
      <c r="K80" s="22">
        <f t="shared" si="38"/>
        <v>0</v>
      </c>
      <c r="L80" s="22">
        <f t="shared" si="38"/>
        <v>0</v>
      </c>
      <c r="M80" s="22">
        <f>M48/(1 - 1 / (1 + $P$2)^$N$67)</f>
        <v>0</v>
      </c>
      <c r="N80" s="22">
        <f t="shared" si="32"/>
        <v>0</v>
      </c>
    </row>
    <row r="81" spans="1:14">
      <c r="A81" s="2">
        <v>12</v>
      </c>
      <c r="B81" s="23">
        <f t="shared" ref="B81:L81" si="39">B49/(1 - 1 / (1 + $P$2)^$N$67)</f>
        <v>0</v>
      </c>
      <c r="C81" s="23">
        <f t="shared" si="39"/>
        <v>0</v>
      </c>
      <c r="D81" s="23">
        <f t="shared" si="39"/>
        <v>0</v>
      </c>
      <c r="E81" s="23">
        <f t="shared" si="39"/>
        <v>0</v>
      </c>
      <c r="F81" s="23">
        <f t="shared" si="39"/>
        <v>0</v>
      </c>
      <c r="G81" s="23">
        <f t="shared" si="39"/>
        <v>0</v>
      </c>
      <c r="H81" s="23">
        <f t="shared" si="39"/>
        <v>0</v>
      </c>
      <c r="I81" s="23">
        <f t="shared" si="39"/>
        <v>0</v>
      </c>
      <c r="J81" s="23">
        <f t="shared" si="39"/>
        <v>0</v>
      </c>
      <c r="K81" s="23">
        <f t="shared" si="39"/>
        <v>0</v>
      </c>
      <c r="L81" s="23">
        <f t="shared" si="39"/>
        <v>0</v>
      </c>
      <c r="M81" s="23">
        <f>M49/(1 - 1 / (1 + $P$2)^$N$67)</f>
        <v>0</v>
      </c>
      <c r="N81" s="23">
        <f t="shared" si="32"/>
        <v>0</v>
      </c>
    </row>
    <row r="83" spans="1:14">
      <c r="A83" s="16" t="s">
        <v>2</v>
      </c>
      <c r="B83" s="16"/>
      <c r="C83" s="16"/>
      <c r="D83" s="16"/>
      <c r="E83" s="16"/>
      <c r="F83" s="16"/>
      <c r="G83" s="16"/>
      <c r="H83" s="16"/>
    </row>
    <row r="84" spans="1:14" ht="18.75">
      <c r="A84" t="s">
        <v>3</v>
      </c>
      <c r="B84" t="s">
        <v>4</v>
      </c>
      <c r="C84" t="s">
        <v>5</v>
      </c>
      <c r="D84" t="s">
        <v>6</v>
      </c>
      <c r="E84" t="s">
        <v>7</v>
      </c>
      <c r="F84" s="12" t="s">
        <v>8</v>
      </c>
      <c r="G84" s="12" t="s">
        <v>9</v>
      </c>
      <c r="H84" t="s">
        <v>86</v>
      </c>
      <c r="J84" s="8"/>
    </row>
    <row r="85" spans="1:14">
      <c r="A85" s="1">
        <v>3</v>
      </c>
      <c r="B85" s="1">
        <v>5</v>
      </c>
      <c r="C85" s="1">
        <v>11</v>
      </c>
      <c r="D85" s="24">
        <f>M58</f>
        <v>1315.9053739459557</v>
      </c>
      <c r="E85" s="5" t="s">
        <v>48</v>
      </c>
      <c r="F85" s="22">
        <f>MAX($D$85:$D$86)</f>
        <v>1315.9053739459557</v>
      </c>
      <c r="G85" s="1">
        <v>11</v>
      </c>
      <c r="H85" s="1">
        <v>55</v>
      </c>
    </row>
    <row r="86" spans="1:14">
      <c r="A86" s="14"/>
      <c r="B86" s="14">
        <v>5</v>
      </c>
      <c r="C86">
        <v>12</v>
      </c>
      <c r="D86" s="27">
        <f>N74</f>
        <v>886.60631194655741</v>
      </c>
      <c r="E86" s="10" t="s">
        <v>87</v>
      </c>
      <c r="F86" s="22">
        <f>MAX($D$85:$D$86)</f>
        <v>1315.9053739459557</v>
      </c>
      <c r="H86">
        <v>65</v>
      </c>
    </row>
    <row r="87" spans="1:14">
      <c r="B87" s="14">
        <v>6</v>
      </c>
      <c r="C87" s="14">
        <v>11</v>
      </c>
      <c r="D87" s="25">
        <f>M59</f>
        <v>1074.2443888247558</v>
      </c>
      <c r="E87" s="26" t="s">
        <v>49</v>
      </c>
      <c r="F87" s="22">
        <f>MAX($D$87:$D$88)</f>
        <v>1074.2443888247558</v>
      </c>
      <c r="G87" s="14">
        <v>11</v>
      </c>
      <c r="H87">
        <v>55</v>
      </c>
    </row>
    <row r="88" spans="1:14">
      <c r="B88" s="14">
        <v>6</v>
      </c>
      <c r="C88">
        <v>12</v>
      </c>
      <c r="D88" s="27">
        <f>N75</f>
        <v>757.2011951273355</v>
      </c>
      <c r="E88" s="10" t="s">
        <v>88</v>
      </c>
      <c r="F88" s="22">
        <f>MAX($D$87:$D$88)</f>
        <v>1074.2443888247558</v>
      </c>
      <c r="H88">
        <v>65</v>
      </c>
    </row>
    <row r="89" spans="1:14">
      <c r="B89">
        <v>7</v>
      </c>
      <c r="C89">
        <v>11</v>
      </c>
      <c r="D89" s="25">
        <f>M60</f>
        <v>991.6372834470792</v>
      </c>
      <c r="E89" s="10" t="s">
        <v>50</v>
      </c>
      <c r="F89" s="22">
        <f>MAX($D$89:$D$90)</f>
        <v>991.6372834470792</v>
      </c>
      <c r="G89" s="14">
        <v>11</v>
      </c>
      <c r="H89">
        <v>55</v>
      </c>
    </row>
    <row r="90" spans="1:14">
      <c r="A90" s="14"/>
      <c r="B90">
        <v>7</v>
      </c>
      <c r="C90">
        <v>12</v>
      </c>
      <c r="D90" s="27">
        <f>N76</f>
        <v>673.7507442349829</v>
      </c>
      <c r="E90" s="10" t="s">
        <v>89</v>
      </c>
      <c r="F90" s="22">
        <f>MAX($D$89:$D$90)</f>
        <v>991.6372834470792</v>
      </c>
      <c r="H90">
        <v>65</v>
      </c>
    </row>
    <row r="91" spans="1:14">
      <c r="B91">
        <v>8</v>
      </c>
      <c r="C91">
        <v>11</v>
      </c>
      <c r="D91" s="25">
        <f>M61</f>
        <v>910.29157918134877</v>
      </c>
      <c r="E91" s="10" t="s">
        <v>51</v>
      </c>
      <c r="F91" s="22">
        <f>MAX($D$91:$D$92)</f>
        <v>910.29157918134877</v>
      </c>
      <c r="G91" s="14">
        <v>11</v>
      </c>
      <c r="H91">
        <v>55</v>
      </c>
    </row>
    <row r="92" spans="1:14">
      <c r="B92">
        <v>8</v>
      </c>
      <c r="C92">
        <v>12</v>
      </c>
      <c r="D92" s="27">
        <f>N77</f>
        <v>606.16726259939253</v>
      </c>
      <c r="E92" s="10" t="s">
        <v>90</v>
      </c>
      <c r="F92" s="22">
        <f>MAX($D$91:$D$92)</f>
        <v>910.29157918134877</v>
      </c>
      <c r="H92">
        <v>65</v>
      </c>
    </row>
    <row r="93" spans="1:14">
      <c r="B93">
        <v>9</v>
      </c>
      <c r="C93">
        <v>11</v>
      </c>
      <c r="D93" s="25">
        <f>M62</f>
        <v>718.70528471344926</v>
      </c>
      <c r="E93" s="10" t="s">
        <v>52</v>
      </c>
      <c r="F93" s="22">
        <f>MAX($D$93:$D$94)</f>
        <v>718.70528471344926</v>
      </c>
      <c r="G93" s="14">
        <v>11</v>
      </c>
      <c r="H93">
        <v>55</v>
      </c>
    </row>
    <row r="94" spans="1:14">
      <c r="B94">
        <v>9</v>
      </c>
      <c r="C94">
        <v>12</v>
      </c>
      <c r="D94" s="27">
        <f>N78</f>
        <v>487.76044235108287</v>
      </c>
      <c r="E94" s="10" t="s">
        <v>91</v>
      </c>
      <c r="F94" s="22">
        <f>MAX($D$93:$D$94)</f>
        <v>718.70528471344926</v>
      </c>
      <c r="H94">
        <v>65</v>
      </c>
    </row>
    <row r="95" spans="1:14">
      <c r="B95" s="14">
        <v>10</v>
      </c>
      <c r="C95" s="14">
        <v>11</v>
      </c>
      <c r="D95" s="25">
        <f>M63</f>
        <v>674.70292034323813</v>
      </c>
      <c r="E95" s="30" t="s">
        <v>53</v>
      </c>
      <c r="F95" s="22">
        <f>MAX($D$95:$D$96)</f>
        <v>674.70292034323813</v>
      </c>
      <c r="G95" s="14">
        <v>11</v>
      </c>
      <c r="H95">
        <v>55</v>
      </c>
    </row>
    <row r="96" spans="1:14">
      <c r="A96" s="2"/>
      <c r="B96" s="2">
        <v>10</v>
      </c>
      <c r="C96" s="2">
        <v>12</v>
      </c>
      <c r="D96" s="23">
        <f>N79</f>
        <v>449.94941958579653</v>
      </c>
      <c r="E96" s="28" t="s">
        <v>92</v>
      </c>
      <c r="F96" s="22">
        <f>MAX($D$95:$D$96)</f>
        <v>674.70292034323813</v>
      </c>
      <c r="G96" s="14">
        <v>0</v>
      </c>
      <c r="H96" s="2">
        <v>65</v>
      </c>
    </row>
    <row r="97" spans="1:8">
      <c r="A97" s="1">
        <v>2</v>
      </c>
      <c r="B97" s="1">
        <v>1</v>
      </c>
      <c r="C97" s="1">
        <v>5</v>
      </c>
      <c r="D97" s="21">
        <f>MAX(D85:D86)+G54</f>
        <v>1315.9053739459557</v>
      </c>
      <c r="E97" s="29" t="s">
        <v>54</v>
      </c>
      <c r="F97" s="21">
        <f>MAX(D97)</f>
        <v>1315.9053739459557</v>
      </c>
      <c r="G97" s="1">
        <v>5</v>
      </c>
      <c r="H97" s="1">
        <v>55</v>
      </c>
    </row>
    <row r="98" spans="1:8">
      <c r="B98">
        <v>2</v>
      </c>
      <c r="C98">
        <v>6</v>
      </c>
      <c r="D98" s="27">
        <f>MAX(D87:D88)+H55</f>
        <v>1074.2443888247558</v>
      </c>
      <c r="E98" s="10" t="s">
        <v>55</v>
      </c>
      <c r="F98" s="27">
        <f>MAX($D$98:$D$100)</f>
        <v>1121.1439421431669</v>
      </c>
      <c r="G98" s="14">
        <v>0</v>
      </c>
      <c r="H98">
        <v>55</v>
      </c>
    </row>
    <row r="99" spans="1:8">
      <c r="B99">
        <v>2</v>
      </c>
      <c r="C99">
        <v>9</v>
      </c>
      <c r="D99" s="27">
        <f>MAX(D93:D94)+K55</f>
        <v>1097.6760375653421</v>
      </c>
      <c r="E99" s="10" t="s">
        <v>56</v>
      </c>
      <c r="F99" s="27">
        <f>MAX($D$98:$D$100)</f>
        <v>1121.1439421431669</v>
      </c>
      <c r="G99" s="14">
        <v>0</v>
      </c>
      <c r="H99">
        <v>55</v>
      </c>
    </row>
    <row r="100" spans="1:8">
      <c r="B100">
        <v>2</v>
      </c>
      <c r="C100">
        <v>10</v>
      </c>
      <c r="D100" s="27">
        <f>MAX(D95:D96)+L55</f>
        <v>1121.1439421431669</v>
      </c>
      <c r="E100" s="10" t="s">
        <v>57</v>
      </c>
      <c r="F100" s="27">
        <f>MAX($D$98:$D$100)</f>
        <v>1121.1439421431669</v>
      </c>
      <c r="G100" s="14">
        <v>10</v>
      </c>
      <c r="H100">
        <v>55</v>
      </c>
    </row>
    <row r="101" spans="1:8">
      <c r="B101">
        <v>3</v>
      </c>
      <c r="C101">
        <v>7</v>
      </c>
      <c r="D101" s="27">
        <f>MAX(D89:D90)+I56</f>
        <v>991.6372834470792</v>
      </c>
      <c r="E101" s="10" t="s">
        <v>58</v>
      </c>
      <c r="F101" s="27">
        <f>MAX($D$101:$D$103)</f>
        <v>1039.5775476004635</v>
      </c>
      <c r="G101" s="14">
        <v>0</v>
      </c>
      <c r="H101">
        <v>55</v>
      </c>
    </row>
    <row r="102" spans="1:8">
      <c r="B102">
        <v>3</v>
      </c>
      <c r="C102">
        <v>9</v>
      </c>
      <c r="D102" s="27">
        <f>MAX(D93:D94)+K56</f>
        <v>1014.3894378653233</v>
      </c>
      <c r="E102" s="10" t="s">
        <v>59</v>
      </c>
      <c r="F102" s="27">
        <f>MAX($D$101:$D$103)</f>
        <v>1039.5775476004635</v>
      </c>
      <c r="G102" s="14">
        <v>0</v>
      </c>
      <c r="H102">
        <v>55</v>
      </c>
    </row>
    <row r="103" spans="1:8">
      <c r="B103">
        <v>3</v>
      </c>
      <c r="C103">
        <v>10</v>
      </c>
      <c r="D103" s="27">
        <f>MAX(D95:D96)+L56</f>
        <v>1039.5775476004635</v>
      </c>
      <c r="E103" s="10" t="s">
        <v>60</v>
      </c>
      <c r="F103" s="27">
        <f>MAX($D$101:$D$103)</f>
        <v>1039.5775476004635</v>
      </c>
      <c r="G103" s="14">
        <v>10</v>
      </c>
      <c r="H103">
        <v>55</v>
      </c>
    </row>
    <row r="104" spans="1:8">
      <c r="B104">
        <v>4</v>
      </c>
      <c r="C104">
        <v>8</v>
      </c>
      <c r="D104" s="27">
        <f>MAX(D91:D92)+J57</f>
        <v>910.29157918134877</v>
      </c>
      <c r="E104" s="10" t="s">
        <v>61</v>
      </c>
      <c r="F104" s="27">
        <f>MAX($D$104:$D$106)</f>
        <v>950.03131246688054</v>
      </c>
      <c r="G104" s="14">
        <v>0</v>
      </c>
      <c r="H104">
        <v>55</v>
      </c>
    </row>
    <row r="105" spans="1:8">
      <c r="B105">
        <v>4</v>
      </c>
      <c r="C105">
        <v>9</v>
      </c>
      <c r="D105" s="27">
        <f>MAX(D93:D94)+K57</f>
        <v>926.42005745927941</v>
      </c>
      <c r="E105" s="10" t="s">
        <v>62</v>
      </c>
      <c r="F105" s="27">
        <f>MAX($D$104:$D$106)</f>
        <v>950.03131246688054</v>
      </c>
      <c r="G105" s="14">
        <v>0</v>
      </c>
      <c r="H105">
        <v>55</v>
      </c>
    </row>
    <row r="106" spans="1:8">
      <c r="A106" s="2"/>
      <c r="B106" s="2">
        <v>4</v>
      </c>
      <c r="C106" s="2">
        <v>10</v>
      </c>
      <c r="D106" s="23">
        <f>MAX(D95:D96)+L57</f>
        <v>950.03131246688054</v>
      </c>
      <c r="E106" s="28" t="s">
        <v>63</v>
      </c>
      <c r="F106" s="23">
        <f>MAX($D$104:$D$106)</f>
        <v>950.03131246688054</v>
      </c>
      <c r="G106" s="2">
        <v>10</v>
      </c>
      <c r="H106" s="2">
        <v>55</v>
      </c>
    </row>
    <row r="107" spans="1:8">
      <c r="A107" s="1">
        <v>1</v>
      </c>
      <c r="B107" s="1">
        <v>0</v>
      </c>
      <c r="C107" s="1">
        <v>1</v>
      </c>
      <c r="D107" s="21">
        <f>MAX(D97)+C53</f>
        <v>1047.5710554583677</v>
      </c>
      <c r="E107" s="29" t="s">
        <v>64</v>
      </c>
      <c r="F107" s="21">
        <f>MAX($D$107:$D$110)</f>
        <v>1115.7337143103102</v>
      </c>
      <c r="G107" s="1">
        <v>0</v>
      </c>
      <c r="H107" s="1">
        <v>55</v>
      </c>
    </row>
    <row r="108" spans="1:8">
      <c r="B108">
        <v>0</v>
      </c>
      <c r="C108">
        <v>2</v>
      </c>
      <c r="D108" s="27">
        <f>MAX(D98:D100)+D53</f>
        <v>1115.7337143103102</v>
      </c>
      <c r="E108" s="10" t="s">
        <v>65</v>
      </c>
      <c r="F108" s="27">
        <f>MAX($D$107:$D$110)</f>
        <v>1115.7337143103102</v>
      </c>
      <c r="G108" s="14">
        <v>2</v>
      </c>
      <c r="H108">
        <v>55</v>
      </c>
    </row>
    <row r="109" spans="1:8">
      <c r="B109">
        <v>0</v>
      </c>
      <c r="C109">
        <v>3</v>
      </c>
      <c r="D109" s="27">
        <f>MAX(D101:D103)+E69</f>
        <v>1108.6449394825165</v>
      </c>
      <c r="E109" s="10" t="s">
        <v>66</v>
      </c>
      <c r="F109" s="27">
        <f>MAX($D$107:$D$110)</f>
        <v>1115.7337143103102</v>
      </c>
      <c r="G109" s="14">
        <v>0</v>
      </c>
      <c r="H109">
        <v>55</v>
      </c>
    </row>
    <row r="110" spans="1:8">
      <c r="A110" s="2"/>
      <c r="B110" s="2">
        <v>0</v>
      </c>
      <c r="C110" s="2">
        <v>4</v>
      </c>
      <c r="D110" s="23">
        <f>MAX(D104:D106)+F53</f>
        <v>1098.2658907182274</v>
      </c>
      <c r="E110" s="28" t="s">
        <v>67</v>
      </c>
      <c r="F110" s="23">
        <f>MAX($D$107:$D$110)</f>
        <v>1115.7337143103102</v>
      </c>
      <c r="G110" s="2">
        <v>0</v>
      </c>
      <c r="H110" s="2">
        <v>55</v>
      </c>
    </row>
  </sheetData>
  <mergeCells count="8">
    <mergeCell ref="A83:H83"/>
    <mergeCell ref="A1:N1"/>
    <mergeCell ref="A18:N18"/>
    <mergeCell ref="A35:N35"/>
    <mergeCell ref="A51:K51"/>
    <mergeCell ref="L51:M51"/>
    <mergeCell ref="A67:K67"/>
    <mergeCell ref="L67:M67"/>
  </mergeCells>
  <pageMargins left="0" right="0" top="0.39370078740157477" bottom="0.39370078740157477" header="0" footer="0"/>
  <headerFooter>
    <oddHeader>&amp;C&amp;A</oddHeader>
    <oddFooter>&amp;CPage &amp;P</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2"/>
  <sheetViews>
    <sheetView workbookViewId="0"/>
  </sheetViews>
  <sheetFormatPr defaultRowHeight="14.25"/>
  <cols>
    <col min="1" max="1" width="11.75" customWidth="1"/>
    <col min="2" max="2" width="13.75" customWidth="1"/>
    <col min="3" max="16" width="11.75" customWidth="1"/>
  </cols>
  <sheetData>
    <row r="1" spans="1:16">
      <c r="A1" s="16" t="s">
        <v>42</v>
      </c>
      <c r="B1" s="16"/>
      <c r="C1" s="16"/>
      <c r="D1" s="16"/>
      <c r="E1" s="16"/>
      <c r="F1" s="16"/>
      <c r="G1" s="16"/>
      <c r="H1" s="16"/>
      <c r="I1" s="16"/>
      <c r="J1" s="16"/>
      <c r="K1" s="16"/>
      <c r="L1" s="16"/>
      <c r="M1" s="16"/>
      <c r="N1" s="16"/>
      <c r="O1" s="15" t="s">
        <v>43</v>
      </c>
    </row>
    <row r="2" spans="1:16">
      <c r="A2" t="s">
        <v>1</v>
      </c>
      <c r="B2">
        <v>0</v>
      </c>
      <c r="C2">
        <v>1</v>
      </c>
      <c r="D2">
        <v>2</v>
      </c>
      <c r="E2">
        <v>3</v>
      </c>
      <c r="F2">
        <v>4</v>
      </c>
      <c r="G2">
        <v>5</v>
      </c>
      <c r="H2">
        <v>6</v>
      </c>
      <c r="I2">
        <v>7</v>
      </c>
      <c r="J2">
        <v>8</v>
      </c>
      <c r="K2">
        <v>9</v>
      </c>
      <c r="L2">
        <v>10</v>
      </c>
      <c r="M2">
        <v>11</v>
      </c>
      <c r="N2" s="20">
        <v>12</v>
      </c>
      <c r="O2" s="15" t="s">
        <v>44</v>
      </c>
      <c r="P2" s="17">
        <v>0.05</v>
      </c>
    </row>
    <row r="3" spans="1:16">
      <c r="A3" s="1">
        <v>0</v>
      </c>
      <c r="B3" s="1">
        <v>0</v>
      </c>
      <c r="C3" s="1">
        <v>0</v>
      </c>
      <c r="D3" s="1">
        <v>1351.2</v>
      </c>
      <c r="E3" s="1">
        <v>1744</v>
      </c>
      <c r="F3" s="1">
        <v>2140.8000000000002</v>
      </c>
      <c r="G3" s="1"/>
      <c r="H3" s="1"/>
      <c r="I3" s="1"/>
      <c r="J3" s="18"/>
      <c r="K3" s="1"/>
      <c r="L3" s="1"/>
      <c r="M3" s="1"/>
      <c r="N3" s="1"/>
    </row>
    <row r="4" spans="1:16">
      <c r="A4">
        <v>1</v>
      </c>
      <c r="C4">
        <v>0</v>
      </c>
      <c r="G4">
        <v>0</v>
      </c>
      <c r="J4" s="19"/>
    </row>
    <row r="5" spans="1:16">
      <c r="A5">
        <v>2</v>
      </c>
      <c r="D5">
        <v>0</v>
      </c>
      <c r="H5">
        <v>0</v>
      </c>
      <c r="J5" s="19"/>
      <c r="K5">
        <v>3172.4</v>
      </c>
      <c r="L5">
        <v>3737.2</v>
      </c>
    </row>
    <row r="6" spans="1:16">
      <c r="A6">
        <v>3</v>
      </c>
      <c r="E6">
        <v>0</v>
      </c>
      <c r="I6">
        <v>0</v>
      </c>
      <c r="J6" s="19"/>
      <c r="K6">
        <v>2475.1999999999998</v>
      </c>
      <c r="L6">
        <v>3054.4</v>
      </c>
    </row>
    <row r="7" spans="1:16">
      <c r="A7">
        <v>4</v>
      </c>
      <c r="F7">
        <v>0</v>
      </c>
      <c r="J7" s="19">
        <v>0</v>
      </c>
      <c r="K7">
        <v>1738.8</v>
      </c>
      <c r="L7">
        <v>2304.8000000000002</v>
      </c>
    </row>
    <row r="8" spans="1:16">
      <c r="A8">
        <v>5</v>
      </c>
      <c r="G8">
        <v>0</v>
      </c>
      <c r="J8" s="19"/>
      <c r="M8">
        <v>17943.2</v>
      </c>
      <c r="N8">
        <v>20250</v>
      </c>
    </row>
    <row r="9" spans="1:16">
      <c r="A9">
        <v>6</v>
      </c>
      <c r="H9">
        <v>0</v>
      </c>
      <c r="J9" s="19"/>
      <c r="M9">
        <v>14648</v>
      </c>
      <c r="N9">
        <v>17294.400000000001</v>
      </c>
    </row>
    <row r="10" spans="1:16">
      <c r="A10">
        <v>7</v>
      </c>
      <c r="I10">
        <v>0</v>
      </c>
      <c r="J10" s="19"/>
      <c r="M10">
        <v>13521.6</v>
      </c>
      <c r="N10">
        <v>15388.4</v>
      </c>
    </row>
    <row r="11" spans="1:16">
      <c r="A11">
        <v>8</v>
      </c>
      <c r="J11">
        <v>0</v>
      </c>
      <c r="M11">
        <v>12412.4</v>
      </c>
      <c r="N11">
        <v>13844.8</v>
      </c>
    </row>
    <row r="12" spans="1:16">
      <c r="A12">
        <v>9</v>
      </c>
      <c r="K12">
        <v>0</v>
      </c>
      <c r="M12">
        <v>9800</v>
      </c>
      <c r="N12">
        <v>11140.4</v>
      </c>
    </row>
    <row r="13" spans="1:16">
      <c r="A13">
        <v>10</v>
      </c>
      <c r="L13">
        <v>0</v>
      </c>
      <c r="M13">
        <v>9200</v>
      </c>
      <c r="N13">
        <v>10276.799999999999</v>
      </c>
    </row>
    <row r="14" spans="1:16">
      <c r="A14" s="14">
        <v>11</v>
      </c>
      <c r="B14" s="14"/>
      <c r="C14" s="14"/>
      <c r="D14" s="14"/>
      <c r="E14" s="14"/>
      <c r="F14" s="14"/>
      <c r="G14" s="14"/>
      <c r="H14" s="14"/>
      <c r="I14" s="14"/>
      <c r="J14" s="14"/>
      <c r="K14" s="14"/>
      <c r="L14" s="14"/>
      <c r="M14" s="14">
        <v>0</v>
      </c>
    </row>
    <row r="15" spans="1:16">
      <c r="A15" s="2">
        <v>12</v>
      </c>
      <c r="B15" s="2"/>
      <c r="C15" s="2"/>
      <c r="D15" s="2"/>
      <c r="E15" s="2"/>
      <c r="F15" s="2"/>
      <c r="G15" s="2"/>
      <c r="H15" s="2"/>
      <c r="I15" s="2"/>
      <c r="J15" s="2"/>
      <c r="K15" s="2"/>
      <c r="L15" s="2"/>
      <c r="M15" s="2"/>
      <c r="N15" s="2">
        <v>0</v>
      </c>
    </row>
    <row r="16" spans="1:16">
      <c r="A16" s="20" t="s">
        <v>45</v>
      </c>
      <c r="B16" s="20">
        <v>0</v>
      </c>
      <c r="C16" s="20">
        <v>35</v>
      </c>
      <c r="D16" s="20">
        <v>35</v>
      </c>
      <c r="E16" s="20">
        <v>35</v>
      </c>
      <c r="F16" s="20">
        <v>35</v>
      </c>
      <c r="G16" s="20">
        <v>45</v>
      </c>
      <c r="H16" s="20">
        <v>45</v>
      </c>
      <c r="I16" s="20">
        <v>45</v>
      </c>
      <c r="J16" s="20">
        <v>45</v>
      </c>
      <c r="K16" s="20">
        <v>45</v>
      </c>
      <c r="L16" s="20">
        <v>45</v>
      </c>
      <c r="M16" s="20">
        <v>55</v>
      </c>
      <c r="N16" s="20">
        <v>65</v>
      </c>
    </row>
    <row r="18" spans="1:14">
      <c r="A18" s="16" t="s">
        <v>46</v>
      </c>
      <c r="B18" s="16"/>
      <c r="C18" s="16"/>
      <c r="D18" s="16"/>
      <c r="E18" s="16"/>
      <c r="F18" s="16"/>
      <c r="G18" s="16"/>
      <c r="H18" s="16"/>
      <c r="I18" s="16"/>
      <c r="J18" s="16"/>
      <c r="K18" s="16"/>
      <c r="L18" s="16"/>
      <c r="M18" s="16"/>
      <c r="N18" s="16"/>
    </row>
    <row r="19" spans="1:14">
      <c r="A19" t="s">
        <v>1</v>
      </c>
      <c r="B19">
        <v>0</v>
      </c>
      <c r="C19">
        <v>1</v>
      </c>
      <c r="D19">
        <v>2</v>
      </c>
      <c r="E19">
        <v>3</v>
      </c>
      <c r="F19">
        <v>4</v>
      </c>
      <c r="G19">
        <v>5</v>
      </c>
      <c r="H19">
        <v>6</v>
      </c>
      <c r="I19">
        <v>7</v>
      </c>
      <c r="J19">
        <v>8</v>
      </c>
      <c r="K19">
        <v>9</v>
      </c>
      <c r="L19">
        <v>10</v>
      </c>
      <c r="M19">
        <v>11</v>
      </c>
      <c r="N19">
        <v>12</v>
      </c>
    </row>
    <row r="20" spans="1:14">
      <c r="A20" s="1">
        <v>0</v>
      </c>
      <c r="B20" s="1">
        <v>0</v>
      </c>
      <c r="C20" s="1">
        <v>250</v>
      </c>
      <c r="D20" s="1">
        <v>250</v>
      </c>
      <c r="E20" s="1">
        <v>250</v>
      </c>
      <c r="F20" s="1">
        <v>250</v>
      </c>
      <c r="G20" s="1"/>
      <c r="H20" s="1"/>
      <c r="I20" s="1"/>
      <c r="J20" s="18"/>
      <c r="K20" s="1"/>
      <c r="L20" s="1"/>
      <c r="M20" s="1"/>
      <c r="N20" s="1"/>
    </row>
    <row r="21" spans="1:14">
      <c r="A21">
        <v>1</v>
      </c>
      <c r="C21">
        <v>0</v>
      </c>
      <c r="J21" s="19"/>
    </row>
    <row r="22" spans="1:14">
      <c r="A22">
        <v>2</v>
      </c>
      <c r="D22">
        <v>0</v>
      </c>
      <c r="J22" s="19"/>
    </row>
    <row r="23" spans="1:14">
      <c r="A23">
        <v>3</v>
      </c>
      <c r="E23">
        <v>0</v>
      </c>
      <c r="J23" s="19"/>
    </row>
    <row r="24" spans="1:14">
      <c r="A24">
        <v>4</v>
      </c>
      <c r="F24">
        <v>0</v>
      </c>
      <c r="J24" s="19"/>
    </row>
    <row r="25" spans="1:14">
      <c r="A25">
        <v>5</v>
      </c>
      <c r="G25">
        <v>0</v>
      </c>
      <c r="J25" s="19"/>
    </row>
    <row r="26" spans="1:14">
      <c r="A26">
        <v>6</v>
      </c>
      <c r="H26">
        <v>0</v>
      </c>
      <c r="J26" s="19"/>
    </row>
    <row r="27" spans="1:14">
      <c r="A27">
        <v>7</v>
      </c>
      <c r="I27">
        <v>0</v>
      </c>
      <c r="J27" s="19"/>
    </row>
    <row r="28" spans="1:14">
      <c r="A28">
        <v>8</v>
      </c>
      <c r="J28">
        <v>0</v>
      </c>
    </row>
    <row r="29" spans="1:14">
      <c r="A29">
        <v>9</v>
      </c>
      <c r="K29">
        <v>0</v>
      </c>
    </row>
    <row r="30" spans="1:14">
      <c r="A30">
        <v>10</v>
      </c>
      <c r="L30">
        <v>0</v>
      </c>
    </row>
    <row r="31" spans="1:14">
      <c r="A31" s="14">
        <v>11</v>
      </c>
      <c r="B31" s="14"/>
      <c r="C31" s="14"/>
      <c r="D31" s="14"/>
      <c r="E31" s="14"/>
      <c r="F31" s="14"/>
      <c r="G31" s="14"/>
      <c r="H31" s="14"/>
      <c r="I31" s="14"/>
      <c r="J31" s="14"/>
      <c r="K31" s="14"/>
      <c r="L31" s="14"/>
      <c r="M31" s="14">
        <v>0</v>
      </c>
    </row>
    <row r="32" spans="1:14">
      <c r="A32" s="2"/>
      <c r="B32" s="2"/>
      <c r="C32" s="2"/>
      <c r="D32" s="2"/>
      <c r="E32" s="2"/>
      <c r="F32" s="2"/>
      <c r="G32" s="2"/>
      <c r="H32" s="2"/>
      <c r="I32" s="2"/>
      <c r="J32" s="2"/>
      <c r="K32" s="2"/>
      <c r="L32" s="2"/>
      <c r="M32" s="2"/>
      <c r="N32" s="2">
        <v>0</v>
      </c>
    </row>
    <row r="33" spans="1:14">
      <c r="A33" s="2" t="s">
        <v>45</v>
      </c>
      <c r="B33" s="2">
        <v>0</v>
      </c>
      <c r="C33" s="2">
        <v>0</v>
      </c>
      <c r="D33" s="2">
        <v>0</v>
      </c>
      <c r="E33" s="2">
        <v>0</v>
      </c>
      <c r="F33" s="2">
        <v>0</v>
      </c>
      <c r="G33" s="2">
        <v>45</v>
      </c>
      <c r="H33" s="2">
        <v>45</v>
      </c>
      <c r="I33" s="2">
        <v>45</v>
      </c>
      <c r="J33" s="2">
        <v>45</v>
      </c>
      <c r="K33" s="2">
        <v>45</v>
      </c>
      <c r="L33" s="2">
        <v>45</v>
      </c>
      <c r="M33" s="2">
        <v>55</v>
      </c>
      <c r="N33" s="20">
        <v>65</v>
      </c>
    </row>
    <row r="35" spans="1:14">
      <c r="A35" s="16" t="s">
        <v>47</v>
      </c>
      <c r="B35" s="16"/>
      <c r="C35" s="16"/>
      <c r="D35" s="16"/>
      <c r="E35" s="16"/>
      <c r="F35" s="16"/>
      <c r="G35" s="16"/>
      <c r="H35" s="16"/>
      <c r="I35" s="16"/>
      <c r="J35" s="16"/>
      <c r="K35" s="16"/>
      <c r="L35" s="16"/>
      <c r="M35" s="16"/>
      <c r="N35" s="16"/>
    </row>
    <row r="36" spans="1:14">
      <c r="A36" t="s">
        <v>1</v>
      </c>
      <c r="B36">
        <v>0</v>
      </c>
      <c r="C36">
        <v>1</v>
      </c>
      <c r="D36">
        <v>2</v>
      </c>
      <c r="E36">
        <v>3</v>
      </c>
      <c r="F36">
        <v>4</v>
      </c>
      <c r="G36">
        <v>5</v>
      </c>
      <c r="H36">
        <v>6</v>
      </c>
      <c r="I36">
        <v>7</v>
      </c>
      <c r="J36">
        <v>8</v>
      </c>
      <c r="K36">
        <v>9</v>
      </c>
      <c r="L36">
        <v>10</v>
      </c>
      <c r="M36">
        <v>11</v>
      </c>
      <c r="N36">
        <v>12</v>
      </c>
    </row>
    <row r="37" spans="1:14">
      <c r="A37" s="1">
        <v>0</v>
      </c>
      <c r="B37" s="21">
        <f t="shared" ref="B37:N37" si="0">B3/(1+$P$2)^B$16 - B20/(1+$P$2)^B$33</f>
        <v>0</v>
      </c>
      <c r="C37" s="21">
        <f t="shared" si="0"/>
        <v>-250</v>
      </c>
      <c r="D37" s="21">
        <f t="shared" si="0"/>
        <v>-5.040566431597739</v>
      </c>
      <c r="E37" s="21">
        <f t="shared" si="0"/>
        <v>66.170257654894556</v>
      </c>
      <c r="F37" s="21">
        <f t="shared" si="0"/>
        <v>138.10624288279723</v>
      </c>
      <c r="G37" s="21">
        <f t="shared" si="0"/>
        <v>0</v>
      </c>
      <c r="H37" s="21">
        <f t="shared" si="0"/>
        <v>0</v>
      </c>
      <c r="I37" s="21">
        <f t="shared" si="0"/>
        <v>0</v>
      </c>
      <c r="J37" s="21">
        <f t="shared" si="0"/>
        <v>0</v>
      </c>
      <c r="K37" s="21">
        <f t="shared" si="0"/>
        <v>0</v>
      </c>
      <c r="L37" s="21">
        <f t="shared" si="0"/>
        <v>0</v>
      </c>
      <c r="M37" s="21">
        <f t="shared" si="0"/>
        <v>0</v>
      </c>
      <c r="N37" s="21">
        <f t="shared" si="0"/>
        <v>0</v>
      </c>
    </row>
    <row r="38" spans="1:14">
      <c r="A38">
        <v>1</v>
      </c>
      <c r="B38" s="22">
        <f t="shared" ref="B38:N38" si="1">B4/(1+$P$2)^B$16 - B21/(1+$P$2)^B$33</f>
        <v>0</v>
      </c>
      <c r="C38" s="22">
        <f t="shared" si="1"/>
        <v>0</v>
      </c>
      <c r="D38" s="22">
        <f t="shared" si="1"/>
        <v>0</v>
      </c>
      <c r="E38" s="22">
        <f t="shared" si="1"/>
        <v>0</v>
      </c>
      <c r="F38" s="22">
        <f t="shared" si="1"/>
        <v>0</v>
      </c>
      <c r="G38" s="22">
        <f t="shared" si="1"/>
        <v>0</v>
      </c>
      <c r="H38" s="22">
        <f t="shared" si="1"/>
        <v>0</v>
      </c>
      <c r="I38" s="22">
        <f t="shared" si="1"/>
        <v>0</v>
      </c>
      <c r="J38" s="22">
        <f t="shared" si="1"/>
        <v>0</v>
      </c>
      <c r="K38" s="22">
        <f t="shared" si="1"/>
        <v>0</v>
      </c>
      <c r="L38" s="22">
        <f t="shared" si="1"/>
        <v>0</v>
      </c>
      <c r="M38" s="22">
        <f t="shared" si="1"/>
        <v>0</v>
      </c>
      <c r="N38" s="22">
        <f t="shared" si="1"/>
        <v>0</v>
      </c>
    </row>
    <row r="39" spans="1:14">
      <c r="A39">
        <v>2</v>
      </c>
      <c r="B39" s="22">
        <f t="shared" ref="B39:N39" si="2">B5/(1+$P$2)^B$16 - B22/(1+$P$2)^B$33</f>
        <v>0</v>
      </c>
      <c r="C39" s="22">
        <f t="shared" si="2"/>
        <v>0</v>
      </c>
      <c r="D39" s="22">
        <f t="shared" si="2"/>
        <v>0</v>
      </c>
      <c r="E39" s="22">
        <f t="shared" si="2"/>
        <v>0</v>
      </c>
      <c r="F39" s="22">
        <f t="shared" si="2"/>
        <v>0</v>
      </c>
      <c r="G39" s="22">
        <f t="shared" si="2"/>
        <v>0</v>
      </c>
      <c r="H39" s="22">
        <f t="shared" si="2"/>
        <v>0</v>
      </c>
      <c r="I39" s="22">
        <f t="shared" si="2"/>
        <v>0</v>
      </c>
      <c r="J39" s="22">
        <f t="shared" si="2"/>
        <v>0</v>
      </c>
      <c r="K39" s="22">
        <f t="shared" si="2"/>
        <v>353.07704488554128</v>
      </c>
      <c r="L39" s="22">
        <f t="shared" si="2"/>
        <v>415.93731312137334</v>
      </c>
      <c r="M39" s="22">
        <f t="shared" si="2"/>
        <v>0</v>
      </c>
      <c r="N39" s="22">
        <f t="shared" si="2"/>
        <v>0</v>
      </c>
    </row>
    <row r="40" spans="1:14">
      <c r="A40">
        <v>3</v>
      </c>
      <c r="B40" s="22">
        <f t="shared" ref="B40:N40" si="3">B6/(1+$P$2)^B$16 - B23/(1+$P$2)^B$33</f>
        <v>0</v>
      </c>
      <c r="C40" s="22">
        <f t="shared" si="3"/>
        <v>0</v>
      </c>
      <c r="D40" s="22">
        <f t="shared" si="3"/>
        <v>0</v>
      </c>
      <c r="E40" s="22">
        <f t="shared" si="3"/>
        <v>0</v>
      </c>
      <c r="F40" s="22">
        <f t="shared" si="3"/>
        <v>0</v>
      </c>
      <c r="G40" s="22">
        <f t="shared" si="3"/>
        <v>0</v>
      </c>
      <c r="H40" s="22">
        <f t="shared" si="3"/>
        <v>0</v>
      </c>
      <c r="I40" s="22">
        <f t="shared" si="3"/>
        <v>0</v>
      </c>
      <c r="J40" s="22">
        <f t="shared" si="3"/>
        <v>0</v>
      </c>
      <c r="K40" s="22">
        <f t="shared" si="3"/>
        <v>275.48111886921311</v>
      </c>
      <c r="L40" s="22">
        <f t="shared" si="3"/>
        <v>339.94405683343757</v>
      </c>
      <c r="M40" s="22">
        <f t="shared" si="3"/>
        <v>0</v>
      </c>
      <c r="N40" s="22">
        <f t="shared" si="3"/>
        <v>0</v>
      </c>
    </row>
    <row r="41" spans="1:14">
      <c r="A41">
        <v>4</v>
      </c>
      <c r="B41" s="22">
        <f t="shared" ref="B41:N41" si="4">B7/(1+$P$2)^B$16 - B24/(1+$P$2)^B$33</f>
        <v>0</v>
      </c>
      <c r="C41" s="22">
        <f t="shared" si="4"/>
        <v>0</v>
      </c>
      <c r="D41" s="22">
        <f t="shared" si="4"/>
        <v>0</v>
      </c>
      <c r="E41" s="22">
        <f t="shared" si="4"/>
        <v>0</v>
      </c>
      <c r="F41" s="22">
        <f t="shared" si="4"/>
        <v>0</v>
      </c>
      <c r="G41" s="22">
        <f t="shared" si="4"/>
        <v>0</v>
      </c>
      <c r="H41" s="22">
        <f t="shared" si="4"/>
        <v>0</v>
      </c>
      <c r="I41" s="22">
        <f t="shared" si="4"/>
        <v>0</v>
      </c>
      <c r="J41" s="22">
        <f t="shared" si="4"/>
        <v>0</v>
      </c>
      <c r="K41" s="22">
        <f t="shared" si="4"/>
        <v>193.52236970337259</v>
      </c>
      <c r="L41" s="22">
        <f t="shared" si="4"/>
        <v>256.51619374990406</v>
      </c>
      <c r="M41" s="22">
        <f t="shared" si="4"/>
        <v>0</v>
      </c>
      <c r="N41" s="22">
        <f t="shared" si="4"/>
        <v>0</v>
      </c>
    </row>
    <row r="42" spans="1:14">
      <c r="A42">
        <v>5</v>
      </c>
      <c r="B42" s="22">
        <f t="shared" ref="B42:N42" si="5">B8/(1+$P$2)^B$16 - B25/(1+$P$2)^B$33</f>
        <v>0</v>
      </c>
      <c r="C42" s="22">
        <f t="shared" si="5"/>
        <v>0</v>
      </c>
      <c r="D42" s="22">
        <f t="shared" si="5"/>
        <v>0</v>
      </c>
      <c r="E42" s="22">
        <f t="shared" si="5"/>
        <v>0</v>
      </c>
      <c r="F42" s="22">
        <f t="shared" si="5"/>
        <v>0</v>
      </c>
      <c r="G42" s="22">
        <f t="shared" si="5"/>
        <v>0</v>
      </c>
      <c r="H42" s="22">
        <f t="shared" si="5"/>
        <v>0</v>
      </c>
      <c r="I42" s="22">
        <f t="shared" si="5"/>
        <v>0</v>
      </c>
      <c r="J42" s="22">
        <f t="shared" si="5"/>
        <v>0</v>
      </c>
      <c r="K42" s="22">
        <f t="shared" si="5"/>
        <v>0</v>
      </c>
      <c r="L42" s="22">
        <f t="shared" si="5"/>
        <v>0</v>
      </c>
      <c r="M42" s="22">
        <f t="shared" si="5"/>
        <v>1225.9942945080502</v>
      </c>
      <c r="N42" s="22">
        <f t="shared" si="5"/>
        <v>849.41629474217848</v>
      </c>
    </row>
    <row r="43" spans="1:14">
      <c r="A43">
        <v>6</v>
      </c>
      <c r="B43" s="22">
        <f t="shared" ref="B43:N43" si="6">B9/(1+$P$2)^B$16 - B26/(1+$P$2)^B$33</f>
        <v>0</v>
      </c>
      <c r="C43" s="22">
        <f t="shared" si="6"/>
        <v>0</v>
      </c>
      <c r="D43" s="22">
        <f t="shared" si="6"/>
        <v>0</v>
      </c>
      <c r="E43" s="22">
        <f t="shared" si="6"/>
        <v>0</v>
      </c>
      <c r="F43" s="22">
        <f t="shared" si="6"/>
        <v>0</v>
      </c>
      <c r="G43" s="22">
        <f t="shared" si="6"/>
        <v>0</v>
      </c>
      <c r="H43" s="22">
        <f t="shared" si="6"/>
        <v>0</v>
      </c>
      <c r="I43" s="22">
        <f t="shared" si="6"/>
        <v>0</v>
      </c>
      <c r="J43" s="22">
        <f t="shared" si="6"/>
        <v>0</v>
      </c>
      <c r="K43" s="22">
        <f t="shared" si="6"/>
        <v>0</v>
      </c>
      <c r="L43" s="22">
        <f t="shared" si="6"/>
        <v>0</v>
      </c>
      <c r="M43" s="22">
        <f t="shared" si="6"/>
        <v>1000.845134978929</v>
      </c>
      <c r="N43" s="22">
        <f t="shared" si="6"/>
        <v>725.43926754514234</v>
      </c>
    </row>
    <row r="44" spans="1:14">
      <c r="A44">
        <v>7</v>
      </c>
      <c r="B44" s="22">
        <f t="shared" ref="B44:N44" si="7">B10/(1+$P$2)^B$16 - B27/(1+$P$2)^B$33</f>
        <v>0</v>
      </c>
      <c r="C44" s="22">
        <f t="shared" si="7"/>
        <v>0</v>
      </c>
      <c r="D44" s="22">
        <f t="shared" si="7"/>
        <v>0</v>
      </c>
      <c r="E44" s="22">
        <f t="shared" si="7"/>
        <v>0</v>
      </c>
      <c r="F44" s="22">
        <f t="shared" si="7"/>
        <v>0</v>
      </c>
      <c r="G44" s="22">
        <f t="shared" si="7"/>
        <v>0</v>
      </c>
      <c r="H44" s="22">
        <f t="shared" si="7"/>
        <v>0</v>
      </c>
      <c r="I44" s="22">
        <f t="shared" si="7"/>
        <v>0</v>
      </c>
      <c r="J44" s="22">
        <f t="shared" si="7"/>
        <v>0</v>
      </c>
      <c r="K44" s="22">
        <f t="shared" si="7"/>
        <v>0</v>
      </c>
      <c r="L44" s="22">
        <f t="shared" si="7"/>
        <v>0</v>
      </c>
      <c r="M44" s="22">
        <f t="shared" si="7"/>
        <v>923.88227588278846</v>
      </c>
      <c r="N44" s="22">
        <f t="shared" si="7"/>
        <v>645.48926963015015</v>
      </c>
    </row>
    <row r="45" spans="1:14">
      <c r="A45">
        <v>8</v>
      </c>
      <c r="B45" s="22">
        <f t="shared" ref="B45:N45" si="8">B11/(1+$P$2)^B$16 - B28/(1+$P$2)^B$33</f>
        <v>0</v>
      </c>
      <c r="C45" s="22">
        <f t="shared" si="8"/>
        <v>0</v>
      </c>
      <c r="D45" s="22">
        <f t="shared" si="8"/>
        <v>0</v>
      </c>
      <c r="E45" s="22">
        <f t="shared" si="8"/>
        <v>0</v>
      </c>
      <c r="F45" s="22">
        <f t="shared" si="8"/>
        <v>0</v>
      </c>
      <c r="G45" s="22">
        <f t="shared" si="8"/>
        <v>0</v>
      </c>
      <c r="H45" s="22">
        <f t="shared" si="8"/>
        <v>0</v>
      </c>
      <c r="I45" s="22">
        <f t="shared" si="8"/>
        <v>0</v>
      </c>
      <c r="J45" s="22">
        <f t="shared" si="8"/>
        <v>0</v>
      </c>
      <c r="K45" s="22">
        <f t="shared" si="8"/>
        <v>0</v>
      </c>
      <c r="L45" s="22">
        <f t="shared" si="8"/>
        <v>0</v>
      </c>
      <c r="M45" s="22">
        <f t="shared" si="8"/>
        <v>848.09463089926658</v>
      </c>
      <c r="N45" s="22">
        <f t="shared" si="8"/>
        <v>580.74067740476607</v>
      </c>
    </row>
    <row r="46" spans="1:14">
      <c r="A46">
        <v>9</v>
      </c>
      <c r="B46" s="22">
        <f t="shared" ref="B46:N46" si="9">B12/(1+$P$2)^B$16 - B29/(1+$P$2)^B$33</f>
        <v>0</v>
      </c>
      <c r="C46" s="22">
        <f t="shared" si="9"/>
        <v>0</v>
      </c>
      <c r="D46" s="22">
        <f t="shared" si="9"/>
        <v>0</v>
      </c>
      <c r="E46" s="22">
        <f t="shared" si="9"/>
        <v>0</v>
      </c>
      <c r="F46" s="22">
        <f t="shared" si="9"/>
        <v>0</v>
      </c>
      <c r="G46" s="22">
        <f t="shared" si="9"/>
        <v>0</v>
      </c>
      <c r="H46" s="22">
        <f t="shared" si="9"/>
        <v>0</v>
      </c>
      <c r="I46" s="22">
        <f t="shared" si="9"/>
        <v>0</v>
      </c>
      <c r="J46" s="22">
        <f t="shared" si="9"/>
        <v>0</v>
      </c>
      <c r="K46" s="22">
        <f t="shared" si="9"/>
        <v>0</v>
      </c>
      <c r="L46" s="22">
        <f t="shared" si="9"/>
        <v>0</v>
      </c>
      <c r="M46" s="22">
        <f t="shared" si="9"/>
        <v>669.59873858502885</v>
      </c>
      <c r="N46" s="22">
        <f t="shared" si="9"/>
        <v>467.30060691090199</v>
      </c>
    </row>
    <row r="47" spans="1:14">
      <c r="A47">
        <v>10</v>
      </c>
      <c r="B47" s="22">
        <f t="shared" ref="B47:N47" si="10">B13/(1+$P$2)^B$16 - B30/(1+$P$2)^B$33</f>
        <v>0</v>
      </c>
      <c r="C47" s="22">
        <f t="shared" si="10"/>
        <v>0</v>
      </c>
      <c r="D47" s="22">
        <f t="shared" si="10"/>
        <v>0</v>
      </c>
      <c r="E47" s="22">
        <f t="shared" si="10"/>
        <v>0</v>
      </c>
      <c r="F47" s="22">
        <f t="shared" si="10"/>
        <v>0</v>
      </c>
      <c r="G47" s="22">
        <f t="shared" si="10"/>
        <v>0</v>
      </c>
      <c r="H47" s="22">
        <f t="shared" si="10"/>
        <v>0</v>
      </c>
      <c r="I47" s="22">
        <f t="shared" si="10"/>
        <v>0</v>
      </c>
      <c r="J47" s="22">
        <f t="shared" si="10"/>
        <v>0</v>
      </c>
      <c r="K47" s="22">
        <f t="shared" si="10"/>
        <v>0</v>
      </c>
      <c r="L47" s="22">
        <f t="shared" si="10"/>
        <v>0</v>
      </c>
      <c r="M47" s="22">
        <f t="shared" si="10"/>
        <v>628.60289744716999</v>
      </c>
      <c r="N47" s="22">
        <f t="shared" si="10"/>
        <v>431.07562359537872</v>
      </c>
    </row>
    <row r="48" spans="1:14">
      <c r="A48" s="14">
        <v>11</v>
      </c>
      <c r="B48" s="22">
        <f t="shared" ref="B48:N48" si="11">B14/(1+$P$2)^B$16 - B31/(1+$P$2)^B$33</f>
        <v>0</v>
      </c>
      <c r="C48" s="22">
        <f t="shared" si="11"/>
        <v>0</v>
      </c>
      <c r="D48" s="22">
        <f t="shared" si="11"/>
        <v>0</v>
      </c>
      <c r="E48" s="22">
        <f t="shared" si="11"/>
        <v>0</v>
      </c>
      <c r="F48" s="22">
        <f t="shared" si="11"/>
        <v>0</v>
      </c>
      <c r="G48" s="22">
        <f t="shared" si="11"/>
        <v>0</v>
      </c>
      <c r="H48" s="22">
        <f t="shared" si="11"/>
        <v>0</v>
      </c>
      <c r="I48" s="22">
        <f t="shared" si="11"/>
        <v>0</v>
      </c>
      <c r="J48" s="22">
        <f t="shared" si="11"/>
        <v>0</v>
      </c>
      <c r="K48" s="22">
        <f t="shared" si="11"/>
        <v>0</v>
      </c>
      <c r="L48" s="22">
        <f t="shared" si="11"/>
        <v>0</v>
      </c>
      <c r="M48" s="22">
        <f t="shared" si="11"/>
        <v>0</v>
      </c>
      <c r="N48" s="22">
        <f t="shared" si="11"/>
        <v>0</v>
      </c>
    </row>
    <row r="49" spans="1:14">
      <c r="A49" s="2">
        <v>12</v>
      </c>
      <c r="B49" s="23">
        <f t="shared" ref="B49:N49" si="12">B15/(1+$P$2)^B$16 - B32/(1+$P$2)^B$33</f>
        <v>0</v>
      </c>
      <c r="C49" s="23">
        <f t="shared" si="12"/>
        <v>0</v>
      </c>
      <c r="D49" s="23">
        <f t="shared" si="12"/>
        <v>0</v>
      </c>
      <c r="E49" s="23">
        <f t="shared" si="12"/>
        <v>0</v>
      </c>
      <c r="F49" s="23">
        <f t="shared" si="12"/>
        <v>0</v>
      </c>
      <c r="G49" s="23">
        <f t="shared" si="12"/>
        <v>0</v>
      </c>
      <c r="H49" s="23">
        <f t="shared" si="12"/>
        <v>0</v>
      </c>
      <c r="I49" s="23">
        <f t="shared" si="12"/>
        <v>0</v>
      </c>
      <c r="J49" s="23">
        <f t="shared" si="12"/>
        <v>0</v>
      </c>
      <c r="K49" s="23">
        <f t="shared" si="12"/>
        <v>0</v>
      </c>
      <c r="L49" s="23">
        <f t="shared" si="12"/>
        <v>0</v>
      </c>
      <c r="M49" s="23">
        <f t="shared" si="12"/>
        <v>0</v>
      </c>
      <c r="N49" s="23">
        <f t="shared" si="12"/>
        <v>0</v>
      </c>
    </row>
    <row r="51" spans="1:14">
      <c r="A51" s="31" t="s">
        <v>26</v>
      </c>
      <c r="B51" s="31"/>
      <c r="C51" s="31"/>
      <c r="D51" s="31"/>
      <c r="E51" s="31"/>
      <c r="F51" s="31"/>
      <c r="G51" s="31"/>
    </row>
    <row r="52" spans="1:14" ht="18.75">
      <c r="A52" t="s">
        <v>3</v>
      </c>
      <c r="B52" t="s">
        <v>4</v>
      </c>
      <c r="C52" t="s">
        <v>5</v>
      </c>
      <c r="D52" t="s">
        <v>6</v>
      </c>
      <c r="E52" t="s">
        <v>7</v>
      </c>
      <c r="F52" s="12" t="s">
        <v>8</v>
      </c>
      <c r="G52" s="12" t="s">
        <v>9</v>
      </c>
    </row>
    <row r="53" spans="1:14">
      <c r="A53" s="1">
        <v>1</v>
      </c>
      <c r="B53" s="1">
        <v>0</v>
      </c>
      <c r="C53" s="1">
        <v>1</v>
      </c>
      <c r="D53" s="24">
        <f>MAX(C37)</f>
        <v>-250</v>
      </c>
      <c r="E53" s="5" t="s">
        <v>27</v>
      </c>
      <c r="F53" s="21">
        <f>MAX(D53)</f>
        <v>-250</v>
      </c>
      <c r="G53" s="1">
        <v>0</v>
      </c>
      <c r="I53" s="8"/>
    </row>
    <row r="54" spans="1:14">
      <c r="A54" s="14"/>
      <c r="B54" s="14">
        <v>0</v>
      </c>
      <c r="C54">
        <v>2</v>
      </c>
      <c r="D54" s="27">
        <f>MAX(D37)</f>
        <v>-5.040566431597739</v>
      </c>
      <c r="E54" s="10" t="s">
        <v>28</v>
      </c>
      <c r="F54" s="22">
        <f>MAX(D54)</f>
        <v>-5.040566431597739</v>
      </c>
      <c r="G54" s="14">
        <v>0</v>
      </c>
    </row>
    <row r="55" spans="1:14">
      <c r="B55" s="14">
        <v>0</v>
      </c>
      <c r="C55" s="14">
        <v>3</v>
      </c>
      <c r="D55" s="25">
        <f>MAX(E37)</f>
        <v>66.170257654894556</v>
      </c>
      <c r="E55" s="26" t="s">
        <v>69</v>
      </c>
      <c r="F55" s="22">
        <f>MAX(D55)</f>
        <v>66.170257654894556</v>
      </c>
      <c r="G55" s="14">
        <v>0</v>
      </c>
    </row>
    <row r="56" spans="1:14">
      <c r="A56" s="2"/>
      <c r="B56" s="2">
        <v>0</v>
      </c>
      <c r="C56" s="2">
        <v>4</v>
      </c>
      <c r="D56" s="23">
        <f>MAX(F37)</f>
        <v>138.10624288279723</v>
      </c>
      <c r="E56" s="28" t="s">
        <v>70</v>
      </c>
      <c r="F56" s="23">
        <f>MAX(D56)</f>
        <v>138.10624288279723</v>
      </c>
      <c r="G56" s="2">
        <v>0</v>
      </c>
    </row>
    <row r="57" spans="1:14">
      <c r="A57" s="1">
        <v>2</v>
      </c>
      <c r="B57" s="1">
        <v>1</v>
      </c>
      <c r="C57" s="1">
        <v>5</v>
      </c>
      <c r="D57" s="24">
        <f>MAX(D53)+G38</f>
        <v>-250</v>
      </c>
      <c r="E57" s="29" t="s">
        <v>33</v>
      </c>
      <c r="F57" s="21">
        <f>MAX(D57)</f>
        <v>-250</v>
      </c>
      <c r="G57" s="1">
        <v>1</v>
      </c>
    </row>
    <row r="58" spans="1:14">
      <c r="A58" s="14"/>
      <c r="B58">
        <v>2</v>
      </c>
      <c r="C58">
        <v>6</v>
      </c>
      <c r="D58" s="27">
        <f>MAX(D54)+H39</f>
        <v>-5.040566431597739</v>
      </c>
      <c r="E58" s="10" t="s">
        <v>71</v>
      </c>
      <c r="F58" s="22">
        <f>MAX($D$58)</f>
        <v>-5.040566431597739</v>
      </c>
      <c r="G58" s="14">
        <v>2</v>
      </c>
    </row>
    <row r="59" spans="1:14">
      <c r="B59">
        <v>3</v>
      </c>
      <c r="C59">
        <v>7</v>
      </c>
      <c r="D59" s="25">
        <f>MAX(D55)+I40</f>
        <v>66.170257654894556</v>
      </c>
      <c r="E59" s="10" t="s">
        <v>72</v>
      </c>
      <c r="F59" s="22">
        <f>MAX($D$59)</f>
        <v>66.170257654894556</v>
      </c>
      <c r="G59" s="14">
        <v>3</v>
      </c>
    </row>
    <row r="60" spans="1:14">
      <c r="B60" s="14">
        <v>4</v>
      </c>
      <c r="C60" s="14">
        <v>8</v>
      </c>
      <c r="D60" s="22">
        <f>MAX($D$56) + J41</f>
        <v>138.10624288279723</v>
      </c>
      <c r="E60" s="30" t="s">
        <v>73</v>
      </c>
      <c r="F60" s="22">
        <f>MAX($D$60)</f>
        <v>138.10624288279723</v>
      </c>
      <c r="G60" s="14">
        <v>4</v>
      </c>
    </row>
    <row r="61" spans="1:14">
      <c r="B61">
        <v>2</v>
      </c>
      <c r="C61">
        <v>9</v>
      </c>
      <c r="D61" s="25">
        <f>MAX(D54)+K39</f>
        <v>348.03647845394357</v>
      </c>
      <c r="E61" s="10" t="s">
        <v>74</v>
      </c>
      <c r="F61" s="22">
        <f>MAX($D$61:$D$63)</f>
        <v>348.03647845394357</v>
      </c>
      <c r="G61" s="14">
        <v>2</v>
      </c>
    </row>
    <row r="62" spans="1:14">
      <c r="B62">
        <v>3</v>
      </c>
      <c r="C62">
        <v>9</v>
      </c>
      <c r="D62" s="27">
        <f>MAX(D55)+K40</f>
        <v>341.65137652410766</v>
      </c>
      <c r="E62" s="10" t="s">
        <v>75</v>
      </c>
      <c r="F62" s="22">
        <f>MAX($D$61:$D$63)</f>
        <v>348.03647845394357</v>
      </c>
      <c r="G62" s="14">
        <v>0</v>
      </c>
    </row>
    <row r="63" spans="1:14">
      <c r="B63">
        <v>4</v>
      </c>
      <c r="C63">
        <v>9</v>
      </c>
      <c r="D63" s="22">
        <f>MAX($D$56) + K41</f>
        <v>331.62861258616982</v>
      </c>
      <c r="E63" s="10" t="s">
        <v>76</v>
      </c>
      <c r="F63" s="22">
        <f>MAX($D$61:$D$63)</f>
        <v>348.03647845394357</v>
      </c>
      <c r="G63" s="14">
        <v>0</v>
      </c>
    </row>
    <row r="64" spans="1:14">
      <c r="B64">
        <v>2</v>
      </c>
      <c r="C64">
        <v>10</v>
      </c>
      <c r="D64" s="27">
        <f>MAX(D54)+L39</f>
        <v>410.89674668977557</v>
      </c>
      <c r="E64" s="10" t="s">
        <v>77</v>
      </c>
      <c r="F64" s="22">
        <f>MAX($D$64:$D$66)</f>
        <v>410.89674668977557</v>
      </c>
      <c r="G64" s="14">
        <v>2</v>
      </c>
    </row>
    <row r="65" spans="1:7">
      <c r="B65" s="14">
        <v>3</v>
      </c>
      <c r="C65" s="14">
        <v>10</v>
      </c>
      <c r="D65" s="25">
        <f>MAX(D55)+L40</f>
        <v>406.11431448833213</v>
      </c>
      <c r="E65" s="30" t="s">
        <v>78</v>
      </c>
      <c r="F65" s="22">
        <f>MAX($D$64:$D$66)</f>
        <v>410.89674668977557</v>
      </c>
      <c r="G65" s="14">
        <v>0</v>
      </c>
    </row>
    <row r="66" spans="1:7">
      <c r="A66" s="2"/>
      <c r="B66" s="2">
        <v>4</v>
      </c>
      <c r="C66" s="2">
        <v>10</v>
      </c>
      <c r="D66" s="23">
        <f>MAX($D$56) + L41</f>
        <v>394.62243663270129</v>
      </c>
      <c r="E66" s="28" t="s">
        <v>79</v>
      </c>
      <c r="F66" s="23">
        <f>MAX($D$64:$D$66)</f>
        <v>410.89674668977557</v>
      </c>
      <c r="G66" s="2">
        <v>0</v>
      </c>
    </row>
    <row r="67" spans="1:7">
      <c r="A67" s="1">
        <v>3</v>
      </c>
      <c r="B67" s="1">
        <v>5</v>
      </c>
      <c r="C67" s="1">
        <v>11</v>
      </c>
      <c r="D67" s="21">
        <f>MAX(D57)+M42</f>
        <v>975.99429450805019</v>
      </c>
      <c r="E67" s="29" t="s">
        <v>64</v>
      </c>
      <c r="F67" s="27">
        <f t="shared" ref="F67:F72" si="13">MAX($D$67:$D$72)</f>
        <v>1039.4996441369456</v>
      </c>
      <c r="G67" s="1">
        <v>0</v>
      </c>
    </row>
    <row r="68" spans="1:7">
      <c r="B68">
        <v>6</v>
      </c>
      <c r="C68">
        <v>11</v>
      </c>
      <c r="D68" s="27">
        <f>MAX(D58)+M43</f>
        <v>995.8045685473312</v>
      </c>
      <c r="E68" s="10" t="s">
        <v>80</v>
      </c>
      <c r="F68" s="27">
        <f t="shared" si="13"/>
        <v>1039.4996441369456</v>
      </c>
      <c r="G68" s="14">
        <v>0</v>
      </c>
    </row>
    <row r="69" spans="1:7">
      <c r="A69" s="14"/>
      <c r="B69">
        <v>7</v>
      </c>
      <c r="C69">
        <v>11</v>
      </c>
      <c r="D69" s="27">
        <f>MAX(D59)+M44</f>
        <v>990.05253353768308</v>
      </c>
      <c r="E69" s="10" t="s">
        <v>81</v>
      </c>
      <c r="F69" s="27">
        <f t="shared" si="13"/>
        <v>1039.4996441369456</v>
      </c>
      <c r="G69" s="14">
        <v>0</v>
      </c>
    </row>
    <row r="70" spans="1:7">
      <c r="B70">
        <v>8</v>
      </c>
      <c r="C70">
        <v>11</v>
      </c>
      <c r="D70" s="27">
        <f>MAX(D60)+M45</f>
        <v>986.20087378206381</v>
      </c>
      <c r="E70" s="10" t="s">
        <v>82</v>
      </c>
      <c r="F70" s="27">
        <f t="shared" si="13"/>
        <v>1039.4996441369456</v>
      </c>
      <c r="G70" s="14">
        <v>0</v>
      </c>
    </row>
    <row r="71" spans="1:7">
      <c r="A71" s="14"/>
      <c r="B71">
        <v>9</v>
      </c>
      <c r="C71">
        <v>11</v>
      </c>
      <c r="D71" s="27">
        <f>MAX(D61:D63)+M46</f>
        <v>1017.6352170389724</v>
      </c>
      <c r="E71" s="10" t="s">
        <v>83</v>
      </c>
      <c r="F71" s="27">
        <f t="shared" si="13"/>
        <v>1039.4996441369456</v>
      </c>
      <c r="G71" s="14">
        <v>0</v>
      </c>
    </row>
    <row r="72" spans="1:7">
      <c r="B72">
        <v>10</v>
      </c>
      <c r="C72">
        <v>11</v>
      </c>
      <c r="D72" s="27">
        <f>MAX(D64:D66)+M47</f>
        <v>1039.4996441369456</v>
      </c>
      <c r="E72" s="10" t="s">
        <v>65</v>
      </c>
      <c r="F72" s="27">
        <f t="shared" si="13"/>
        <v>1039.4996441369456</v>
      </c>
      <c r="G72" s="14">
        <v>10</v>
      </c>
    </row>
    <row r="73" spans="1:7">
      <c r="B73">
        <v>5</v>
      </c>
      <c r="C73">
        <v>12</v>
      </c>
      <c r="D73" s="27">
        <f>MAX(D57)+N42</f>
        <v>599.41629474217848</v>
      </c>
      <c r="E73" s="10" t="s">
        <v>93</v>
      </c>
      <c r="F73" s="27">
        <f t="shared" ref="F73:F78" si="14">MAX($D$73:$D$78)</f>
        <v>841.97237028515428</v>
      </c>
      <c r="G73" s="14">
        <v>0</v>
      </c>
    </row>
    <row r="74" spans="1:7">
      <c r="B74">
        <v>6</v>
      </c>
      <c r="C74">
        <v>12</v>
      </c>
      <c r="D74" s="27">
        <f>MAX(D58)+N43</f>
        <v>720.39870111354458</v>
      </c>
      <c r="E74" s="10" t="s">
        <v>94</v>
      </c>
      <c r="F74" s="27">
        <f t="shared" si="14"/>
        <v>841.97237028515428</v>
      </c>
      <c r="G74" s="14">
        <v>0</v>
      </c>
    </row>
    <row r="75" spans="1:7">
      <c r="B75">
        <v>7</v>
      </c>
      <c r="C75">
        <v>12</v>
      </c>
      <c r="D75" s="27">
        <f>MAX(D59)+N44</f>
        <v>711.65952728504476</v>
      </c>
      <c r="E75" s="10" t="s">
        <v>95</v>
      </c>
      <c r="F75" s="27">
        <f t="shared" si="14"/>
        <v>841.97237028515428</v>
      </c>
      <c r="G75" s="14">
        <v>0</v>
      </c>
    </row>
    <row r="76" spans="1:7">
      <c r="B76">
        <v>8</v>
      </c>
      <c r="C76">
        <v>12</v>
      </c>
      <c r="D76" s="27">
        <f>MAX(D60)+N45</f>
        <v>718.84692028756331</v>
      </c>
      <c r="E76" s="10" t="s">
        <v>96</v>
      </c>
      <c r="F76" s="27">
        <f t="shared" si="14"/>
        <v>841.97237028515428</v>
      </c>
      <c r="G76" s="14">
        <v>0</v>
      </c>
    </row>
    <row r="77" spans="1:7">
      <c r="B77">
        <v>9</v>
      </c>
      <c r="C77">
        <v>12</v>
      </c>
      <c r="D77" s="27">
        <f>MAX(D61:D63)+N46</f>
        <v>815.33708536484551</v>
      </c>
      <c r="E77" s="10" t="s">
        <v>97</v>
      </c>
      <c r="F77" s="27">
        <f t="shared" si="14"/>
        <v>841.97237028515428</v>
      </c>
      <c r="G77" s="14">
        <v>0</v>
      </c>
    </row>
    <row r="78" spans="1:7">
      <c r="A78" s="2"/>
      <c r="B78" s="2">
        <v>10</v>
      </c>
      <c r="C78" s="2">
        <v>12</v>
      </c>
      <c r="D78" s="23">
        <f>MAX(D64:D66)+N47</f>
        <v>841.97237028515428</v>
      </c>
      <c r="E78" s="28" t="s">
        <v>98</v>
      </c>
      <c r="F78" s="23">
        <f t="shared" si="14"/>
        <v>841.97237028515428</v>
      </c>
      <c r="G78" s="2">
        <v>10</v>
      </c>
    </row>
    <row r="80" spans="1:7">
      <c r="A80" s="15" t="s">
        <v>86</v>
      </c>
      <c r="B80" s="15" t="s">
        <v>99</v>
      </c>
      <c r="C80" s="15" t="s">
        <v>100</v>
      </c>
    </row>
    <row r="81" spans="1:4">
      <c r="A81" s="1">
        <v>55</v>
      </c>
      <c r="B81" s="21">
        <f>MAX(D67:D72)</f>
        <v>1039.4996441369456</v>
      </c>
      <c r="C81" s="21">
        <f>B81/(1 - 1 / (1 + $P$2)^A81)</f>
        <v>1115.7337143103102</v>
      </c>
      <c r="D81" t="s">
        <v>101</v>
      </c>
    </row>
    <row r="82" spans="1:4">
      <c r="A82" s="2">
        <v>65</v>
      </c>
      <c r="B82" s="23">
        <f>MAX(D73:D78)</f>
        <v>841.97237028515428</v>
      </c>
      <c r="C82" s="23">
        <f>B82/(1 - 1 / (1 + $P$2)^A82)</f>
        <v>878.836469938459</v>
      </c>
    </row>
  </sheetData>
  <mergeCells count="4">
    <mergeCell ref="A1:N1"/>
    <mergeCell ref="A18:N18"/>
    <mergeCell ref="A35:N35"/>
    <mergeCell ref="A51:G51"/>
  </mergeCells>
  <pageMargins left="0" right="0" top="0.39370078740157477" bottom="0.39370078740157477" header="0" footer="0"/>
  <headerFooter>
    <oddHeader>&amp;C&amp;A</oddHeader>
    <oddFooter>&amp;CPage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TotalTime>762</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Example1</vt:lpstr>
      <vt:lpstr>Example2</vt:lpstr>
      <vt:lpstr>Example3</vt:lpstr>
      <vt:lpstr>Example3_OtherSolvingAlternativ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smarques</cp:lastModifiedBy>
  <cp:revision>29</cp:revision>
  <dcterms:created xsi:type="dcterms:W3CDTF">2016-10-19T11:02:27Z</dcterms:created>
  <dcterms:modified xsi:type="dcterms:W3CDTF">2016-11-08T10:04:02Z</dcterms:modified>
</cp:coreProperties>
</file>